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08" yWindow="-108" windowWidth="23256" windowHeight="12456" tabRatio="870" activeTab="1"/>
  </bookViews>
  <sheets>
    <sheet name="Activo" sheetId="5" r:id="rId1"/>
    <sheet name="Pasivo" sheetId="6" r:id="rId2"/>
    <sheet name="Resultado" sheetId="7" r:id="rId3"/>
    <sheet name="Flujo" sheetId="8" r:id="rId4"/>
    <sheet name="Cambio Patrimonio" sheetId="9" r:id="rId5"/>
    <sheet name="N2.2 Reclasificaciones" sheetId="12" r:id="rId6"/>
    <sheet name="N3 Perfil Vencimiento" sheetId="13" r:id="rId7"/>
    <sheet name="N6 Directorio y Comité" sheetId="23" r:id="rId8"/>
    <sheet name="N15.2 Pasivo por arrenda" sheetId="48" r:id="rId9"/>
    <sheet name="N16 Impuestos Dif." sheetId="42" r:id="rId10"/>
    <sheet name="N17.3 Clases Instrum. Finan." sheetId="43" r:id="rId11"/>
    <sheet name="N16.7 AFR actual" sheetId="49" r:id="rId12"/>
    <sheet name="N17.4 Préstamos CP" sheetId="50" r:id="rId13"/>
    <sheet name="N17.4 Préstamos LP" sheetId="51" r:id="rId14"/>
    <sheet name="N17.4 Bonos CP" sheetId="52" r:id="rId15"/>
    <sheet name="N16.4 Conciliación SI y SF" sheetId="54" state="hidden" r:id="rId16"/>
    <sheet name="N17.4 Bonos LP" sheetId="53" r:id="rId17"/>
    <sheet name="N20 Beneficios Empleados" sheetId="59" r:id="rId18"/>
    <sheet name="N21 Pas. No Financiero" sheetId="60" r:id="rId19"/>
    <sheet name="N25 Ingresos Ordinarios" sheetId="26" r:id="rId20"/>
    <sheet name="N26 Otros Gtos. Nat." sheetId="27" r:id="rId21"/>
    <sheet name="N27 Otros Ingresos y Gtos." sheetId="28" r:id="rId22"/>
    <sheet name="N29 Operaciones Discontinuadas" sheetId="31" state="hidden" r:id="rId23"/>
    <sheet name="N30 Segmentos" sheetId="32" r:id="rId24"/>
    <sheet name="N32 EEFF filiales" sheetId="35" r:id="rId25"/>
    <sheet name="N34.1 CovenantAA" sheetId="69" r:id="rId26"/>
    <sheet name="CovenantAC" sheetId="70" state="hidden" r:id="rId27"/>
    <sheet name="N6 CxC CxP Relacionadas" sheetId="62" state="hidden" r:id="rId28"/>
  </sheets>
  <definedNames>
    <definedName name="___DAT11">#REF!</definedName>
    <definedName name="___DAT9">#REF!</definedName>
    <definedName name="__123Graph_A" hidden="1">#REF!</definedName>
    <definedName name="__123Graph_ACAPTACIO" hidden="1">#REF!</definedName>
    <definedName name="__123Graph_ACAPTUEN" hidden="1">#REF!</definedName>
    <definedName name="__123Graph_BCAPTUEN" hidden="1">#REF!</definedName>
    <definedName name="__123Graph_CCAPTUEN" hidden="1">#REF!</definedName>
    <definedName name="__123Graph_DCAPTUEN" hidden="1">#REF!</definedName>
    <definedName name="__123Graph_X" hidden="1">#REF!</definedName>
    <definedName name="__123Graph_XCAPTACIO" hidden="1">#REF!</definedName>
    <definedName name="__123Graph_XCAPTUEN" hidden="1">#REF!</definedName>
    <definedName name="__DAT11">#REF!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9" hidden="1">'N16 Impuestos Dif.'!$B$19:$D$33</definedName>
    <definedName name="_xlnm._FilterDatabase" localSheetId="27" hidden="1">'N6 CxC CxP Relacionadas'!$C$12:$M$65</definedName>
    <definedName name="_hyt">#REF!</definedName>
    <definedName name="_Key1" hidden="1">#REF!</definedName>
    <definedName name="_Key2" hidden="1">#REF!</definedName>
    <definedName name="_Order1" hidden="1">0</definedName>
    <definedName name="_Regression_Int" hidden="1">1</definedName>
    <definedName name="_Sort" hidden="1">#REF!</definedName>
    <definedName name="AccessDatabase" hidden="1">"F:\AndersonLegal\Modificado\ANEXOC2000 PARA SOCIEDADES.mdb"</definedName>
    <definedName name="amortización">#REF!</definedName>
    <definedName name="anscount" hidden="1">1</definedName>
    <definedName name="año02">#REF!</definedName>
    <definedName name="AS2DocOpenMode" hidden="1">"AS2DocumentEdit"</definedName>
    <definedName name="AS2LinkLS" hidden="1">#REF!</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ALEND" hidden="1">{"'18'!$A$5:$M$18"}</definedName>
    <definedName name="cas" hidden="1">{"'18'!$A$5:$M$18"}</definedName>
    <definedName name="Chile">#REF!</definedName>
    <definedName name="Cias">#REF!</definedName>
    <definedName name="Contractual">#REF!</definedName>
    <definedName name="DME_Dirty" hidden="1">"Falso"</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Empleados">#REF!</definedName>
    <definedName name="ERE" hidden="1">{"'18'!$A$5:$M$18"}</definedName>
    <definedName name="ewew" hidden="1">{"'18'!$A$5:$M$18"}</definedName>
    <definedName name="fdgf">#REF!</definedName>
    <definedName name="FECHA">#REF!</definedName>
    <definedName name="FECHA_ACT">#REF!</definedName>
    <definedName name="FECHA_ANT">#REF!</definedName>
    <definedName name="Fechas">#REF!</definedName>
    <definedName name="HOLA" hidden="1">{"'18'!$A$5:$M$18"}</definedName>
    <definedName name="HTML_CodePage" hidden="1">1252</definedName>
    <definedName name="HTML_Control" hidden="1">{"'PACÍFICO12'!$A$1:$E$6"}</definedName>
    <definedName name="Html_control1" hidden="1">{"'18'!$A$5:$M$18"}</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3" hidden="1">TRUE</definedName>
    <definedName name="HTML_OBDlg4" hidden="1">TRUE</definedName>
    <definedName name="HTML_OS" hidden="1">0</definedName>
    <definedName name="HTML_PathFile" hidden="1">"\\Sap1002264\c\COMPAQ\HTML.htm"</definedName>
    <definedName name="HTML_PathTemplate" hidden="1">"D:\Pruebas\HTML.htm"</definedName>
    <definedName name="HTML_Title" hidden="1">"Planeacion 2002-cto11"</definedName>
    <definedName name="ijij">#REF!</definedName>
    <definedName name="ind" hidden="1">{"'18'!$A$5:$M$18"}</definedName>
    <definedName name="Indus" hidden="1">{"'18'!$A$5:$M$18"}</definedName>
    <definedName name="Merck" hidden="1">{"'18'!$A$5:$M$18"}</definedName>
    <definedName name="MES">#REF!</definedName>
    <definedName name="MESA">#REF!</definedName>
    <definedName name="monedas">#REF!</definedName>
    <definedName name="PATRIMONIO_Y_PASIVOS">#REF!</definedName>
    <definedName name="ppe">#REF!</definedName>
    <definedName name="ppevsdsd">#REF!</definedName>
    <definedName name="Pptomol06revisrefino" hidden="1">{"'18'!$A$5:$M$18"}</definedName>
    <definedName name="REE" hidden="1">{"'18'!$A$5:$M$18"}</definedName>
    <definedName name="rei" hidden="1">{"'18'!$A$5:$M$18"}</definedName>
    <definedName name="Resumen" hidden="1">#REF!</definedName>
    <definedName name="reti" hidden="1">{"'18'!$A$5:$M$18"}</definedName>
    <definedName name="retiro" hidden="1">{"'18'!$A$5:$M$18"}</definedName>
    <definedName name="SAPBEXhrIndnt" hidden="1">"Wide"</definedName>
    <definedName name="SAPsysID" hidden="1">"708C5W7SBKP804JT78WJ0JNKI"</definedName>
    <definedName name="SAPwbID" hidden="1">"ARS"</definedName>
    <definedName name="sencount" hidden="1">1</definedName>
    <definedName name="SI">#REF!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TablaHistorico" hidden="1">#REF!</definedName>
    <definedName name="TEST0">#REF!</definedName>
    <definedName name="TESTHKEY">#REF!</definedName>
    <definedName name="TESTKEYS">#REF!</definedName>
    <definedName name="TESTVKEY">#REF!</definedName>
    <definedName name="TextRefCopyRangeCount" hidden="1">13</definedName>
    <definedName name="treeList" hidden="1">"10000000000000000000000000000000000000000000000000000000000000000000000000000000000000000000000000000000000000000000000000000000000000000000000000000000000000000000000000000000000000000000000000000000"</definedName>
    <definedName name="util" hidden="1">{"'Hoja2'!$A$4:$H$68"}</definedName>
    <definedName name="v0">#REF!</definedName>
    <definedName name="xa" hidden="1">{"'Hoja2'!$A$4:$H$68"}</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 hidden="1">#REF!</definedName>
    <definedName name="XRefCopy1Row" hidden="1">#REF!</definedName>
    <definedName name="XRefCopy2" hidden="1">#REF!</definedName>
    <definedName name="XRefCopy3" hidden="1">#REF!</definedName>
    <definedName name="XRefCopy3Row" hidden="1">#REF!</definedName>
    <definedName name="XRefCopyRangeCount" hidden="1">3</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54" l="1"/>
  <c r="F7" i="54"/>
  <c r="F34" i="54" l="1"/>
  <c r="E34" i="54"/>
  <c r="N16" i="54" l="1"/>
  <c r="D49" i="54" l="1"/>
  <c r="D47" i="54"/>
  <c r="D50" i="54" s="1"/>
  <c r="F49" i="54"/>
  <c r="E49" i="54"/>
  <c r="E47" i="54"/>
  <c r="F45" i="54"/>
  <c r="F44" i="54"/>
  <c r="H44" i="54" s="1"/>
  <c r="F43" i="54"/>
  <c r="F47" i="54" s="1"/>
  <c r="F50" i="54" s="1"/>
  <c r="G49" i="54"/>
  <c r="C49" i="54"/>
  <c r="H48" i="54"/>
  <c r="H49" i="54" s="1"/>
  <c r="G47" i="54"/>
  <c r="G50" i="54" s="1"/>
  <c r="C47" i="54"/>
  <c r="H46" i="54"/>
  <c r="H37" i="54"/>
  <c r="H35" i="54"/>
  <c r="H33" i="54"/>
  <c r="H38" i="54"/>
  <c r="G38" i="54"/>
  <c r="F38" i="54"/>
  <c r="D38" i="54"/>
  <c r="C38" i="54"/>
  <c r="G36" i="54"/>
  <c r="D36" i="54"/>
  <c r="D39" i="54" s="1"/>
  <c r="C36" i="54"/>
  <c r="C39" i="54" s="1"/>
  <c r="E38" i="54"/>
  <c r="E36" i="54"/>
  <c r="F32" i="54"/>
  <c r="F36" i="54" s="1"/>
  <c r="F39" i="54" s="1"/>
  <c r="H32" i="54" l="1"/>
  <c r="E39" i="54"/>
  <c r="H34" i="54"/>
  <c r="G39" i="54"/>
  <c r="E50" i="54"/>
  <c r="C50" i="54"/>
  <c r="H43" i="54"/>
  <c r="H45" i="54"/>
  <c r="H47" i="54" l="1"/>
  <c r="H50" i="54" s="1"/>
  <c r="H36" i="54"/>
  <c r="H39" i="54" l="1"/>
  <c r="Q39" i="62" l="1"/>
  <c r="O39" i="62"/>
  <c r="I63" i="62"/>
  <c r="G17" i="62"/>
  <c r="D70" i="62" l="1"/>
  <c r="I45" i="62"/>
  <c r="I25" i="62"/>
  <c r="I40" i="62"/>
  <c r="I35" i="62"/>
  <c r="G60" i="62"/>
  <c r="I18" i="62"/>
  <c r="I20" i="62"/>
  <c r="I43" i="62"/>
  <c r="I38" i="62"/>
  <c r="I28" i="62"/>
  <c r="M12" i="62"/>
  <c r="M16" i="54" l="1"/>
  <c r="G61" i="62" l="1"/>
  <c r="H15" i="54" l="1"/>
  <c r="I17" i="54" l="1"/>
  <c r="O61" i="62" l="1"/>
  <c r="Q61" i="62" s="1"/>
  <c r="O40" i="62"/>
  <c r="Q40" i="62" s="1"/>
  <c r="O63" i="62"/>
  <c r="Q63" i="62" s="1"/>
  <c r="R41" i="62"/>
  <c r="T41" i="62" s="1"/>
  <c r="I20" i="54" l="1"/>
  <c r="C15" i="54"/>
  <c r="I26" i="62" l="1"/>
  <c r="G30" i="62"/>
  <c r="I27" i="62"/>
  <c r="T57" i="62"/>
  <c r="R59" i="62"/>
  <c r="T59" i="62" s="1"/>
  <c r="R58" i="62"/>
  <c r="T58" i="62" s="1"/>
  <c r="R33" i="62"/>
  <c r="T33" i="62" s="1"/>
  <c r="R52" i="62"/>
  <c r="T52" i="62" s="1"/>
  <c r="T49" i="62"/>
  <c r="R48" i="62"/>
  <c r="T48" i="62" s="1"/>
  <c r="R50" i="62"/>
  <c r="T50" i="62" s="1"/>
  <c r="R47" i="62"/>
  <c r="T47" i="62" s="1"/>
  <c r="R46" i="62"/>
  <c r="T46" i="62" s="1"/>
  <c r="R45" i="62"/>
  <c r="T45" i="62" s="1"/>
  <c r="R27" i="62"/>
  <c r="T27" i="62" s="1"/>
  <c r="Q62" i="62"/>
  <c r="Q35" i="62"/>
  <c r="U125" i="62"/>
  <c r="U126" i="62" s="1"/>
  <c r="T125" i="62"/>
  <c r="T126" i="62" s="1"/>
  <c r="S125" i="62"/>
  <c r="S126" i="62" s="1"/>
  <c r="R125" i="62"/>
  <c r="R126" i="62" s="1"/>
  <c r="Q125" i="62"/>
  <c r="Q126" i="62" s="1"/>
  <c r="P125" i="62"/>
  <c r="P126" i="62" s="1"/>
  <c r="O125" i="62"/>
  <c r="O126" i="62" s="1"/>
  <c r="G125" i="62"/>
  <c r="M79" i="62"/>
  <c r="R73" i="62"/>
  <c r="I18" i="54" l="1"/>
  <c r="G33" i="62"/>
  <c r="C22" i="54" l="1"/>
  <c r="C20" i="54"/>
  <c r="C19" i="54"/>
  <c r="C18" i="54"/>
  <c r="C11" i="54"/>
  <c r="C9" i="54"/>
  <c r="I8" i="54" l="1"/>
  <c r="F21" i="54" l="1"/>
  <c r="E21" i="54"/>
  <c r="G21" i="54"/>
  <c r="D21" i="54"/>
  <c r="H20" i="54" l="1"/>
  <c r="J20" i="54" s="1"/>
  <c r="R8" i="62" l="1"/>
  <c r="P64" i="62"/>
  <c r="S64" i="62"/>
  <c r="U64" i="62"/>
  <c r="H64" i="62"/>
  <c r="J64" i="62"/>
  <c r="K64" i="62"/>
  <c r="L64" i="62"/>
  <c r="M64" i="62"/>
  <c r="H125" i="62"/>
  <c r="I125" i="62"/>
  <c r="J125" i="62"/>
  <c r="K125" i="62"/>
  <c r="L125" i="62"/>
  <c r="M125" i="62"/>
  <c r="M126" i="62" s="1"/>
  <c r="C32" i="70" l="1"/>
  <c r="C35" i="70"/>
  <c r="C13" i="70"/>
  <c r="C7" i="70"/>
  <c r="C9" i="70" s="1"/>
  <c r="C15" i="70" l="1"/>
  <c r="C37" i="70"/>
  <c r="H9" i="54" l="1"/>
  <c r="G64" i="62" l="1"/>
  <c r="I64" i="62" l="1"/>
  <c r="E10" i="54" l="1"/>
  <c r="F10" i="54"/>
  <c r="G10" i="54"/>
  <c r="D10" i="54"/>
  <c r="N17" i="54" s="1"/>
  <c r="N18" i="54" s="1"/>
  <c r="M17" i="54" l="1"/>
  <c r="M18" i="54" s="1"/>
  <c r="I7" i="54" l="1"/>
  <c r="I126" i="62" l="1"/>
  <c r="H126" i="62"/>
  <c r="G126" i="62"/>
  <c r="S65" i="62"/>
  <c r="U65" i="62"/>
  <c r="P65" i="62"/>
  <c r="O64" i="62"/>
  <c r="R64" i="62" l="1"/>
  <c r="R65" i="62" s="1"/>
  <c r="T64" i="62"/>
  <c r="Q64" i="62"/>
  <c r="O65" i="62"/>
  <c r="Q65" i="62" l="1"/>
  <c r="T65" i="62"/>
  <c r="H65" i="62"/>
  <c r="J65" i="62"/>
  <c r="K65" i="62"/>
  <c r="L65" i="62"/>
  <c r="M14" i="62"/>
  <c r="M65" i="62" l="1"/>
  <c r="G65" i="62"/>
  <c r="I65" i="62" l="1"/>
  <c r="E70" i="62" l="1"/>
  <c r="I6" i="54" l="1"/>
  <c r="D69" i="62" l="1"/>
  <c r="E69" i="62" s="1"/>
  <c r="D129" i="62" l="1"/>
  <c r="E129" i="62" s="1"/>
  <c r="D130" i="62" l="1"/>
  <c r="E130" i="62" s="1"/>
  <c r="D67" i="31" l="1"/>
  <c r="I11" i="54" l="1"/>
  <c r="I22" i="54" l="1"/>
  <c r="I79" i="31" l="1"/>
  <c r="I84" i="31" s="1"/>
  <c r="I64" i="31"/>
  <c r="H64" i="31"/>
  <c r="C63" i="31" l="1"/>
  <c r="D63" i="31"/>
  <c r="F63" i="31" s="1"/>
  <c r="I71" i="31" l="1"/>
  <c r="H71" i="31"/>
  <c r="F71" i="31"/>
  <c r="E71" i="31"/>
  <c r="D148" i="31"/>
  <c r="D158" i="31" s="1"/>
  <c r="C148" i="31"/>
  <c r="C158" i="31" s="1"/>
  <c r="D141" i="31"/>
  <c r="C141" i="31"/>
  <c r="D115" i="31"/>
  <c r="D108" i="31"/>
  <c r="C108" i="31"/>
  <c r="D102" i="31"/>
  <c r="C102" i="31"/>
  <c r="C116" i="31" s="1"/>
  <c r="F92" i="31"/>
  <c r="E92" i="31"/>
  <c r="F85" i="31"/>
  <c r="E85" i="31"/>
  <c r="E63" i="31" s="1"/>
  <c r="F83" i="31"/>
  <c r="E83" i="31"/>
  <c r="F82" i="31"/>
  <c r="E82" i="31"/>
  <c r="F81" i="31"/>
  <c r="E81" i="31"/>
  <c r="F80" i="31"/>
  <c r="E80" i="31"/>
  <c r="D79" i="31"/>
  <c r="D84" i="31" s="1"/>
  <c r="C79" i="31"/>
  <c r="C84" i="31" s="1"/>
  <c r="F78" i="31"/>
  <c r="E78" i="31"/>
  <c r="F77" i="31"/>
  <c r="E77" i="31"/>
  <c r="F76" i="31"/>
  <c r="E76" i="31"/>
  <c r="F75" i="31"/>
  <c r="E75" i="31"/>
  <c r="F74" i="31"/>
  <c r="E74" i="31"/>
  <c r="F73" i="31"/>
  <c r="E73" i="31"/>
  <c r="D71" i="31"/>
  <c r="D95" i="31" s="1"/>
  <c r="C71" i="31"/>
  <c r="C95" i="31" s="1"/>
  <c r="I68" i="31"/>
  <c r="H68" i="31"/>
  <c r="D86" i="31" l="1"/>
  <c r="D62" i="31"/>
  <c r="E79" i="31"/>
  <c r="E84" i="31" s="1"/>
  <c r="E86" i="31" s="1"/>
  <c r="C86" i="31"/>
  <c r="C62" i="31"/>
  <c r="F79" i="31"/>
  <c r="F84" i="31" s="1"/>
  <c r="F86" i="31" s="1"/>
  <c r="D116" i="31"/>
  <c r="D162" i="31" s="1"/>
  <c r="D164" i="31" s="1"/>
  <c r="C162" i="31"/>
  <c r="C164" i="31" s="1"/>
  <c r="F62" i="31" l="1"/>
  <c r="D64" i="31"/>
  <c r="D68" i="31" s="1"/>
  <c r="C64" i="31"/>
  <c r="E62" i="31"/>
  <c r="C68" i="31"/>
  <c r="E64" i="31" l="1"/>
  <c r="E68" i="31"/>
  <c r="F64" i="31"/>
  <c r="F68" i="31"/>
  <c r="H18" i="54" l="1"/>
  <c r="J18" i="54" s="1"/>
  <c r="K18" i="54" s="1"/>
  <c r="C8" i="54"/>
  <c r="H8" i="54" s="1"/>
  <c r="C6" i="54"/>
  <c r="G23" i="54"/>
  <c r="F23" i="54"/>
  <c r="E23" i="54"/>
  <c r="D23" i="54"/>
  <c r="G12" i="54"/>
  <c r="G13" i="54" s="1"/>
  <c r="F12" i="54"/>
  <c r="F13" i="54" s="1"/>
  <c r="E12" i="54"/>
  <c r="E13" i="54" s="1"/>
  <c r="D12" i="54"/>
  <c r="D13" i="54" s="1"/>
  <c r="J8" i="54" l="1"/>
  <c r="K8" i="54" s="1"/>
  <c r="H6" i="54"/>
  <c r="C12" i="54"/>
  <c r="G24" i="54"/>
  <c r="C17" i="54"/>
  <c r="C21" i="54" s="1"/>
  <c r="C7" i="54"/>
  <c r="H7" i="54" s="1"/>
  <c r="D24" i="54"/>
  <c r="E24" i="54"/>
  <c r="H19" i="54"/>
  <c r="F24" i="54"/>
  <c r="J7" i="54" l="1"/>
  <c r="K7" i="54" s="1"/>
  <c r="J6" i="54"/>
  <c r="K6" i="54" s="1"/>
  <c r="C10" i="54"/>
  <c r="C13" i="54" s="1"/>
  <c r="H17" i="54"/>
  <c r="J17" i="54" s="1"/>
  <c r="K17" i="54" s="1"/>
  <c r="H10" i="54"/>
  <c r="H11" i="54"/>
  <c r="C23" i="54"/>
  <c r="H22" i="54"/>
  <c r="J22" i="54" s="1"/>
  <c r="H12" i="54" l="1"/>
  <c r="H13" i="54" s="1"/>
  <c r="J11" i="54"/>
  <c r="H21" i="54"/>
  <c r="C24" i="54"/>
  <c r="H23" i="54"/>
  <c r="H24" i="54" l="1"/>
  <c r="I19" i="54" l="1"/>
  <c r="J19" i="54" s="1"/>
  <c r="K19" i="54" s="1"/>
  <c r="C69" i="31" l="1"/>
  <c r="I21" i="54" l="1"/>
  <c r="J21" i="54" s="1"/>
  <c r="I10" i="54"/>
  <c r="J10" i="54" s="1"/>
  <c r="D68" i="62" l="1"/>
  <c r="E68" i="62" s="1"/>
  <c r="E69" i="31" l="1"/>
  <c r="D69" i="31" l="1"/>
  <c r="F69" i="31"/>
  <c r="C3" i="70" l="1"/>
  <c r="C21" i="70" s="1"/>
</calcChain>
</file>

<file path=xl/sharedStrings.xml><?xml version="1.0" encoding="utf-8"?>
<sst xmlns="http://schemas.openxmlformats.org/spreadsheetml/2006/main" count="3531" uniqueCount="872">
  <si>
    <t>ACTIVOS</t>
  </si>
  <si>
    <t>EFECTIVO Y EQUIVALENTES AL</t>
  </si>
  <si>
    <t>OTROS ACTIVOS NO FINANCIEROS, CO</t>
  </si>
  <si>
    <t>DEUDORES COMERCIALES Y OTRAS CUE</t>
  </si>
  <si>
    <t>CUENTAS POR COBRAR A ENTIDADES R</t>
  </si>
  <si>
    <t>INVENTARIOS</t>
  </si>
  <si>
    <t>Inventarios</t>
  </si>
  <si>
    <t>ACTIVOS POR IMPUESTOS CORRIENTES</t>
  </si>
  <si>
    <t>Activos por impuestos corrientes</t>
  </si>
  <si>
    <t>ACTIVOS NO CTES MANTENIDOS P VTA</t>
  </si>
  <si>
    <t>Activos no corrientes mantenidos para la venta</t>
  </si>
  <si>
    <t>OTROS ACTIVOS FINANCIEROS NO COR</t>
  </si>
  <si>
    <t>OTROS ACTIVOS NO FINANCIEROS NO</t>
  </si>
  <si>
    <t>DERECHOS POR COBRAR NO CORRIENTE</t>
  </si>
  <si>
    <t>INVERSIONES CONTABILIZADAS UTILI</t>
  </si>
  <si>
    <t>Inversiones contabilizadas utilizando el método de la partic</t>
  </si>
  <si>
    <t>ACTIVOS INTANGIBLES DISTINTOS DE</t>
  </si>
  <si>
    <t>Activos intangibles distintos de la plusvalía</t>
  </si>
  <si>
    <t>PLUSVALIA</t>
  </si>
  <si>
    <t>Plusvalia</t>
  </si>
  <si>
    <t>PROPIEDADES, PLANTAS Y EQUIPOS,</t>
  </si>
  <si>
    <t>ACTIVOS POR DERECHO DE USO</t>
  </si>
  <si>
    <t>Activos por derecho de uso</t>
  </si>
  <si>
    <t>ACTIVOS POR IMPUESTOS DIFERIDOS</t>
  </si>
  <si>
    <t>CUENTAS POR COBRAR A ENTIDADES</t>
  </si>
  <si>
    <t>PASIVOS, CORRIENTE</t>
  </si>
  <si>
    <t>OTROS PASIVOS FINANCIEROS CORRIE</t>
  </si>
  <si>
    <t>PASIVOS POR ARRENDAMIENTOS CORRI</t>
  </si>
  <si>
    <t>CUENTAS POR PAGAR COMERCIALES Y</t>
  </si>
  <si>
    <t>Cuentas por pagar comerciales y otras cuentas por pagar</t>
  </si>
  <si>
    <t>CUENTAS POR PAGAR A ENTIDADES RE</t>
  </si>
  <si>
    <t>OTRAS PROVISIONES A CORTO PLAZO</t>
  </si>
  <si>
    <t>Litigios</t>
  </si>
  <si>
    <t>PASIVOS POR IMPUESTOS CORRIENTES</t>
  </si>
  <si>
    <t>PROVISIONES CORRIENTES POR BENEF</t>
  </si>
  <si>
    <t>Provisiones corrientes por beneficios a los empleados</t>
  </si>
  <si>
    <t>OTROS PASIVOS NO FINANCIEROS COR</t>
  </si>
  <si>
    <t>PASIVOS, NO CORRIENTES</t>
  </si>
  <si>
    <t>OTROS PASIVOS FINANCIEROS, NO CO</t>
  </si>
  <si>
    <t>PASIVOS POR ARRENDAMIENTOS NO CO</t>
  </si>
  <si>
    <t>OTRAS CUENTAS POR PAGAR, NO CORR</t>
  </si>
  <si>
    <t>Otras cuentas por pagar, no corrientes</t>
  </si>
  <si>
    <t>CUENTAS POR PAGAR  ENTIDADES REL</t>
  </si>
  <si>
    <t>OTRAS PROVISIONES A LARGO PLAZO</t>
  </si>
  <si>
    <t>PASIVO POR IMPUESTOS DIFERIDOS</t>
  </si>
  <si>
    <t>Pasivo por impuestos diferidos</t>
  </si>
  <si>
    <t>PROVISIONES NO CORRIENTES POR BE</t>
  </si>
  <si>
    <t>Provisiones no corrientes por beneficios a los empleados</t>
  </si>
  <si>
    <t>OTROS PASIVOS NO FINANCIEROS NO</t>
  </si>
  <si>
    <t>CAPITAL EMITIDO</t>
  </si>
  <si>
    <t>Capital Emitido</t>
  </si>
  <si>
    <t>GANANCIAS (PERDIDAS) ACUMULADAS</t>
  </si>
  <si>
    <t>Ganancias (perdidas) acumuladas</t>
  </si>
  <si>
    <t>PRIMAS DE EMISION</t>
  </si>
  <si>
    <t>Primas de emision</t>
  </si>
  <si>
    <t>OTRAS PARTICIPACIONES EN EL PATR</t>
  </si>
  <si>
    <t>Otras participaciones en el patrimonio</t>
  </si>
  <si>
    <t>PARTICIPACIONES NO CONTROLADORAS</t>
  </si>
  <si>
    <t>Participaciones no controladoras</t>
  </si>
  <si>
    <t>INGRESOS DE ACTIVIDADES ORDINARI</t>
  </si>
  <si>
    <t>Ingresos de actividades ordinarias</t>
  </si>
  <si>
    <t>Compra de agua</t>
  </si>
  <si>
    <t>MATERIAS PRIMAS Y CONSUMIBLES UT</t>
  </si>
  <si>
    <t>Materias primas y consumibles utilizados</t>
  </si>
  <si>
    <t>GASTOS POR BENEFICIOS A LOS EMPL</t>
  </si>
  <si>
    <t>Gastos por beneficios a los empleados</t>
  </si>
  <si>
    <t>GASTO POR DEPRECIACIÓN Y AMORTIZ</t>
  </si>
  <si>
    <t>Gasto por depreciación y amortización</t>
  </si>
  <si>
    <t>OTROS GASTOS, POR NATURALEZA</t>
  </si>
  <si>
    <t>Otros gastos, por naturaleza</t>
  </si>
  <si>
    <t>OTRAS GANANCIAS (PÉRDIDAS)</t>
  </si>
  <si>
    <t>Otras ganancias (pérdidas)</t>
  </si>
  <si>
    <t>PARTICIPACIÓN EN LAS GANANCIAS (</t>
  </si>
  <si>
    <t>INGRESOS FINANCIEROS</t>
  </si>
  <si>
    <t>Ingresos financieros</t>
  </si>
  <si>
    <t>COSTOS FINANCIEROS</t>
  </si>
  <si>
    <t>Costos Financieros</t>
  </si>
  <si>
    <t>REVERSIÓN DE PÉRDIDAS POR DETERI</t>
  </si>
  <si>
    <t>Reversión de pérdidas por deterioro de valor (pérdidas por d</t>
  </si>
  <si>
    <t>GANANCIAS (PÉRDIDAS) DE CAMBIO E</t>
  </si>
  <si>
    <t>Ganancias (pérdidas) de cambio en moneda extranjera</t>
  </si>
  <si>
    <t>RESULTADO POR UNIDADES REAJUSTAB</t>
  </si>
  <si>
    <t>Resultado por unidades reajustables</t>
  </si>
  <si>
    <t>GASTOS POR IMPUESTOS</t>
  </si>
  <si>
    <t>GANANCIA (PÉRDIDA), ATRIBUIBLE A</t>
  </si>
  <si>
    <t>Nota</t>
  </si>
  <si>
    <t>Variación</t>
  </si>
  <si>
    <t>%</t>
  </si>
  <si>
    <t>M$</t>
  </si>
  <si>
    <t>Flujo</t>
  </si>
  <si>
    <t>ACTIVOS CORRIENTES</t>
  </si>
  <si>
    <t>Efectivo y equivalentes al efectivo</t>
  </si>
  <si>
    <t>OTROS ACTIVOS FINANCIEROS CORRIE</t>
  </si>
  <si>
    <t>Otros activos financieros</t>
  </si>
  <si>
    <t>Otros activos no financieros</t>
  </si>
  <si>
    <t>Deudores comerciales y otras cuentas por cobrar,</t>
  </si>
  <si>
    <t>Cuentas por cobrar a entidades relacionadas</t>
  </si>
  <si>
    <t>Total de activos corrientes distintos de los activos o grupos de activos para su disposición clasificados como mantenidos para la venta o como mantenidos para distribuir a los propietarios</t>
  </si>
  <si>
    <t>ACTIVOS CORRIENTES TOTALES</t>
  </si>
  <si>
    <t>ACTIVOS NO CORRIENTES</t>
  </si>
  <si>
    <t>Derechos por cobrar</t>
  </si>
  <si>
    <t>Propiedades, plantas y equipos</t>
  </si>
  <si>
    <t>Activos por impuestos diferidos</t>
  </si>
  <si>
    <t>TOTAL DE ACTIVOS NO CORRIENTES</t>
  </si>
  <si>
    <t>TOTAL DE ACTIVOS</t>
  </si>
  <si>
    <t>PASIVOS</t>
  </si>
  <si>
    <t>PASIVOS CORRIENTES</t>
  </si>
  <si>
    <t xml:space="preserve">Otros pasivos financieros </t>
  </si>
  <si>
    <t>Pasivos por arrendamientos</t>
  </si>
  <si>
    <t>Cuentas por pagar a entidades relacionadas</t>
  </si>
  <si>
    <t>Otras provisiones</t>
  </si>
  <si>
    <t>Pasivos por impuestos</t>
  </si>
  <si>
    <t>Otros pasivos no financieros</t>
  </si>
  <si>
    <t>Total de pasivos corrientes distintos de los pasivos incluidos en grupos de pasivos para su disposición clasificados como mantenidos para la venta</t>
  </si>
  <si>
    <t>PASIVOS INCLUIDOS EN GRUPOS DE A</t>
  </si>
  <si>
    <t>Pasivos incluidos en grupos de activos para su disposición clasificados como mantenidos para la venta</t>
  </si>
  <si>
    <t>PASIVOS CORRIENTES TOTALES</t>
  </si>
  <si>
    <t>PASIVOS NO CORRIENTES</t>
  </si>
  <si>
    <t>Otros pasivos financieros</t>
  </si>
  <si>
    <t>Otras cuentas por pagar</t>
  </si>
  <si>
    <t>TOTAL DE PASIVOS NO CORRIENTES</t>
  </si>
  <si>
    <t>TOTAL PASIVOS</t>
  </si>
  <si>
    <t>PATRIMONIO</t>
  </si>
  <si>
    <t>Otras reservas</t>
  </si>
  <si>
    <t>Patrimonio atribuible a los propietarios de la controladora</t>
  </si>
  <si>
    <t xml:space="preserve">PATRIMONIO TOTAL </t>
  </si>
  <si>
    <t>TOTAL DE PATRIMONIO Y PASIVOS</t>
  </si>
  <si>
    <t xml:space="preserve">ESTADOS DE RESULTADOS POR NATURALEZA </t>
  </si>
  <si>
    <t>Var. Acum</t>
  </si>
  <si>
    <t>Ganancias de actividades operacionales</t>
  </si>
  <si>
    <t>Costos financieros</t>
  </si>
  <si>
    <t>Ganancias por deterioro y reversos de pérdidas por deterioro (Pérdidas por deterioro) determinado de acuerdo con NIIF 9  sobre activos financieros</t>
  </si>
  <si>
    <t>Participación en las ganancias (pérdidas) de asociadas y negocion conjuntos</t>
  </si>
  <si>
    <t>Ganancia antes de impuestos</t>
  </si>
  <si>
    <t>Gastos por impuestos a las ganancias</t>
  </si>
  <si>
    <t>Ganancia procedente de operaciones continuadas</t>
  </si>
  <si>
    <t>Ganancia (pérdida) procedente de operaciones discontinuadas</t>
  </si>
  <si>
    <t>Ganancia</t>
  </si>
  <si>
    <t>Ganancia atribuible a</t>
  </si>
  <si>
    <t>Ganancia atribuible a los propietarios de la controladora</t>
  </si>
  <si>
    <t>Ganancia, atribuible a participaciones no controla</t>
  </si>
  <si>
    <t xml:space="preserve">Ganancia </t>
  </si>
  <si>
    <t xml:space="preserve">Ganancias por acción </t>
  </si>
  <si>
    <t>Ganancias por acción básica en operaciones continuadas ($)</t>
  </si>
  <si>
    <t>Ganancias por acción básica ($)</t>
  </si>
  <si>
    <t>ESTADOS DE RESULTADOS INTEGRALES</t>
  </si>
  <si>
    <t>OTRO RESULTADO INTEGRAL</t>
  </si>
  <si>
    <t>Componentes de otro resultado integral que no se reclasificarán al resultado del período, antes de impuestos</t>
  </si>
  <si>
    <t>Otro resultado integral que no se reclasificará al resultado del período, antes de impuestos</t>
  </si>
  <si>
    <t>Componentes de otro resultado integral que se reclasificarán al resultado del período, antes de impuestos</t>
  </si>
  <si>
    <t xml:space="preserve">Coberturas de flujo de efectivo </t>
  </si>
  <si>
    <t>Ganancias (pérdidas) por coberturas de flujos de efectivo</t>
  </si>
  <si>
    <t>Total otro resultado integral que se reclasificará al resultado del periodo</t>
  </si>
  <si>
    <t>Otros componentes de otro resultado integral, antes de impuestos</t>
  </si>
  <si>
    <t>Impuestos a las ganancias relativos a componentes de otro resultado integral que no se reclasificará al resultado del período</t>
  </si>
  <si>
    <t>Total Impuestos a las ganancias relativos a componentes de otro resultado integral que no se reclasificará al resultado del período</t>
  </si>
  <si>
    <t>Impuestos Ganancias (pérdidas) por coberturas de flujos de efectivo</t>
  </si>
  <si>
    <t xml:space="preserve">Total otro resultado integral </t>
  </si>
  <si>
    <t>TOTAL RESULTADO INTEGRAL</t>
  </si>
  <si>
    <t>Resultado integral atribuible a:</t>
  </si>
  <si>
    <t>Resultado integral atribuible a los propietarios de la controladora</t>
  </si>
  <si>
    <t>Resultado integral atribuible a participaciones no controladoras</t>
  </si>
  <si>
    <t>Resultado integral total</t>
  </si>
  <si>
    <t>Estado de Flujo de efectivo directo</t>
  </si>
  <si>
    <t>Cobros procedentes de las ventas de bienes y prestación de servicios</t>
  </si>
  <si>
    <t>Cobros procedentes de regalías, cuotas, comisiones y otros ingresos de actividades ordinarias</t>
  </si>
  <si>
    <t>Cobros procedentes de contratos mantenidos con propósitos de intermediación o para negociar</t>
  </si>
  <si>
    <t>Cobros procedentes de primas y prestaciones, anualidades y otros beneficios de pólizas suscritas</t>
  </si>
  <si>
    <t>Otros cobros por actividades de operación</t>
  </si>
  <si>
    <t xml:space="preserve">Clases de cobros por actividades de operación </t>
  </si>
  <si>
    <t>Clases de cobros por actividades de operación</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</si>
  <si>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</si>
  <si>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</si>
  <si>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</si>
  <si>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</si>
  <si>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Otros pagos por actividades de operación</t>
  </si>
  <si>
    <t>Clases de pagos en efectivo procedentes de actividades de operación</t>
  </si>
  <si>
    <t>Dividendos pagados</t>
  </si>
  <si>
    <t>Dividendos recibidos</t>
  </si>
  <si>
    <t>Intereses pagados</t>
  </si>
  <si>
    <t>Intereses recibidos</t>
  </si>
  <si>
    <t xml:space="preserve">Impuestos a las ganancias (pagados) </t>
  </si>
  <si>
    <t>Impuestos a las ganancias pagados (reembolsados)</t>
  </si>
  <si>
    <t>Otras entradas (salidas) de efectivo</t>
  </si>
  <si>
    <t>Flujos de efectivo procedentes (utilizados en) operaciones</t>
  </si>
  <si>
    <t>Flujos de efectivo procedentes de (utilizados en) actividades de operación</t>
  </si>
  <si>
    <t>Flujos de efectivo procedentes de la pérdida de control de subsidiarias u otros negocios</t>
  </si>
  <si>
    <t>Flujos de efectivo utilizados para obtener el control de subsidiarias u otros negocios</t>
  </si>
  <si>
    <t>Flujos de efectivo utilizados en la compra de participaciones no controladoras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</si>
  <si>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</si>
  <si>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</si>
  <si>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</si>
  <si>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</si>
  <si>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Préstamos a entidades relacionadas</t>
  </si>
  <si>
    <t>Importes procedentes de ventas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</si>
  <si>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</si>
  <si>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</si>
  <si>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</si>
  <si>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</si>
  <si>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</si>
  <si>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</si>
  <si>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</si>
  <si>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</si>
  <si>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</si>
  <si>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procedentes de contratos de futuro, a término, de opciones y de permuta financiera</t>
  </si>
  <si>
    <t>Cobros a entidades relacionadas</t>
  </si>
  <si>
    <t>Impuestos a las ganancias reembolsados (pagados)</t>
  </si>
  <si>
    <t>Flujos de efectivo procedentes de (utilizados en) actividades de inversión</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</si>
  <si>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</si>
  <si>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</si>
  <si>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</si>
  <si>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</si>
  <si>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 de largo plazo</t>
  </si>
  <si>
    <t>Importes procedentes de préstamos de corto plazo</t>
  </si>
  <si>
    <t>Importes procedentes de préstamos, clasificados como actividades de financiación</t>
  </si>
  <si>
    <t>Préstamos de entidades relacionadas</t>
  </si>
  <si>
    <t>Reembolsos de préstamos</t>
  </si>
  <si>
    <t>Pagos de pasivos por arrendamientos financieros</t>
  </si>
  <si>
    <t>Pagos de préstamos a entidades relacionadas</t>
  </si>
  <si>
    <t xml:space="preserve"> Flujos de efectivo procedentes de (utilizados en) actividades de financiación</t>
  </si>
  <si>
    <t>Flujos de efectivo procedentes de (utilizados en) actividades de financiación</t>
  </si>
  <si>
    <t xml:space="preserve"> Incremento (disminución) en el efectivo y equivalentes al efectivo, antes del efecto de los cambios en la tasa de cambio </t>
  </si>
  <si>
    <t xml:space="preserve">Incremento (disminución) en el efectivo y equivalentes al efectivo, antes del efecto de los cambios en la tasa de cambio </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</si>
  <si>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</si>
  <si>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</si>
  <si>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</si>
  <si>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</si>
  <si>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 xml:space="preserve">Estados de cambios en el patrimonio </t>
  </si>
  <si>
    <t>Capital 
emitido</t>
  </si>
  <si>
    <t>Primas 
de emisión</t>
  </si>
  <si>
    <t>Otras 
participaciones 
en el patrimonio</t>
  </si>
  <si>
    <t>Ganancias 
(pérdidas) 
acumuladas</t>
  </si>
  <si>
    <t>Reservas</t>
  </si>
  <si>
    <t>Total otras
 reservas</t>
  </si>
  <si>
    <t>Patrimonio atribuible a los propietarios de la controlada</t>
  </si>
  <si>
    <t>Patrimonio 
total</t>
  </si>
  <si>
    <t>Superávit de
 revaluación</t>
  </si>
  <si>
    <t xml:space="preserve">Reserva de 
coberturas 
de flujo de 
efectivo </t>
  </si>
  <si>
    <t>Reserva 
de pagos 
basados 
en acciones</t>
  </si>
  <si>
    <t>Reserva de ganancias o pérdidas actuariales en planes de beneficios definidos</t>
  </si>
  <si>
    <t>Saldo inicial al 01-01-2023</t>
  </si>
  <si>
    <t>Otro resultado integral</t>
  </si>
  <si>
    <t>Resultado integral</t>
  </si>
  <si>
    <t xml:space="preserve">Dividendos </t>
  </si>
  <si>
    <t>Disminución por transferencias y otros cambios</t>
  </si>
  <si>
    <t>Total de cambios en patrimonio</t>
  </si>
  <si>
    <t xml:space="preserve">Total </t>
  </si>
  <si>
    <t>96.809.310-K</t>
  </si>
  <si>
    <t>Aguas Cordillera S.A.</t>
  </si>
  <si>
    <t>89.221.000-4</t>
  </si>
  <si>
    <t>Aguas Manquehue S.A.</t>
  </si>
  <si>
    <t>EcoRiles S.A.</t>
  </si>
  <si>
    <t>Hidrogistica S.A.</t>
  </si>
  <si>
    <t>Análisis Ambientales S.A.</t>
  </si>
  <si>
    <t>Moneda</t>
  </si>
  <si>
    <t>JPY</t>
  </si>
  <si>
    <t>CLP</t>
  </si>
  <si>
    <t>USD</t>
  </si>
  <si>
    <t>EUR</t>
  </si>
  <si>
    <t>Total</t>
  </si>
  <si>
    <t>Total activos corrientes</t>
  </si>
  <si>
    <t>Total activos no corrientes</t>
  </si>
  <si>
    <t>Total activos</t>
  </si>
  <si>
    <t>Total pasivos corrientes</t>
  </si>
  <si>
    <t>Total pasivos no corrientes</t>
  </si>
  <si>
    <t>Reclasificaciones</t>
  </si>
  <si>
    <t>Aumento/
(Disminución)
M$</t>
  </si>
  <si>
    <t>Perfil de vencimientos</t>
  </si>
  <si>
    <t>Hasta 90 días</t>
  </si>
  <si>
    <t>De 91 días a 1 año</t>
  </si>
  <si>
    <t>De 13 meses a 3 años</t>
  </si>
  <si>
    <t>Más de 3 años a 5 años</t>
  </si>
  <si>
    <t>Más de 5 años</t>
  </si>
  <si>
    <t>Tasa interés contrato</t>
  </si>
  <si>
    <t>AFR</t>
  </si>
  <si>
    <t>Préstamos bancarios</t>
  </si>
  <si>
    <t>Bonos</t>
  </si>
  <si>
    <t>Pasivo por arrendamiento</t>
  </si>
  <si>
    <t>Cuentas comerciales y otras cuentas por pagar</t>
  </si>
  <si>
    <t xml:space="preserve"> Totales</t>
  </si>
  <si>
    <t xml:space="preserve">Derivado </t>
  </si>
  <si>
    <t>Aportes financieros reembolsables</t>
  </si>
  <si>
    <t>Forward</t>
  </si>
  <si>
    <t>Sociedad</t>
  </si>
  <si>
    <t>Totales</t>
  </si>
  <si>
    <t>cuadratura</t>
  </si>
  <si>
    <t>Aguas Andinas S.A.</t>
  </si>
  <si>
    <t>Ecoriles S.A.</t>
  </si>
  <si>
    <t>Cuentas por cobrar no corrientes</t>
  </si>
  <si>
    <t>Otros</t>
  </si>
  <si>
    <t>77.441.870-9</t>
  </si>
  <si>
    <t>Veolia Soluciones Ambientales Chile S.A.</t>
  </si>
  <si>
    <t>Analisis de laboratario y servicios de muestreo</t>
  </si>
  <si>
    <t>65.113.732-2</t>
  </si>
  <si>
    <t>Corporación Chilena de Investigación del Agua SpA.</t>
  </si>
  <si>
    <t>Arriendo</t>
  </si>
  <si>
    <t>87.803.800-2</t>
  </si>
  <si>
    <t>Veolia SU Chile S.A.</t>
  </si>
  <si>
    <t>76.746.454-1</t>
  </si>
  <si>
    <t>Biofactoria Andina Spa.</t>
  </si>
  <si>
    <t>Remoción de nitrógeno y plan de adecuación a biofactoría de la planta de tratamiento Mapocho-Trebal</t>
  </si>
  <si>
    <t>Proyecto Actualización Centro de Control Operativo CCO 2.0 , mantenimiento y soporte.</t>
  </si>
  <si>
    <t>76.078.231-9</t>
  </si>
  <si>
    <t>Empresa Depuradora de Aguas Servidas Mapocho El Trebal Ltda.</t>
  </si>
  <si>
    <t xml:space="preserve">Operación planta purificadora Biogas La Farfana, control seguimiento de costos de energía electrica </t>
  </si>
  <si>
    <t>A85788073</t>
  </si>
  <si>
    <t>Aquatec Proyectos para el sector del agua S.A.</t>
  </si>
  <si>
    <t>Control de Seguimiento presas , abastecimiento de Agua.</t>
  </si>
  <si>
    <t>96.817.230-1</t>
  </si>
  <si>
    <t>EPSA Electrica Puntilla S.A.</t>
  </si>
  <si>
    <t>76.080.553-K</t>
  </si>
  <si>
    <t xml:space="preserve">Plataforma virtual </t>
  </si>
  <si>
    <t>Servicio especializado de clientes</t>
  </si>
  <si>
    <t>Compra de materiales</t>
  </si>
  <si>
    <t>70.009.410-3</t>
  </si>
  <si>
    <t>Asociación canalistas sociedad del canal del Maipo</t>
  </si>
  <si>
    <t>Estudios y Consultorías</t>
  </si>
  <si>
    <t>A03466604</t>
  </si>
  <si>
    <t>Logistium , Servicios Logisticos S.A.</t>
  </si>
  <si>
    <t>Insumos Operativos</t>
  </si>
  <si>
    <t xml:space="preserve">70.009.410-3 </t>
  </si>
  <si>
    <t>Compra de agua, energía eléctrica y administradora de canales.</t>
  </si>
  <si>
    <t xml:space="preserve">96.817.230-1 </t>
  </si>
  <si>
    <t xml:space="preserve">EPSA Eléctrica Puntilla S.A. </t>
  </si>
  <si>
    <t xml:space="preserve">Compra de agua y energia electrica </t>
  </si>
  <si>
    <t xml:space="preserve">77.441.870-9 </t>
  </si>
  <si>
    <t>Proyecto Actualización Centro de Control Operativo CCO 2.0 y deteccion de Fuga con gas Trazador</t>
  </si>
  <si>
    <t>Servicio Telecontrol Veolia</t>
  </si>
  <si>
    <t>Extensión servicio de mantenimiento y  soporte</t>
  </si>
  <si>
    <t>Servicios de tratamiento, Contrato análisis de laboratorio y muestreo y otros.</t>
  </si>
  <si>
    <t>Logistium Servicios Logísticos S.A.</t>
  </si>
  <si>
    <t xml:space="preserve">65.113.732-2 </t>
  </si>
  <si>
    <t>Asesoria de Investigacion y desarrollo y Contrato análisis de laboratorio y muestreo</t>
  </si>
  <si>
    <t>Servicios de operación y mantención Planta Biogás</t>
  </si>
  <si>
    <t xml:space="preserve">76.746.454-1 </t>
  </si>
  <si>
    <t xml:space="preserve">Operación, mantenimiento y adecuación de planta de tratamiento de Biofactoria.  </t>
  </si>
  <si>
    <t>77.274.820-5</t>
  </si>
  <si>
    <t>Remuneraciones pagadas</t>
  </si>
  <si>
    <t>Directorio</t>
  </si>
  <si>
    <t>Comité de Directores</t>
  </si>
  <si>
    <t>Saldo inicial</t>
  </si>
  <si>
    <t>Propiedades, planta y equipo</t>
  </si>
  <si>
    <t>Edificios</t>
  </si>
  <si>
    <t>Concepto</t>
  </si>
  <si>
    <t>Equipos de transporte</t>
  </si>
  <si>
    <t>Disminución por la pérdida de control de una filial</t>
  </si>
  <si>
    <t>Más de 90 días hasta 1 año</t>
  </si>
  <si>
    <t>Más de 1 año hasta 3 años</t>
  </si>
  <si>
    <t>Más de 3 años hasta 5 años</t>
  </si>
  <si>
    <t>Al 31 de diciembre de 2023</t>
  </si>
  <si>
    <t>Pasivos por arrendamientos (Contable) Corriente</t>
  </si>
  <si>
    <t>Rut empresa deudora</t>
  </si>
  <si>
    <t>Nombre empresa deudora</t>
  </si>
  <si>
    <t>País</t>
  </si>
  <si>
    <t>Moneda o Unidad de reajuste</t>
  </si>
  <si>
    <t>Vencimientos</t>
  </si>
  <si>
    <t>Tipo de amortización</t>
  </si>
  <si>
    <t>Tasa de interés</t>
  </si>
  <si>
    <t>Tasa nominal</t>
  </si>
  <si>
    <t>(%)</t>
  </si>
  <si>
    <t>61808000-5</t>
  </si>
  <si>
    <t>Chile</t>
  </si>
  <si>
    <t>U.F.</t>
  </si>
  <si>
    <t>Mensual</t>
  </si>
  <si>
    <t>96809310-K</t>
  </si>
  <si>
    <t>PESOS</t>
  </si>
  <si>
    <t>89221000-4</t>
  </si>
  <si>
    <t>96945210-3</t>
  </si>
  <si>
    <t>96828120-8</t>
  </si>
  <si>
    <t>Hidrogística S.A.</t>
  </si>
  <si>
    <t>96967550-1</t>
  </si>
  <si>
    <t>Pasivos por arrendamientos (Contable) No Corriente</t>
  </si>
  <si>
    <t xml:space="preserve">Mas de 5 años </t>
  </si>
  <si>
    <t>VALIDACIÓN XBRL</t>
  </si>
  <si>
    <t>Más de 1 año hasta 2 años</t>
  </si>
  <si>
    <t>Más de 2 años hasta 3 años</t>
  </si>
  <si>
    <t>Más de 4 años hasta 5 años</t>
  </si>
  <si>
    <t>Estados de situación financiera</t>
  </si>
  <si>
    <t>Activo por impuesto diferido</t>
  </si>
  <si>
    <t>Pasivo por impuesto diferido</t>
  </si>
  <si>
    <t>Impuestos diferidos brutos</t>
  </si>
  <si>
    <t xml:space="preserve">Compensación </t>
  </si>
  <si>
    <t>Posición neta de impuestos diferidos</t>
  </si>
  <si>
    <t>Información a revelar sobre activos por impuestos diferidos</t>
  </si>
  <si>
    <t>Variación corrección monetaria y depreciación activos</t>
  </si>
  <si>
    <t>Provisión deudores incobrables</t>
  </si>
  <si>
    <t>Indemnización por años de servicios</t>
  </si>
  <si>
    <t>Ingresos diferidos</t>
  </si>
  <si>
    <t>Provisión vacaciones</t>
  </si>
  <si>
    <t>Amortizaciones</t>
  </si>
  <si>
    <t xml:space="preserve">Pasivo por arrendamientos </t>
  </si>
  <si>
    <t>Derechos de agua (amortización)</t>
  </si>
  <si>
    <t>Transacción Tranque La Dehesa</t>
  </si>
  <si>
    <t>Pérdidas tributarias</t>
  </si>
  <si>
    <t>Pérdidas por deterioro de valor por cambio en criterio contable</t>
  </si>
  <si>
    <t>Información a revelar sobre pasivos por impuestos diferidos</t>
  </si>
  <si>
    <t>Pasivos por impuestos diferidos</t>
  </si>
  <si>
    <t>Depreciación propiedades, planta y equipos</t>
  </si>
  <si>
    <t>Revaluación de terrenos por cambio en criterio contable</t>
  </si>
  <si>
    <t xml:space="preserve">Activo por derechos de uso </t>
  </si>
  <si>
    <t>Gasto inversión empresas relacionadas</t>
  </si>
  <si>
    <t>Movimientos de activos por impuestos diferidos</t>
  </si>
  <si>
    <t>Activos por impuestos diferidos, saldo inicial</t>
  </si>
  <si>
    <t>Incrementos (decrementos) en activos por impuestos diferidos</t>
  </si>
  <si>
    <t>Incrementos (decrementos) por variación corrección monetaria y depreciación activos</t>
  </si>
  <si>
    <t>Incrementos (decrementos) por provisión deudores incobrables</t>
  </si>
  <si>
    <t>Cambios en activos por impuestos diferidos</t>
  </si>
  <si>
    <t>Cambios en activos por impuestos diferidos total</t>
  </si>
  <si>
    <t>Movimientos de pasivos por impuestos diferidos</t>
  </si>
  <si>
    <t>Pasivos por impuestos diferidos, saldo inicial</t>
  </si>
  <si>
    <t>Incrementos (decrementos) en pasivos por impuestos diferidos</t>
  </si>
  <si>
    <t>Incrementos (decrementos) en adquisiciones mediante combinaciones de negocios</t>
  </si>
  <si>
    <t>Cambios en pasivos por impuestos diferidos</t>
  </si>
  <si>
    <t>Cambios en pasivos por impuestos diferidos total</t>
  </si>
  <si>
    <t xml:space="preserve">Ingreso (gasto) por impuesto a las ganancias por partes corriente y diferida </t>
  </si>
  <si>
    <t>Gasto por impuestos corrientes</t>
  </si>
  <si>
    <t>Ajuste gasto tributario ejercicio anterior</t>
  </si>
  <si>
    <t>Gasto por impuestos corrientes a las ganancias</t>
  </si>
  <si>
    <t>Ingresos (gastos) diferidos por impuestos relativos a la creación y reversión de diferencias temporarias</t>
  </si>
  <si>
    <t>Gastos por impuesto único (gastos rechazados)</t>
  </si>
  <si>
    <t>Ingresos (gastos) por otros impuestos</t>
  </si>
  <si>
    <t xml:space="preserve">Ingreso (Gasto) por impuesto a las ganancias </t>
  </si>
  <si>
    <t>Conciliación entre el resultado por impuestos a las ganancias contabilizado y la tasa efectiva</t>
  </si>
  <si>
    <t>Gastos por impuestos utilizando la tasa legal</t>
  </si>
  <si>
    <t>Diferencia permanente por corrección monetaria patrimonio tributario</t>
  </si>
  <si>
    <t>Diferencia permanente por gastos rechazados</t>
  </si>
  <si>
    <t>Diferencia permanente por impuesto a la renta de ejercicios anteriores</t>
  </si>
  <si>
    <t>Otras diferencias permanentes</t>
  </si>
  <si>
    <t>Ajustes al gasto por impuestos utilizando la tasa legal</t>
  </si>
  <si>
    <t xml:space="preserve">Ingreso (Gasto) por impuestos utilizando la tasa efectiva </t>
  </si>
  <si>
    <t>Tasa impositiva legal</t>
  </si>
  <si>
    <t>Tasa impositiva efectiva</t>
  </si>
  <si>
    <t>XBRL</t>
  </si>
  <si>
    <t>Otros efectos de la tasa impositiva</t>
  </si>
  <si>
    <t>Clases de instrumentos financieros</t>
  </si>
  <si>
    <t>Activos financieros corrientes</t>
  </si>
  <si>
    <t xml:space="preserve">  Anticipo bonos</t>
  </si>
  <si>
    <t>Otros activos financieros, corrientes</t>
  </si>
  <si>
    <t xml:space="preserve">  Deudores comerciales y otras cuentas por cobrar</t>
  </si>
  <si>
    <t>Total deudores comerciales y otras cuentas por cobrar, corrientes</t>
  </si>
  <si>
    <t xml:space="preserve">  Cuentas por cobrar a entidades relacionadas</t>
  </si>
  <si>
    <t>Información sobre entidades relacionadas, corrientes</t>
  </si>
  <si>
    <t>Total activos financieros, corrientes</t>
  </si>
  <si>
    <t>Activos financieros no corrientes</t>
  </si>
  <si>
    <t xml:space="preserve">  Derechos por cobrar</t>
  </si>
  <si>
    <t xml:space="preserve">  Otros activos financieros</t>
  </si>
  <si>
    <t>Total activos financieros, no corrientes</t>
  </si>
  <si>
    <t>Total activos financieros</t>
  </si>
  <si>
    <t>Pasivos financieros corrientes</t>
  </si>
  <si>
    <t xml:space="preserve">  Préstamos bancarios</t>
  </si>
  <si>
    <t>16.4</t>
  </si>
  <si>
    <t xml:space="preserve">  Bonos</t>
  </si>
  <si>
    <t>UF</t>
  </si>
  <si>
    <t>AUD</t>
  </si>
  <si>
    <t xml:space="preserve">  Aportes financieros reembolsables</t>
  </si>
  <si>
    <t>Otros pasivos financieros, corrientes</t>
  </si>
  <si>
    <t xml:space="preserve">  Pasivo por arrendamientos</t>
  </si>
  <si>
    <t>Pasivos por arrendamientos, corrientes</t>
  </si>
  <si>
    <t xml:space="preserve">  Cuentas comerciales y otras cuentas por pagar</t>
  </si>
  <si>
    <t xml:space="preserve">USD </t>
  </si>
  <si>
    <t xml:space="preserve">Cuentas comerciales y otras cuentas por pagar, corrientes </t>
  </si>
  <si>
    <t xml:space="preserve">  Cuentas por pagar a entidades relacionadas</t>
  </si>
  <si>
    <t>Total pasivos financieros, corrientes</t>
  </si>
  <si>
    <t>Pasivos financieros no corrientes</t>
  </si>
  <si>
    <t xml:space="preserve">  Derivado </t>
  </si>
  <si>
    <t>Otros pasivos financieros, no corrientes</t>
  </si>
  <si>
    <t>Pasivos por arrendamientos, no corriente</t>
  </si>
  <si>
    <t xml:space="preserve">  Otras cuentas por pagar</t>
  </si>
  <si>
    <t>Total pasivos financieros, no corrientes</t>
  </si>
  <si>
    <t>Total pasivos financieros</t>
  </si>
  <si>
    <t>Aportes Financieros Reembolsables, porción corriente.</t>
  </si>
  <si>
    <t>Nº de Inscripción o Identificación del Instrumento</t>
  </si>
  <si>
    <t>Moneda índice de reajuste</t>
  </si>
  <si>
    <t>Residual  UF</t>
  </si>
  <si>
    <t>Valor contable</t>
  </si>
  <si>
    <t xml:space="preserve">Tasa interés real contrato </t>
  </si>
  <si>
    <t xml:space="preserve">Tasa efectiva </t>
  </si>
  <si>
    <t>Colocación en Chile o en el Extranjero</t>
  </si>
  <si>
    <t>Empresa emisora</t>
  </si>
  <si>
    <t>Rut deudora</t>
  </si>
  <si>
    <t>Garantizada (Si/No)</t>
  </si>
  <si>
    <t>61.808.000-5</t>
  </si>
  <si>
    <t>Al vencimiento</t>
  </si>
  <si>
    <t>No</t>
  </si>
  <si>
    <t>Aguas Cordillera  S.A.</t>
  </si>
  <si>
    <t>96.809.310-k</t>
  </si>
  <si>
    <t>Aportes Financieros Reembolsables, porción no corriente.</t>
  </si>
  <si>
    <t>Fecha vencimiento</t>
  </si>
  <si>
    <t>Préstamos bancarios corrientes - Valores Contables</t>
  </si>
  <si>
    <t>RUT empresa deudora</t>
  </si>
  <si>
    <t>Nombre entidad deudora</t>
  </si>
  <si>
    <t>País de la empresa deudora</t>
  </si>
  <si>
    <t>Nombre entidad acreedora</t>
  </si>
  <si>
    <t>Moneda o unidad de reajuste</t>
  </si>
  <si>
    <t>Tasa  efectiva</t>
  </si>
  <si>
    <t>Banco de Chile</t>
  </si>
  <si>
    <t>Semestral</t>
  </si>
  <si>
    <t>Banco BCI</t>
  </si>
  <si>
    <t>Banco BICE</t>
  </si>
  <si>
    <t>Banco BCI 2</t>
  </si>
  <si>
    <t>Banco BTG Pactual</t>
  </si>
  <si>
    <t>Banco BCI 3</t>
  </si>
  <si>
    <t>Banco Scotiabank</t>
  </si>
  <si>
    <t>Banco Itau 2</t>
  </si>
  <si>
    <t>Préstamos bancarios corrientes - Valores Nominales</t>
  </si>
  <si>
    <t>Préstamos bancarios no corrientes - Valores contables</t>
  </si>
  <si>
    <t>Más de 3 años hasta   4 años</t>
  </si>
  <si>
    <t>Total Corriente y no Corriente</t>
  </si>
  <si>
    <t>Préstamos bancarios no corrientes - Valores nominales</t>
  </si>
  <si>
    <t xml:space="preserve">                                                                                                                                                                                                                                                                                                                                                                                                                                                                                                                                                                                                                                                                                                                                                                                                                                                                                                                                                                                                                                                                                                                                                                                                                                                                                                                                                                                                                                                                                                                                                                                                                                                                                                                                                                                                                                                                                                                                                                                                                                                                                                                                                                                                                                                                                                                                                                                                                                                                                                                                                                                                                                                                                                                                                                                                                                                                                                                                                                                                                                                                                                                                                                                                                                                                                                                                                                                                                                                                                                                                                                                                                                                                                                                                                                                                                                                                                                                                                                                                                                                                                                                                                                                                                                                                                                                                                                                                                                                                                                                                                                                                                                                                                                                                                                                                                                                                                                                                                                                                                                                                                                                                                                                                                                                                                                                                                                                                                                                                                                                                                                                                                                                                                                                                                                                                                                                                                                                                                                                                                                                                                                                                                                                                                                                                                                                                                                                                                                                                                                                                                                                                                                                                                                                                                                                                                                                                                                                                                                                                                                                                                                                                                                                                                                                                                                                                                                                                                                                                                                                                                                                                                                                                                                                                                                                                                                                                                                                                                                                                                                                                                                                                                                                                                                                                                                                                                                                                                                                                                                                                                                                                                                                                                                                                                                                                                                                                                                                                                                                                                                                                                                                                                                                                                                                                                                                                                                                                                                                                                                                                                                                                                                                                                                                                                                                                                                                                                                                                                                                                                                                                                                                                                                                                                                                                                                                                                                                                                                                                                                                                                                                                                                                                                                                                                                                                                                                                                                                                                                                                                                                                                                                                                                                                                                                                                                                                                                                                                                                                                                                                                                                                                                                                                                                                                                                                                                                                                                                                                                                                                                                                                                                                                                                                                                                                                                                                                                                                                                                                                                                                                                                                                                                                                                                                                                                                                                                                                                                                                                                                                                                                                                                                                                                                                                                                                                                                                                                                                                                                                                                                                                                                                                                                                                                                                                                                                                                                                                                                                                                                                                                                                                                                                                                                                                                                                                                                                                                                                                                                                                                                                                                                                                                                                                                                                                                                                                                                                                                                                                                                                                                                                                                                                                                                                                                                                                                                                                                                                                                                                                                                                                                                                                                                                                                                                                                                                                                                                                                                                                                                                                                                                                                                                                                                                                                                                                                                                                                                                                                                                                                                                                                                                                                                                                                                                                                                                                                                                                                                                                                                                                                                                                                                                                                                                                                                                                                                                                                                                                                                                                                                                                                                                                                                                                                                                                                                                                                                                                                                                                                                                                                                                                                                                                                                                                                                                                                                                                                                                                                                                                                                                                                                                                                                                                                                                                                                                                                                                                                                                                                                                                                                                                                                                                                                                                                                                                                                                                                                                                                                                                                                                                                                                                                                                                                                                                                                                                                                                                                                                                                                                                                                                                                                </t>
  </si>
  <si>
    <t xml:space="preserve">                                                                                                                                                                                                                                                                                                                                                                                                                                                                                                                                                                                                                                                                                                                                        </t>
  </si>
  <si>
    <t>Obligaciones con el público corrientes - Valores contables</t>
  </si>
  <si>
    <t>Número de inscripción</t>
  </si>
  <si>
    <t>Serie</t>
  </si>
  <si>
    <t>Fecha de vencimiento</t>
  </si>
  <si>
    <t>BAGUA-M</t>
  </si>
  <si>
    <t>BAGUA-P</t>
  </si>
  <si>
    <t>BAGUA-Q</t>
  </si>
  <si>
    <t>BAGUA-S</t>
  </si>
  <si>
    <t>BAGUA-U</t>
  </si>
  <si>
    <t>BAGUA-V</t>
  </si>
  <si>
    <t>BAGUA-W</t>
  </si>
  <si>
    <t>BAGUA-X</t>
  </si>
  <si>
    <t>BAGUA-AA</t>
  </si>
  <si>
    <t>BAGUA-AD</t>
  </si>
  <si>
    <t>BAGUA-AC</t>
  </si>
  <si>
    <t>BAGUA-AE</t>
  </si>
  <si>
    <t>SERIE AUD</t>
  </si>
  <si>
    <t>SERIE JPY</t>
  </si>
  <si>
    <t>Obligaciones con el público corrientes - Valores nominales</t>
  </si>
  <si>
    <t xml:space="preserve"> </t>
  </si>
  <si>
    <t>Obligaciones con el público no corrientes - Valores contables</t>
  </si>
  <si>
    <t>Obligaciones con el público no corrientes - Valores nominales</t>
  </si>
  <si>
    <t>Periodo actual</t>
  </si>
  <si>
    <t>Saldo inicial 
01-01-2023</t>
  </si>
  <si>
    <t xml:space="preserve">Altas </t>
  </si>
  <si>
    <t>Bajas</t>
  </si>
  <si>
    <t>Traspasos</t>
  </si>
  <si>
    <t>Saldo final 
31-12-2023</t>
  </si>
  <si>
    <t>Pasivos por arrendamiento</t>
  </si>
  <si>
    <t>Total pasivos por arrendamiento</t>
  </si>
  <si>
    <t>Total otros pasivos financieros</t>
  </si>
  <si>
    <t>Lo envia Maria Jose/Andrea</t>
  </si>
  <si>
    <t>Periodo anterior</t>
  </si>
  <si>
    <t xml:space="preserve">                                                                                                                                                                                                                                                                                                                                                                                                                                                                                                                                                                                                                                                                                                                                                                                                                                                                                                                                                                                                                                                                                                                                                                                                                                                                                                                                                                                                                                                                                                                                                                                                                                                                                                                                                                                                                                                                                                                                                                                                                                                                                                                                                                                                                                                                                                                                                                                                                                                                                                                                                                                                                                                                                                                                                                                                                                                                                                                                                                                                                                                                                                                                                                                                                                                                                                                                                                                                                                                                                                                                                                                                                                                                                                                                                                                                                                                                                                                                                                                                                                                                                                                                                                                                                                                                                                                                                                                                                                                                                                                                                                                                                                                                                                                                                                                                                                                                                                                                                                                                                                                                                                                                                                                                                                                                                                                                                                                                                                                                                                                                                                                                                                                                                                                                                                                                                                                                                                                                                                                                                                                                                                                                                                                                                                                                                                                                                                                                                                                                                                                                                                                                                                                                                                                                                                                                                                                                                                                                                                                                                                                                                                                                                                                                                                                                                                                                                                                                                                                                                                                                                                                                                                                                                                                                                                                                                                                                                                                                                                                                                                                                                                                                                                                                                                                                                                                                                                                                                                                                                                                                                                                                                                                                                                                                                                                                                                                                                                                                                                                                                                                                                                                                                                                                                                                                                                                                                                                                                                                                                                                                                                                                                                                                                                                                                                                                                                                                                                                                                                                                                                                                                                                                                                                                                                                                                                                                                                                                                                                                                                                                                                                                                                                                                                                                                                                                                                                                                                                                                                                                                                                                                                                                                                                                                                                                                                                                                                                                                                                                                                                                                                                                                                                                                                                                                                                                                                                                                                                                                                                                                                                                                                                                                                                                                                                                                                                                                                                                                                                                                                                                                                                                                                                                                                                                                                                                                                                                                                                                                                                                                                                                                                                                                                                                                                                                                                                                                                                                                                                                                                                                                                                                                                                                                                                                                                                                                                                                                                                                                                                                                                                                                                                                                                                                                                                                                                                                                                                                                                                                                                                                                                                                                                                                                                                                                                                                                                                                                                                                                                                                                                                                                                                                                                                                                                                                                                                                                                                                                                                                                                                                                                                                                                                                                                                                                                                                                                                                                                                                                                                                                                                                                                                                                                                                                                                                                                                                                                                                                                                                                                                                                                                                                                                                                                                                                                                                                                                                                                                                                                                                                                                                                                                                                                                                                                                                                                                                                                                                                                                                                                                                                                                                                                                                                                                                                                                                                                                                                                                                                                                                                                                                                                                                                                                                                                                                                                                                                                                                                                                                                                                                                                                                                                                                                                                                                                                                                                                                                                                                                                                                                                                                                                                                                                                                                                                                                                                                                                                                                                                                                                                                                                                                                                                                                                                                                                                                                                                                                                                                                                                                                                                                                                                                                                                                                                                                                                                                                                                                                                                                                                                                                                                                                                                                                                                                                                                                                                                                                                                                                                                                                                                                                                                                                                                                                                                                                                                                                                                                                                                                                                                                                                                                                                                                                                                                                                                                                                                                                                                                                                                                                                                                                                                                                            </t>
  </si>
  <si>
    <t>,</t>
  </si>
  <si>
    <t>Tota otros pasivos financieros</t>
  </si>
  <si>
    <t xml:space="preserve">Provisiones por beneficios a los empleados </t>
  </si>
  <si>
    <t xml:space="preserve">Movimientos provisión actuarial </t>
  </si>
  <si>
    <t>Costo de los servicios</t>
  </si>
  <si>
    <t>Costo por intereses</t>
  </si>
  <si>
    <t>(Ganancia) o pérdidas actuariales</t>
  </si>
  <si>
    <t>Beneficios pagados</t>
  </si>
  <si>
    <t>Provisión beneficios por terminación</t>
  </si>
  <si>
    <t xml:space="preserve">Indemnizacion especial por acuerdo sindical </t>
  </si>
  <si>
    <t>Disminución por pasivos incluidos en grupos de activos para su disposición clasificados como mantenidos para la venta</t>
  </si>
  <si>
    <t xml:space="preserve">Sub-totales </t>
  </si>
  <si>
    <t xml:space="preserve">Participación en utilidad y bonos </t>
  </si>
  <si>
    <t>Provisiones por beneficios a los empleados, corriente</t>
  </si>
  <si>
    <t>Provisiones por beneficios a los empleados, no corriente</t>
  </si>
  <si>
    <t>Flujos esperados de pago</t>
  </si>
  <si>
    <t xml:space="preserve">Sociedad </t>
  </si>
  <si>
    <t>Número de empleados</t>
  </si>
  <si>
    <t>Flujo esperado de pago
M$</t>
  </si>
  <si>
    <t>Año</t>
  </si>
  <si>
    <t>Aguas Manquehue</t>
  </si>
  <si>
    <t>Costos por servicios 
M$</t>
  </si>
  <si>
    <t>Costos por intereses 
M$</t>
  </si>
  <si>
    <t>Sensibilización de los supuestos:</t>
  </si>
  <si>
    <t>Tasa de descuento</t>
  </si>
  <si>
    <t>Base</t>
  </si>
  <si>
    <t>Más 0,5%
M$</t>
  </si>
  <si>
    <t>Menos 0,5% 
M$</t>
  </si>
  <si>
    <t>Tasa de rotación</t>
  </si>
  <si>
    <t>Tasa incremento sueldo</t>
  </si>
  <si>
    <t xml:space="preserve">Gastos en personal </t>
  </si>
  <si>
    <t>Sueldos y salarios</t>
  </si>
  <si>
    <t>Beneficios definidos</t>
  </si>
  <si>
    <t>Indemnización por término de relación</t>
  </si>
  <si>
    <t>Otros gastos al personal</t>
  </si>
  <si>
    <t>Trabajadores Sindicalizados con cálculo de indemnización</t>
  </si>
  <si>
    <t>Trabajadores Sindicalizados, sin cálculo de indemnización</t>
  </si>
  <si>
    <t>Trabajadores que se rigen por código del trabajo</t>
  </si>
  <si>
    <t>TOTALES</t>
  </si>
  <si>
    <t>Corrientes</t>
  </si>
  <si>
    <t>Impuesto al Valor Agregado</t>
  </si>
  <si>
    <t>Pagos Provisionales Mensuales</t>
  </si>
  <si>
    <t>Convenio por desarrollos inmobiliarios</t>
  </si>
  <si>
    <t>Otros impuestos</t>
  </si>
  <si>
    <t>Trabajos solicitados por terceros</t>
  </si>
  <si>
    <t>Total corrientes</t>
  </si>
  <si>
    <t>Asociación Sociedad de Canalistas del Maipo</t>
  </si>
  <si>
    <t>Total no corrientes</t>
  </si>
  <si>
    <t>Patrimonio</t>
  </si>
  <si>
    <t>Clase de ingresos ordinarios</t>
  </si>
  <si>
    <t>Ingresos Ordinarios</t>
  </si>
  <si>
    <t>Agua Potable</t>
  </si>
  <si>
    <t>Aguas Servidas</t>
  </si>
  <si>
    <t>Ingresos no sanitarios</t>
  </si>
  <si>
    <t>Otros Ingresos sanitarios</t>
  </si>
  <si>
    <t>Negocios No Regulados</t>
  </si>
  <si>
    <t>Otros Ingresos Regulados</t>
  </si>
  <si>
    <t>Otros gastos por naturaleza</t>
  </si>
  <si>
    <t>Mantenciones y reparaciones de redes</t>
  </si>
  <si>
    <t>Servicios</t>
  </si>
  <si>
    <t>Costos por trabajos solicitados por terceros</t>
  </si>
  <si>
    <t>Mantenciones de recintos y equipamientos</t>
  </si>
  <si>
    <t>Servicios comerciales</t>
  </si>
  <si>
    <t>Arriendos operativos</t>
  </si>
  <si>
    <t>Contribuciones, patentes, seguros y derechos</t>
  </si>
  <si>
    <t>Gastos generales</t>
  </si>
  <si>
    <t>Retiro de residuos y lodos</t>
  </si>
  <si>
    <t xml:space="preserve">Totales </t>
  </si>
  <si>
    <t xml:space="preserve">Ingresos y gastos distintos de la operación </t>
  </si>
  <si>
    <t>Ganancia (pérdida) en venta de activos no corrientes, no mantenidos para la venta</t>
  </si>
  <si>
    <t>Programa de reestructuración organizacional *</t>
  </si>
  <si>
    <t>Proyectos desechados y boletas en garantía **</t>
  </si>
  <si>
    <t xml:space="preserve">Otras ganancias (pérdidas) </t>
  </si>
  <si>
    <t>Gastos por intereses, Préstamos bancarios</t>
  </si>
  <si>
    <t>Gastos por intereses, AFR</t>
  </si>
  <si>
    <t>Gastos por intereses, Bonos</t>
  </si>
  <si>
    <t>Gastos por intereses, pasivo por arrendamientos</t>
  </si>
  <si>
    <t>Gastos por intereses, otros</t>
  </si>
  <si>
    <t>Gastos por instrumentos de cobertura</t>
  </si>
  <si>
    <t>Amortización de costos complementarios relativos a contratos de préstamo</t>
  </si>
  <si>
    <t xml:space="preserve">Costos financieros </t>
  </si>
  <si>
    <t>Ingresos por intereses</t>
  </si>
  <si>
    <t>Ganancia en el rescate y extinción de deuda</t>
  </si>
  <si>
    <t>Deudores comerciales y otras cuentas por cobrar</t>
  </si>
  <si>
    <t>Activos por impuestos</t>
  </si>
  <si>
    <t>Plusvalía</t>
  </si>
  <si>
    <t>Activo por impuestos diferidos</t>
  </si>
  <si>
    <t>Total activos disponible para la venta</t>
  </si>
  <si>
    <t>PATRIMONIO Y PASIVOS</t>
  </si>
  <si>
    <t>Provisiones por beneficios a los empleados</t>
  </si>
  <si>
    <t>Total pasivos disponible para la venta</t>
  </si>
  <si>
    <t>Capital emitido</t>
  </si>
  <si>
    <t>Ganancias acumuladas</t>
  </si>
  <si>
    <t>Participaciones no controladoras de activos disponible para la venta</t>
  </si>
  <si>
    <t>01-07-2021
30-09-2021</t>
  </si>
  <si>
    <t>01-07-2020
30-09-2020</t>
  </si>
  <si>
    <t>Resultado antes de impuestos de las operaciones discontinuadas</t>
  </si>
  <si>
    <t>(Gasto) ingreso por impuestos a las ganancias</t>
  </si>
  <si>
    <t>Resultado despúes de impuestos de las operaciones discontinuadas</t>
  </si>
  <si>
    <t>Resultado antes de impuestos por la venta de filiales</t>
  </si>
  <si>
    <t>Resultado despúes de impuestos por la venta de filiales</t>
  </si>
  <si>
    <t>Gastos por depreciación y amortización</t>
  </si>
  <si>
    <t>Otras (pérdidas) ganancias</t>
  </si>
  <si>
    <t>Ganancias (pérdidas) de actividades operacionales</t>
  </si>
  <si>
    <t>Resultados por unidades de reajuste</t>
  </si>
  <si>
    <t>Ganancia (pérdida) antes de impuestos</t>
  </si>
  <si>
    <t>Ganancia (pérdida) atribuible a</t>
  </si>
  <si>
    <t>Ganancia (pérdida) atribuible a los propietarios de la controladora</t>
  </si>
  <si>
    <t>Ganancia (pérdida) atribuible a participaciones no controladoras</t>
  </si>
  <si>
    <t>Ganancia (pérdida)</t>
  </si>
  <si>
    <t>Ganancia (pérdida) atribuible a participaciones no controladoras de operaciones discontinuadas</t>
  </si>
  <si>
    <t>ESTADOS DE FLUJOS DE EFECTIVO</t>
  </si>
  <si>
    <t>Importes procedentes de la venta de propiedades, planta y equipo</t>
  </si>
  <si>
    <t>Totales sobre información general sobre resultados</t>
  </si>
  <si>
    <t>Agua</t>
  </si>
  <si>
    <t>No Agua</t>
  </si>
  <si>
    <t>Ingresos de las actividades ordinarias procedentes de clientes externos</t>
  </si>
  <si>
    <t>Ingresos de las actividades ordinarias entre segmentos</t>
  </si>
  <si>
    <t>Subtotal ingresos de actividades ordinarias procedentes de clientes externos y transacciones con otros segmentos de operación de la misma entidad</t>
  </si>
  <si>
    <t>Gastos de la operación</t>
  </si>
  <si>
    <t>Depreciaciones y amortizaciones</t>
  </si>
  <si>
    <t xml:space="preserve">Otras ganancias y gastos </t>
  </si>
  <si>
    <t xml:space="preserve">Ingresos financieros </t>
  </si>
  <si>
    <t>Deterioro de valor de ganancias y reversión de pérdidas por deterioro de valor, determinado de acuerdo a NIFF 9</t>
  </si>
  <si>
    <t>Resultado por unidades de reajuste y diferencia de cambio</t>
  </si>
  <si>
    <t>Gasto (Ingreso) sobre impuesto a la renta</t>
  </si>
  <si>
    <t>Ganancia del segmento</t>
  </si>
  <si>
    <t xml:space="preserve">Ganancia del segmento atribuibles a los propietarios de la controladora </t>
  </si>
  <si>
    <t xml:space="preserve">Ganancia (pérdida) del segmento atribuibles a participaciones no controladoras </t>
  </si>
  <si>
    <t>Totales sobre información general sobre activos, pasivos y patrimonio</t>
  </si>
  <si>
    <t>Activos corrientes</t>
  </si>
  <si>
    <t>Activos no corrientes</t>
  </si>
  <si>
    <t xml:space="preserve">Total Activos </t>
  </si>
  <si>
    <t>Pasivos corrientes</t>
  </si>
  <si>
    <t>Pasivos no corrientes</t>
  </si>
  <si>
    <t>Total Pasivos</t>
  </si>
  <si>
    <t>Patrimonio atribuibles a los propietarios de la controladora</t>
  </si>
  <si>
    <t xml:space="preserve">Participaciones no controladoras </t>
  </si>
  <si>
    <t>Total Patrimonio</t>
  </si>
  <si>
    <t>Total de Patrimonio y Pasivos</t>
  </si>
  <si>
    <t>Estado Flujo Efectivo</t>
  </si>
  <si>
    <t xml:space="preserve">Flujos de efectivo procedentes de (utilizados en) actividades de operación  </t>
  </si>
  <si>
    <t xml:space="preserve">Flujos de efectivo procedentes de (utilizados en) actividades de inversión  </t>
  </si>
  <si>
    <t xml:space="preserve">Flujos de efectivo procedentes de (utilizados en) actividades de financiación </t>
  </si>
  <si>
    <t xml:space="preserve">Conciliación de ingresos de las actividades ordinarias </t>
  </si>
  <si>
    <t>Ingresos de las actividades ordinarias de los segmentos</t>
  </si>
  <si>
    <t>Eliminación de las actividades ordinarias entre segmentos</t>
  </si>
  <si>
    <t xml:space="preserve">Conciliación de ganancia </t>
  </si>
  <si>
    <t>Consolidación ganancia (pérdida) totales de los segmentos</t>
  </si>
  <si>
    <t>Consolidación de eliminación de ganancia (pérdida) entre segmentos</t>
  </si>
  <si>
    <t>Consolidación de ganancia (pérdida)</t>
  </si>
  <si>
    <t xml:space="preserve">Conciliaciones de los activos, pasivos y patrimonio de los segmentos </t>
  </si>
  <si>
    <t xml:space="preserve">Conciliación de activos </t>
  </si>
  <si>
    <t>Consolidación activos totales de los segmentos</t>
  </si>
  <si>
    <t>Eliminación de las cuentas entre segmentos</t>
  </si>
  <si>
    <t>Total Activos</t>
  </si>
  <si>
    <t xml:space="preserve">Conciliación de pasivos </t>
  </si>
  <si>
    <t>Consolidación  pasivos totales de los segmentos</t>
  </si>
  <si>
    <t>Conciliación de patrimonio</t>
  </si>
  <si>
    <t>Consolidación  patrimonios totales de los segmentos</t>
  </si>
  <si>
    <t xml:space="preserve">Patrimonio atribuible a los propietarios de la controladora </t>
  </si>
  <si>
    <t xml:space="preserve">Conciliacion de los flujos operacionales de los segmentos </t>
  </si>
  <si>
    <t>Consolidación de los  flujo operacionales de los segmentos</t>
  </si>
  <si>
    <t>Total flujos operacionales</t>
  </si>
  <si>
    <t xml:space="preserve">Conciliacion de los flujos de inversión de los segmentos </t>
  </si>
  <si>
    <t>Consolidación de los flujos de inversión de los segmentos</t>
  </si>
  <si>
    <t>Total flujos de inversion</t>
  </si>
  <si>
    <t xml:space="preserve">Conciliacion de los flujos de financiacion de los segmentos </t>
  </si>
  <si>
    <t>Consolidación de los  flujo financieros de los segmentos</t>
  </si>
  <si>
    <t>Total flujos de financiación</t>
  </si>
  <si>
    <t>Resultado del ejercicio</t>
  </si>
  <si>
    <t>Ingresos ordinarios</t>
  </si>
  <si>
    <t xml:space="preserve"> Gastos operacionales</t>
  </si>
  <si>
    <t>Otros (gastos) ingresos netos</t>
  </si>
  <si>
    <t>Filiales</t>
  </si>
  <si>
    <t>Nombre de Filial significativa</t>
  </si>
  <si>
    <t>Moneda funcional</t>
  </si>
  <si>
    <t>Pesos chilenos</t>
  </si>
  <si>
    <t>Porcentaje de participación en filial significativa</t>
  </si>
  <si>
    <t>Porcentaje poder de voto en filial significativa</t>
  </si>
  <si>
    <t>Margen de contribución</t>
  </si>
  <si>
    <t>Resultado del periodo</t>
  </si>
  <si>
    <t>AGUAS ANDINAS S.A.</t>
  </si>
  <si>
    <t>PARTES RELACIONADAS</t>
  </si>
  <si>
    <t>INFORMACIÓN SOBRE TRANSACCIONES ENTRE PARTES RELACIONADAS</t>
  </si>
  <si>
    <t>LISTA</t>
  </si>
  <si>
    <t>Nombre parte relacionada</t>
  </si>
  <si>
    <t>RUT parte relacionada</t>
  </si>
  <si>
    <t>País de origen</t>
  </si>
  <si>
    <t>Descripción de transacciones con partes relacionadas</t>
  </si>
  <si>
    <t>Transacciones con partes relacionadas</t>
  </si>
  <si>
    <t>Saldos pendientes de transacciones con partes relacionadas</t>
  </si>
  <si>
    <t>Compras de bienes</t>
  </si>
  <si>
    <t>Ingresos de actividades ordinarias procedentes de la venta de bienes</t>
  </si>
  <si>
    <t>Servicios recibidos</t>
  </si>
  <si>
    <t>Ingresos de actividades ordinarias procedentes de la prestación de servicios</t>
  </si>
  <si>
    <t>Arrendamientos como arrendador</t>
  </si>
  <si>
    <t>Arrendamientos como arrendatario</t>
  </si>
  <si>
    <t>Transferencias según acuerdos financieros a la entidad</t>
  </si>
  <si>
    <t>Cuentas por cobrar corrientes</t>
  </si>
  <si>
    <t>Cuentas por cobrar</t>
  </si>
  <si>
    <t>Cuentas por pagar corrientes</t>
  </si>
  <si>
    <t>Cuentas por pagar no corrientes</t>
  </si>
  <si>
    <t>Cuentas por pagar</t>
  </si>
  <si>
    <t>Tipo de moneda o unidad</t>
  </si>
  <si>
    <t>Controladora</t>
  </si>
  <si>
    <t>Inversiones Aguas Metropolitanas S.A.</t>
  </si>
  <si>
    <t>CHL: Chile</t>
  </si>
  <si>
    <t>Total, Controladora</t>
  </si>
  <si>
    <t>Asociadas</t>
  </si>
  <si>
    <t>Veolia Solutions Chile Ltda</t>
  </si>
  <si>
    <t>Sin rut</t>
  </si>
  <si>
    <t>Sin Rut</t>
  </si>
  <si>
    <t>Control y seguimiento de la explotación de las presas destinadas al abastecimiento del agua en Santiago Embalse el Yeso</t>
  </si>
  <si>
    <t>Servicio de administración, operación, y mantenimiento de sistema de servicio al cliente, oficina virtual y proyecto de actuzalizacion tecnológica.</t>
  </si>
  <si>
    <t>Mantención plataforma virtual Siebel y Aquacis, consultoría y mantención evolutiva y Licencias Aquacis</t>
  </si>
  <si>
    <t>Suez Advanced Solutions Chile Ltda</t>
  </si>
  <si>
    <t xml:space="preserve">76.078.231-9 </t>
  </si>
  <si>
    <t>Upgrade Liferay</t>
  </si>
  <si>
    <t>Migración Bistalk a Fuse</t>
  </si>
  <si>
    <t>Cobro por término de contrato Mapocho-Trebal.</t>
  </si>
  <si>
    <t>Sobrecostos Proyecto de Ampliación de la Planta de Tratamiento de Aguas Servidas Mapocho – Trebal.</t>
  </si>
  <si>
    <t>Rehabilitación de Digestores</t>
  </si>
  <si>
    <t>Suez Medioambiente Chile S.A.</t>
  </si>
  <si>
    <t>Construcción de Planta de Arsénico San Antonio</t>
  </si>
  <si>
    <t>Arriendo derechos de agua Canal Batuco</t>
  </si>
  <si>
    <t>Ventas de Materiales</t>
  </si>
  <si>
    <t>Seguro planta la Farfana</t>
  </si>
  <si>
    <t>Plan de adecuación a biofactoría de la planta de tratamiento La Farfana</t>
  </si>
  <si>
    <t>Proyecto de Diseño Web</t>
  </si>
  <si>
    <t>Suez Groupe</t>
  </si>
  <si>
    <t xml:space="preserve">Implementacion Chemboard </t>
  </si>
  <si>
    <t>Servicios y Proyectos Ambientales S.A.</t>
  </si>
  <si>
    <t>96.799.790-0</t>
  </si>
  <si>
    <t>Servicio De Laboratorio y control de calidad</t>
  </si>
  <si>
    <t>Aqua Development Network S.A.</t>
  </si>
  <si>
    <t>A-85788065</t>
  </si>
  <si>
    <t>Labaqua S.A.</t>
  </si>
  <si>
    <t>A03637899</t>
  </si>
  <si>
    <t>Compra de patrones y certificación</t>
  </si>
  <si>
    <t>Análisis de Laboratorio y servicio de muestreo</t>
  </si>
  <si>
    <t>Ingreso por exceso de carga</t>
  </si>
  <si>
    <t>Total, Asociadas</t>
  </si>
  <si>
    <t>Total de la entidad</t>
  </si>
  <si>
    <t>Cuentas por pagar, corrientes</t>
  </si>
  <si>
    <t>Transacciones</t>
  </si>
  <si>
    <t>Contrucción de Planta Chamisero (canal Batuco)</t>
  </si>
  <si>
    <t xml:space="preserve">Suez Biofactoría Andina spa. </t>
  </si>
  <si>
    <t>Finiquito por término de contrato y otros proyectos de Nitrogeno.</t>
  </si>
  <si>
    <t>Compra de Agua</t>
  </si>
  <si>
    <t xml:space="preserve">Estudio sobre modelos de gestión de infraestructuras hidráulicas urbanas resilentes en relación con los riesgos hidrológicos y geológicos, valorización lodos </t>
  </si>
  <si>
    <t>Descarga de riles (desechos)</t>
  </si>
  <si>
    <t>Operación y mantención plantas</t>
  </si>
  <si>
    <t>Suez Advanced Solutions Chile Ltda.</t>
  </si>
  <si>
    <t>Suez Biofactoria Andina Spa.</t>
  </si>
  <si>
    <t>Nivel de Endeudamiento (Bonos) - Aguas Andinas Consolidado</t>
  </si>
  <si>
    <t>Nivel de Endeudamiento</t>
  </si>
  <si>
    <t>Bonos AC, AD y AE</t>
  </si>
  <si>
    <t>Pasivos corrientes totales</t>
  </si>
  <si>
    <t>Pasivos no corrientes totales</t>
  </si>
  <si>
    <t>Total pasivos NIIF</t>
  </si>
  <si>
    <t>Efectivo y equivalente al efectivo</t>
  </si>
  <si>
    <t>Garantías con terceros</t>
  </si>
  <si>
    <t>Total pasivos exigibles</t>
  </si>
  <si>
    <t>Patrimonio neto total</t>
  </si>
  <si>
    <t>Nivel de endeudamiento</t>
  </si>
  <si>
    <t>Nivel de Endeudamiento (Préstamos) - Aguas Andinas Consolidado</t>
  </si>
  <si>
    <t>Nivel de Endeudamiento - Aguas Cordillera Consolidado</t>
  </si>
  <si>
    <t>Cobertura Gastos Financiero (Banco Scotiabank) - Aguas Cordillera Consolidado</t>
  </si>
  <si>
    <t>Cobertura de Gastos Financieros</t>
  </si>
  <si>
    <t>Ingresos De Actividades Ordinari</t>
  </si>
  <si>
    <t>Ingresos de Actividades Ordinarias</t>
  </si>
  <si>
    <t>Materias Primas y Consumibles Ut</t>
  </si>
  <si>
    <t>Materias Primas y Consumibles Utilizados</t>
  </si>
  <si>
    <t>Gastos Por Beneficios a los Empl</t>
  </si>
  <si>
    <t>Gastos Por Beneficios a los Empleados</t>
  </si>
  <si>
    <t>Otros Gastos, Por Naturaleza</t>
  </si>
  <si>
    <t>Otros Gastos, por Naturaleza</t>
  </si>
  <si>
    <t xml:space="preserve">Ganancias (Pérdidas) de actividades Operacionales </t>
  </si>
  <si>
    <t>Ebitda</t>
  </si>
  <si>
    <t xml:space="preserve">Gastos Financieros Netos </t>
  </si>
  <si>
    <t>Cobertura Gastos Financieros</t>
  </si>
  <si>
    <t>Nota: La cobertura de gastos financieros establecida en el contrato indica que debe presentarse anualmente.</t>
  </si>
  <si>
    <t>Reembolso de gasto</t>
  </si>
  <si>
    <t>Contrato análisis de laboratorio y muestreo</t>
  </si>
  <si>
    <t>Activación de interes</t>
  </si>
  <si>
    <t>Altas</t>
  </si>
  <si>
    <t>AL 31 DE MARZO DE 2024 Y 2023</t>
  </si>
  <si>
    <t>Saldo inicial al 01-01-2024</t>
  </si>
  <si>
    <t>Pasivos proyectados al 31 de Diciembre de 2024</t>
  </si>
  <si>
    <t>Estado de situación financiera Filiales 31-12-2023</t>
  </si>
  <si>
    <t>No se presenta trimestralmente ni texto, solo anualmente</t>
  </si>
  <si>
    <t>Bonos M, P, Q, S, U, V, W, X y AA</t>
  </si>
  <si>
    <t>Revaluaciones de derechos de aguas primera adopción NIIF</t>
  </si>
  <si>
    <t>Revaluaciones de terrenos primera adopción NIIF</t>
  </si>
  <si>
    <t>Otras ganancias (pérdidas)***</t>
  </si>
  <si>
    <t>Préstamos bancarios no corrientes - Valores Contables</t>
  </si>
  <si>
    <t>Préstamos bancarios no corrientes - Valores Nominales</t>
  </si>
  <si>
    <t>Saldo inicial 
01-01-2024</t>
  </si>
  <si>
    <t>Saldo final 
31-03-2024</t>
  </si>
  <si>
    <t>Derivado</t>
  </si>
  <si>
    <t xml:space="preserve">  Derivado</t>
  </si>
  <si>
    <t>12-14-15</t>
  </si>
  <si>
    <t>Flujos de efectivo procedentes de (utilizados en) actividades de operación:</t>
  </si>
  <si>
    <t>Flujos de efectivo procedentes de (utilizados en) actividades de financiación:</t>
  </si>
  <si>
    <t>Biogenera S.A.</t>
  </si>
  <si>
    <t>Total Impuestos a las ganancias relativos a componentes de otro resultado integral que se reclasificará al resultado del período</t>
  </si>
  <si>
    <t>Ver según nota de Luis</t>
  </si>
  <si>
    <t>CHF</t>
  </si>
  <si>
    <t>Banco BCI 4</t>
  </si>
  <si>
    <t>SERIE CHF</t>
  </si>
  <si>
    <t>16.5</t>
  </si>
  <si>
    <t>01-07-2023
30-09-2023</t>
  </si>
  <si>
    <t>01-07-2024
30-09-2024</t>
  </si>
  <si>
    <t>Saldo final al 30-09-2024</t>
  </si>
  <si>
    <t>Saldo final al 30-09-2023</t>
  </si>
  <si>
    <t>Para el periodo terminado al 30 de septiembre de 2024, se han efectuado ciertas reclasificaciones para facilitar su comparación al 30 de septiembre de 2023, de acuerdo con el siguiente detalle:</t>
  </si>
  <si>
    <t>Banco BCI 26  /  Banco de Chile / Banco Itaú</t>
  </si>
  <si>
    <t>Banco BCI 29 / Banco Scotiabank</t>
  </si>
  <si>
    <t>Porcentaje sobre valores consolidados al 30 de septiembre de 2024</t>
  </si>
  <si>
    <t>Estado de situación financiera Filiales 30-09-2024</t>
  </si>
  <si>
    <t>Otro resultado integral, antes de impuestos, ganancias (pérdidas) por revaluación</t>
  </si>
  <si>
    <t>Otro resultado integral, antes de impuestos, ganancias (pérdidas) por nuevas mediciones de planes de beneficios definidos</t>
  </si>
  <si>
    <t xml:space="preserve">Impuesto a las ganancias relacionado con cambios en el superávit de revaluación de otro resultado integral </t>
  </si>
  <si>
    <t>Impuesto a las ganancias relativo a nuevas mediciones de planes de beneficios definidos de otro resultado integral</t>
  </si>
  <si>
    <t>Revaluación de derechos de agua por cambio en criterio contable</t>
  </si>
  <si>
    <t>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</si>
</sst>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 #,##0_ ;_ * \-#,##0_ ;_ * &quot;-&quot;_ ;_ @_ "/>
    <numFmt numFmtId="43" formatCode="_ * #,##0.00_ ;_ * \-#,##0.00_ ;_ * &quot;-&quot;??_ ;_ @_ "/>
    <numFmt numFmtId="164" formatCode="_-* #,##0_-;\-* #,##0_-;_-* &quot;-&quot;_-;_-@_-"/>
    <numFmt numFmtId="165" formatCode="_-* #,##0.00_-;\-* #,##0.00_-;_-* &quot;-&quot;??_-;_-@_-"/>
    <numFmt numFmtId="166" formatCode="_-* #,##0\ &quot;€&quot;_-;\-* #,##0\ &quot;€&quot;_-;_-* &quot;-&quot;\ &quot;€&quot;_-;_-@_-"/>
    <numFmt numFmtId="167" formatCode="_-* #,##0.00\ &quot;€&quot;_-;\-* #,##0.00\ &quot;€&quot;_-;_-* &quot;-&quot;??\ &quot;€&quot;_-;_-@_-"/>
    <numFmt numFmtId="168" formatCode="&quot;$&quot;#,##0_);\(&quot;$&quot;#,##0\)"/>
    <numFmt numFmtId="169" formatCode="_(* #,##0_);_(* \(#,##0\);_(* &quot;-&quot;_);_(@_)"/>
    <numFmt numFmtId="170" formatCode="_(* #,##0.00_);_(* \(#,##0.00\);_(* &quot;-&quot;??_);_(@_)"/>
    <numFmt numFmtId="171" formatCode="#,##0;\(#,##0\);\-"/>
    <numFmt numFmtId="172" formatCode="#,##0.000;\(#,##0.000\);\-"/>
    <numFmt numFmtId="173" formatCode="#,##0.00;\(#,##0.00\);\-"/>
    <numFmt numFmtId="174" formatCode="_(* #,##0_);_(* \(#,##0\);_(* &quot;-&quot;??_);_(@_)"/>
    <numFmt numFmtId="175" formatCode="dd\-mm\-yyyy"/>
    <numFmt numFmtId="176" formatCode="_-* #,##0\ _D_M_-;\-* #,##0\ _D_M_-;_-* &quot;-&quot;\ _D_M_-;_-@_-"/>
    <numFmt numFmtId="177" formatCode="_-* #,##0.00\ _D_M_-;\-* #,##0.00\ _D_M_-;_-* &quot;-&quot;??\ _D_M_-;_-@_-"/>
    <numFmt numFmtId="178" formatCode="dd/mm/yyyy;@"/>
    <numFmt numFmtId="179" formatCode="0.00000%"/>
    <numFmt numFmtId="180" formatCode="0.00%_);\(0.00%\)"/>
    <numFmt numFmtId="181" formatCode="d\-m\-yyyy"/>
    <numFmt numFmtId="182" formatCode="#,##0\ &quot;CLP&quot;"/>
    <numFmt numFmtId="183" formatCode="d\-mm\-yyyy"/>
    <numFmt numFmtId="184" formatCode="#,##0_ ;\-#,##0\ "/>
    <numFmt numFmtId="185" formatCode="#,##0.0"/>
    <numFmt numFmtId="186" formatCode="_-* #,##0.00\ _€_-;\-* #,##0.00\ _€_-;_-* &quot;-&quot;??\ _€_-;_-@_-"/>
    <numFmt numFmtId="187" formatCode="_-* #,##0.00\ [$€]_-;\-* #,##0.00\ [$€]_-;_-* &quot;-&quot;??\ [$€]_-;_-@_-"/>
    <numFmt numFmtId="188" formatCode="0.000_)"/>
    <numFmt numFmtId="189" formatCode="&quot;$&quot;#,##0"/>
    <numFmt numFmtId="190" formatCode="_-[$€-2]\ * #,##0.00_-;\-[$€-2]\ * #,##0.00_-;_-[$€-2]\ * &quot;-&quot;??_-"/>
    <numFmt numFmtId="191" formatCode="#,#00"/>
    <numFmt numFmtId="192" formatCode="#.##000"/>
    <numFmt numFmtId="193" formatCode="_-* #,##0\ &quot;DM&quot;_-;\-* #,##0\ &quot;DM&quot;_-;_-* &quot;-&quot;\ &quot;DM&quot;_-;_-@_-"/>
    <numFmt numFmtId="194" formatCode="_-* #,##0.00\ &quot;DM&quot;_-;\-* #,##0.00\ &quot;DM&quot;_-;_-* &quot;-&quot;??\ &quot;DM&quot;_-;_-@_-"/>
    <numFmt numFmtId="195" formatCode="\$#,#00"/>
    <numFmt numFmtId="196" formatCode="\$#,"/>
    <numFmt numFmtId="197" formatCode="General_)"/>
    <numFmt numFmtId="198" formatCode="0.00_)"/>
    <numFmt numFmtId="199" formatCode="#.##0,"/>
    <numFmt numFmtId="200" formatCode="_-* #,##0\ &quot;Pts&quot;_-;\-* #,##0\ &quot;Pts&quot;_-;_-* &quot;-&quot;\ &quot;Pts&quot;_-;_-@_-"/>
    <numFmt numFmtId="201" formatCode="_-* #,##0.00\ &quot;Pts&quot;_-;\-* #,##0.00\ &quot;Pts&quot;_-;_-* &quot;-&quot;??\ &quot;Pts&quot;_-;_-@_-"/>
    <numFmt numFmtId="202" formatCode="0.0%_);\(0.0%\)"/>
    <numFmt numFmtId="203" formatCode="_-* #,##0\ _€_-;\-* #,##0\ _€_-;_-* &quot;-&quot;\ _€_-;_-@_-"/>
    <numFmt numFmtId="204" formatCode="_(* #,##0.00000000_);_(* \(#,##0.00000000\);_(* &quot;-&quot;??_);_(@_)"/>
    <numFmt numFmtId="205" formatCode="_(&quot;$&quot;* #,##0.00_);_(&quot;$&quot;* \(#,##0.00\);_(&quot;$&quot;* &quot;-&quot;??_);_(@_)"/>
    <numFmt numFmtId="206" formatCode="_-* #,##0\ _z_ł_-;\-* #,##0\ _z_ł_-;_-* &quot;-&quot;\ _z_ł_-;_-@_-"/>
    <numFmt numFmtId="207" formatCode="_-* #,##0.00\ _z_ł_-;\-* #,##0.00\ _z_ł_-;_-* &quot;-&quot;??\ _z_ł_-;_-@_-"/>
    <numFmt numFmtId="208" formatCode="#,##0.000"/>
    <numFmt numFmtId="209" formatCode="#,##0;[Red]\(#,##0\)"/>
    <numFmt numFmtId="210" formatCode="#,##0;\(#,##0\)"/>
  </numFmts>
  <fonts count="184">
    <font>
      <sz val="11"/>
      <color theme="1"/>
      <name val="Calibri"/>
      <family val="2"/>
      <scheme val="minor"/>
    </font>
    <font>
      <sz val="11"/>
      <color theme="1"/>
      <name val="Calibri"/>
      <family val="2"/>
      <scheme val="minor"/>
    </font>
    <font>
      <sz val="9"/>
      <color theme="1"/>
      <name val="Calibri"/>
      <family val="2"/>
    </font>
    <font>
      <sz val="8"/>
      <name val="Arial"/>
      <family val="2"/>
    </font>
    <font>
      <b/>
      <sz val="8"/>
      <name val="Arial"/>
      <family val="2"/>
    </font>
    <font>
      <sz val="10"/>
      <color theme="0"/>
      <name val="Calibri Light"/>
      <family val="2"/>
      <scheme val="major"/>
    </font>
    <font>
      <sz val="10"/>
      <name val="Calibri Light"/>
      <family val="2"/>
      <scheme val="major"/>
    </font>
    <font>
      <b/>
      <sz val="10"/>
      <color theme="1"/>
      <name val="Calibri Light"/>
      <family val="2"/>
      <scheme val="major"/>
    </font>
    <font>
      <sz val="10"/>
      <name val="Arial"/>
      <family val="2"/>
    </font>
    <font>
      <b/>
      <sz val="10"/>
      <name val="Calibri Light"/>
      <family val="2"/>
      <scheme val="major"/>
    </font>
    <font>
      <b/>
      <sz val="8"/>
      <color theme="0"/>
      <name val="Arial Narrow"/>
      <family val="2"/>
    </font>
    <font>
      <b/>
      <sz val="9"/>
      <name val="Calibri Light"/>
      <family val="2"/>
      <scheme val="major"/>
    </font>
    <font>
      <sz val="9"/>
      <name val="Calibri Light"/>
      <family val="2"/>
      <scheme val="major"/>
    </font>
    <font>
      <sz val="9"/>
      <color theme="1"/>
      <name val="Calibri Light"/>
      <family val="2"/>
      <scheme val="major"/>
    </font>
    <font>
      <b/>
      <sz val="9"/>
      <color theme="1"/>
      <name val="Calibri Light"/>
      <family val="2"/>
      <scheme val="major"/>
    </font>
    <font>
      <sz val="9"/>
      <color rgb="FFFF0000"/>
      <name val="Calibri Light"/>
      <family val="2"/>
      <scheme val="major"/>
    </font>
    <font>
      <sz val="10"/>
      <color theme="1"/>
      <name val="Calibri Light"/>
      <family val="2"/>
      <scheme val="major"/>
    </font>
    <font>
      <sz val="10"/>
      <color rgb="FFFF0000"/>
      <name val="Calibri Light"/>
      <family val="2"/>
      <scheme val="major"/>
    </font>
    <font>
      <sz val="8"/>
      <color theme="1"/>
      <name val="Calibri Light"/>
      <family val="2"/>
      <scheme val="major"/>
    </font>
    <font>
      <sz val="11"/>
      <color indexed="8"/>
      <name val="Calibri"/>
      <family val="2"/>
    </font>
    <font>
      <sz val="8"/>
      <name val="Calibri Light"/>
      <family val="2"/>
      <scheme val="major"/>
    </font>
    <font>
      <sz val="9"/>
      <color theme="0"/>
      <name val="Calibri Light"/>
      <family val="2"/>
      <scheme val="major"/>
    </font>
    <font>
      <sz val="9"/>
      <name val="Calibri"/>
      <family val="2"/>
      <scheme val="minor"/>
    </font>
    <font>
      <b/>
      <sz val="9"/>
      <color indexed="8"/>
      <name val="Calibri Light"/>
      <family val="2"/>
      <scheme val="major"/>
    </font>
    <font>
      <sz val="11"/>
      <color theme="1"/>
      <name val="Calibri"/>
      <family val="2"/>
    </font>
    <font>
      <sz val="7"/>
      <color indexed="8"/>
      <name val="Calibri Light"/>
      <family val="2"/>
      <scheme val="major"/>
    </font>
    <font>
      <b/>
      <sz val="7"/>
      <name val="Calibri Light"/>
      <family val="2"/>
      <scheme val="major"/>
    </font>
    <font>
      <sz val="7"/>
      <name val="Calibri Light"/>
      <family val="2"/>
      <scheme val="major"/>
    </font>
    <font>
      <sz val="7"/>
      <color rgb="FFFF0000"/>
      <name val="Calibri Light"/>
      <family val="2"/>
      <scheme val="major"/>
    </font>
    <font>
      <sz val="7"/>
      <color theme="1"/>
      <name val="Calibri Light"/>
      <family val="2"/>
      <scheme val="major"/>
    </font>
    <font>
      <b/>
      <u/>
      <sz val="9"/>
      <color theme="1"/>
      <name val="Calibri Light"/>
      <family val="2"/>
      <scheme val="major"/>
    </font>
    <font>
      <u/>
      <sz val="9"/>
      <color theme="1"/>
      <name val="Calibri Light"/>
      <family val="2"/>
      <scheme val="major"/>
    </font>
    <font>
      <b/>
      <i/>
      <sz val="9"/>
      <name val="Calibri Light"/>
      <family val="2"/>
      <scheme val="major"/>
    </font>
    <font>
      <i/>
      <sz val="10"/>
      <color rgb="FFFF0000"/>
      <name val="Calibri Light"/>
      <family val="2"/>
      <scheme val="major"/>
    </font>
    <font>
      <b/>
      <sz val="9"/>
      <color theme="0"/>
      <name val="Calibri Light"/>
      <family val="2"/>
      <scheme val="major"/>
    </font>
    <font>
      <sz val="11"/>
      <color indexed="8"/>
      <name val="Calibri"/>
      <family val="2"/>
      <scheme val="minor"/>
    </font>
    <font>
      <b/>
      <sz val="14"/>
      <color rgb="FF000000"/>
      <name val="Arial"/>
      <family val="2"/>
    </font>
    <font>
      <sz val="10"/>
      <color rgb="FF000000"/>
      <name val="Arial"/>
      <family val="2"/>
    </font>
    <font>
      <b/>
      <sz val="12"/>
      <color rgb="FF000000"/>
      <name val="Arial"/>
      <family val="2"/>
    </font>
    <font>
      <sz val="9"/>
      <color rgb="FF000000"/>
      <name val="Serif"/>
    </font>
    <font>
      <b/>
      <sz val="8"/>
      <color rgb="FF000000"/>
      <name val="Arial"/>
      <family val="2"/>
    </font>
    <font>
      <sz val="9"/>
      <color theme="0"/>
      <name val="SansSerif.plain"/>
    </font>
    <font>
      <b/>
      <sz val="9"/>
      <color rgb="FF000000"/>
      <name val="Arial"/>
      <family val="2"/>
    </font>
    <font>
      <b/>
      <sz val="8"/>
      <color theme="0"/>
      <name val="Arial"/>
      <family val="2"/>
    </font>
    <font>
      <sz val="8"/>
      <color indexed="8"/>
      <name val="SansSerif.plain"/>
    </font>
    <font>
      <b/>
      <sz val="8"/>
      <color indexed="8"/>
      <name val="SansSerif.plain"/>
    </font>
    <font>
      <sz val="10"/>
      <color indexed="8"/>
      <name val="SansSerif.plain"/>
    </font>
    <font>
      <sz val="9"/>
      <color indexed="8"/>
      <name val="SansSerif.plain"/>
    </font>
    <font>
      <sz val="10"/>
      <color indexed="8"/>
      <name val="Calibri"/>
      <family val="2"/>
      <scheme val="minor"/>
    </font>
    <font>
      <b/>
      <sz val="9"/>
      <color rgb="FF000000"/>
      <name val="Calibri Light"/>
      <family val="2"/>
    </font>
    <font>
      <sz val="9"/>
      <color theme="1"/>
      <name val="Calibri"/>
      <family val="2"/>
      <scheme val="minor"/>
    </font>
    <font>
      <sz val="9"/>
      <color theme="1"/>
      <name val="Calibri Light"/>
      <family val="2"/>
    </font>
    <font>
      <b/>
      <sz val="8"/>
      <name val="Calibri"/>
      <family val="2"/>
      <scheme val="minor"/>
    </font>
    <font>
      <b/>
      <sz val="9"/>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zcionka tekstu podstawowego"/>
      <family val="2"/>
      <charset val="238"/>
    </font>
    <font>
      <sz val="11"/>
      <color indexed="8"/>
      <name val="Czcionka tekstu podstawowego"/>
      <family val="2"/>
      <charset val="238"/>
    </font>
    <font>
      <sz val="11"/>
      <color indexed="20"/>
      <name val="Czcionka tekstu podstawowego"/>
      <family val="2"/>
      <charset val="238"/>
    </font>
    <font>
      <sz val="11"/>
      <color indexed="17"/>
      <name val="Czcionka tekstu podstawowego"/>
      <family val="2"/>
      <charset val="238"/>
    </font>
    <font>
      <b/>
      <sz val="11"/>
      <color indexed="52"/>
      <name val="Czcionka tekstu podstawowego"/>
      <family val="2"/>
      <charset val="238"/>
    </font>
    <font>
      <b/>
      <sz val="11"/>
      <color indexed="9"/>
      <name val="Czcionka tekstu podstawowego"/>
      <family val="2"/>
      <charset val="238"/>
    </font>
    <font>
      <sz val="11"/>
      <color indexed="52"/>
      <name val="Czcionka tekstu podstawowego"/>
      <family val="2"/>
      <charset val="238"/>
    </font>
    <font>
      <sz val="11"/>
      <color indexed="62"/>
      <name val="Czcionka tekstu podstawowego"/>
      <family val="2"/>
      <charset val="238"/>
    </font>
    <font>
      <b/>
      <sz val="11"/>
      <color indexed="63"/>
      <name val="Czcionka tekstu podstawowego"/>
      <family val="2"/>
      <charset val="238"/>
    </font>
    <font>
      <b/>
      <sz val="11"/>
      <color indexed="56"/>
      <name val="Czcionka tekstu podstawowego"/>
      <family val="2"/>
      <charset val="238"/>
    </font>
    <font>
      <i/>
      <sz val="11"/>
      <color indexed="23"/>
      <name val="Czcionka tekstu podstawowego"/>
      <family val="2"/>
      <charset val="238"/>
    </font>
    <font>
      <b/>
      <sz val="15"/>
      <color indexed="56"/>
      <name val="Czcionka tekstu podstawowego"/>
      <family val="2"/>
      <charset val="238"/>
    </font>
    <font>
      <b/>
      <sz val="13"/>
      <color indexed="56"/>
      <name val="Czcionka tekstu podstawowego"/>
      <family val="2"/>
      <charset val="238"/>
    </font>
    <font>
      <sz val="11"/>
      <color indexed="60"/>
      <name val="Czcionka tekstu podstawowego"/>
      <family val="2"/>
      <charset val="238"/>
    </font>
    <font>
      <sz val="8"/>
      <name val="ＭＳ Ｐゴシック"/>
      <family val="3"/>
      <charset val="128"/>
    </font>
    <font>
      <b/>
      <sz val="11"/>
      <color indexed="8"/>
      <name val="Czcionka tekstu podstawowego"/>
      <family val="2"/>
      <charset val="238"/>
    </font>
    <font>
      <sz val="11"/>
      <color indexed="10"/>
      <name val="Czcionka tekstu podstawowego"/>
      <family val="2"/>
      <charset val="238"/>
    </font>
    <font>
      <b/>
      <sz val="18"/>
      <color indexed="56"/>
      <name val="Cambria"/>
      <family val="2"/>
      <charset val="238"/>
    </font>
    <font>
      <sz val="10"/>
      <color theme="1"/>
      <name val="Arial"/>
      <family val="2"/>
    </font>
    <font>
      <sz val="10"/>
      <color theme="0"/>
      <name val="Arial"/>
      <family val="2"/>
    </font>
    <font>
      <sz val="10"/>
      <name val="Courier"/>
      <family val="3"/>
    </font>
    <font>
      <sz val="11"/>
      <color indexed="9"/>
      <name val="Calibri"/>
      <family val="2"/>
    </font>
    <font>
      <sz val="11"/>
      <color indexed="17"/>
      <name val="Calibri"/>
      <family val="2"/>
    </font>
    <font>
      <b/>
      <sz val="18"/>
      <name val="Helv"/>
    </font>
    <font>
      <sz val="1"/>
      <color indexed="8"/>
      <name val="Courier"/>
      <family val="3"/>
    </font>
    <font>
      <b/>
      <sz val="11"/>
      <color indexed="17"/>
      <name val="Calibri"/>
      <family val="2"/>
    </font>
    <font>
      <b/>
      <sz val="11"/>
      <color indexed="53"/>
      <name val="Calibri"/>
      <family val="2"/>
    </font>
    <font>
      <b/>
      <sz val="11"/>
      <color indexed="9"/>
      <name val="Calibri"/>
      <family val="2"/>
    </font>
    <font>
      <sz val="11"/>
      <color indexed="53"/>
      <name val="Calibri"/>
      <family val="2"/>
    </font>
    <font>
      <sz val="11"/>
      <name val="Tms Rmn"/>
      <family val="1"/>
    </font>
    <font>
      <b/>
      <sz val="11"/>
      <color indexed="8"/>
      <name val="Calibri"/>
      <family val="2"/>
    </font>
    <font>
      <b/>
      <sz val="1"/>
      <color indexed="8"/>
      <name val="Courier"/>
      <family val="3"/>
    </font>
    <font>
      <b/>
      <sz val="11"/>
      <color indexed="62"/>
      <name val="Calibri"/>
      <family val="2"/>
    </font>
    <font>
      <sz val="11"/>
      <color indexed="48"/>
      <name val="Calibri"/>
      <family val="2"/>
    </font>
    <font>
      <u/>
      <sz val="11"/>
      <color theme="10"/>
      <name val="Calibri"/>
      <family val="2"/>
    </font>
    <font>
      <sz val="11"/>
      <color indexed="37"/>
      <name val="Calibri"/>
      <family val="2"/>
    </font>
    <font>
      <sz val="11"/>
      <color indexed="16"/>
      <name val="Calibri"/>
      <family val="2"/>
    </font>
    <font>
      <sz val="10"/>
      <color theme="1"/>
      <name val="Calibri"/>
      <family val="2"/>
      <scheme val="minor"/>
    </font>
    <font>
      <sz val="11"/>
      <color indexed="60"/>
      <name val="Calibri"/>
      <family val="2"/>
    </font>
    <font>
      <sz val="12"/>
      <name val="Helv"/>
    </font>
    <font>
      <b/>
      <i/>
      <sz val="16"/>
      <name val="Helv"/>
    </font>
    <font>
      <sz val="8"/>
      <color theme="1"/>
      <name val="Arial"/>
      <family val="2"/>
    </font>
    <font>
      <sz val="10"/>
      <name val="Helv"/>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sz val="10"/>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11"/>
      <color indexed="10"/>
      <name val="Calibri"/>
      <family val="2"/>
    </font>
    <font>
      <i/>
      <sz val="10"/>
      <color rgb="FF7F7F7F"/>
      <name val="Arial"/>
      <family val="2"/>
    </font>
    <font>
      <b/>
      <sz val="15"/>
      <color indexed="62"/>
      <name val="Calibri"/>
      <family val="2"/>
    </font>
    <font>
      <b/>
      <sz val="13"/>
      <color indexed="62"/>
      <name val="Calibri"/>
      <family val="2"/>
    </font>
    <font>
      <sz val="12"/>
      <name val="Times New Roman"/>
      <family val="1"/>
    </font>
    <font>
      <b/>
      <sz val="18"/>
      <color theme="3"/>
      <name val="Calibri Light"/>
      <family val="2"/>
      <scheme val="major"/>
    </font>
    <font>
      <sz val="9"/>
      <color theme="1"/>
      <name val="Calibri Light"/>
      <family val="1"/>
      <scheme val="major"/>
    </font>
    <font>
      <b/>
      <sz val="11"/>
      <color indexed="56"/>
      <name val="Calibri"/>
      <family val="2"/>
    </font>
    <font>
      <sz val="11"/>
      <color indexed="62"/>
      <name val="Calibri"/>
      <family val="2"/>
    </font>
    <font>
      <sz val="11"/>
      <color indexed="52"/>
      <name val="Calibri"/>
      <family val="2"/>
    </font>
    <font>
      <sz val="8"/>
      <name val="Calibri"/>
      <family val="2"/>
      <scheme val="minor"/>
    </font>
    <font>
      <b/>
      <sz val="11"/>
      <color theme="1"/>
      <name val="Calibri"/>
      <family val="2"/>
      <scheme val="minor"/>
    </font>
    <font>
      <b/>
      <sz val="10"/>
      <color indexed="8"/>
      <name val="Calibri"/>
      <family val="2"/>
      <scheme val="minor"/>
    </font>
    <font>
      <b/>
      <u/>
      <sz val="10"/>
      <color theme="1"/>
      <name val="Calibri Light"/>
      <family val="2"/>
      <scheme val="major"/>
    </font>
    <font>
      <strike/>
      <sz val="7"/>
      <color rgb="FFFF0000"/>
      <name val="Calibri Light"/>
      <family val="2"/>
      <scheme val="major"/>
    </font>
    <font>
      <sz val="10"/>
      <color rgb="FF000000"/>
      <name val="Calibri Light"/>
      <family val="2"/>
    </font>
    <font>
      <u/>
      <sz val="10"/>
      <color indexed="12"/>
      <name val="Arial"/>
      <family val="2"/>
    </font>
    <font>
      <sz val="10"/>
      <color indexed="8"/>
      <name val="Calibri"/>
      <family val="2"/>
    </font>
    <font>
      <u/>
      <sz val="10"/>
      <color theme="10"/>
      <name val="arial"/>
      <family val="2"/>
    </font>
    <font>
      <sz val="8"/>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0"/>
      <color indexed="9"/>
      <name val="Arial"/>
      <family val="2"/>
    </font>
    <font>
      <i/>
      <sz val="10"/>
      <color indexed="23"/>
      <name val="Arial"/>
      <family val="2"/>
    </font>
    <font>
      <sz val="11"/>
      <color rgb="FF9C6500"/>
      <name val="Calibri"/>
      <family val="2"/>
      <scheme val="minor"/>
    </font>
    <font>
      <sz val="8"/>
      <name val="Arial"/>
      <family val="2"/>
    </font>
    <font>
      <sz val="18"/>
      <color theme="3"/>
      <name val="Calibri Light"/>
      <family val="2"/>
      <scheme val="major"/>
    </font>
    <font>
      <sz val="10"/>
      <name val="Arial"/>
      <family val="2"/>
    </font>
    <font>
      <sz val="11"/>
      <color indexed="10"/>
      <name val="Calibri"/>
      <family val="2"/>
      <scheme val="minor"/>
    </font>
    <font>
      <sz val="8"/>
      <name val="Arial"/>
      <family val="2"/>
    </font>
    <font>
      <sz val="10"/>
      <color theme="1"/>
      <name val="Calibri"/>
      <family val="2"/>
    </font>
    <font>
      <sz val="10"/>
      <name val="Geneva"/>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rgb="FF006100"/>
      <name val="Calibri"/>
      <family val="2"/>
    </font>
    <font>
      <sz val="10"/>
      <color rgb="FF9C0006"/>
      <name val="Calibri"/>
      <family val="2"/>
    </font>
    <font>
      <sz val="10"/>
      <color rgb="FF9C6500"/>
      <name val="Calibri"/>
      <family val="2"/>
    </font>
    <font>
      <sz val="10"/>
      <color rgb="FF3F3F76"/>
      <name val="Calibri"/>
      <family val="2"/>
    </font>
    <font>
      <b/>
      <sz val="10"/>
      <color rgb="FF3F3F3F"/>
      <name val="Calibri"/>
      <family val="2"/>
    </font>
    <font>
      <b/>
      <sz val="10"/>
      <color rgb="FFFA7D00"/>
      <name val="Calibri"/>
      <family val="2"/>
    </font>
    <font>
      <sz val="10"/>
      <color rgb="FFFA7D00"/>
      <name val="Calibri"/>
      <family val="2"/>
    </font>
    <font>
      <b/>
      <sz val="10"/>
      <color theme="0"/>
      <name val="Calibri"/>
      <family val="2"/>
    </font>
    <font>
      <sz val="10"/>
      <color rgb="FFFF0000"/>
      <name val="Calibri"/>
      <family val="2"/>
    </font>
    <font>
      <i/>
      <sz val="10"/>
      <color rgb="FF7F7F7F"/>
      <name val="Calibri"/>
      <family val="2"/>
    </font>
    <font>
      <b/>
      <sz val="10"/>
      <color theme="1"/>
      <name val="Calibri"/>
      <family val="2"/>
    </font>
    <font>
      <sz val="10"/>
      <color theme="0"/>
      <name val="Calibri"/>
      <family val="2"/>
    </font>
  </fonts>
  <fills count="146">
    <fill>
      <patternFill patternType="none"/>
    </fill>
    <fill>
      <patternFill patternType="gray125"/>
    </fill>
    <fill>
      <patternFill patternType="solid">
        <fgColor indexed="49"/>
      </patternFill>
    </fill>
    <fill>
      <patternFill patternType="solid">
        <fgColor indexed="22"/>
      </patternFill>
    </fill>
    <fill>
      <patternFill patternType="solid">
        <fgColor indexed="23"/>
      </patternFill>
    </fill>
    <fill>
      <patternFill patternType="solid">
        <fgColor indexed="44"/>
      </patternFill>
    </fill>
    <fill>
      <patternFill patternType="solid">
        <fgColor indexed="41"/>
      </patternFill>
    </fill>
    <fill>
      <patternFill patternType="solid">
        <fgColor theme="0" tint="-0.249977111117893"/>
        <bgColor indexed="64"/>
      </patternFill>
    </fill>
    <fill>
      <patternFill patternType="solid">
        <fgColor indexed="22"/>
        <bgColor indexed="64"/>
      </patternFill>
    </fill>
    <fill>
      <patternFill patternType="solid">
        <fgColor theme="8" tint="-0.499984740745262"/>
        <bgColor indexed="64"/>
      </patternFill>
    </fill>
    <fill>
      <patternFill patternType="solid">
        <fgColor rgb="FFB2B2B2"/>
        <bgColor indexed="64"/>
      </patternFill>
    </fill>
    <fill>
      <patternFill patternType="solid">
        <fgColor indexed="9"/>
        <bgColor indexed="64"/>
      </patternFill>
    </fill>
    <fill>
      <patternFill patternType="solid">
        <fgColor rgb="FFBFBFBF"/>
        <bgColor indexed="64"/>
      </patternFill>
    </fill>
    <fill>
      <patternFill patternType="solid">
        <fgColor rgb="FFC0C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60"/>
      </patternFill>
    </fill>
    <fill>
      <patternFill patternType="solid">
        <fgColor rgb="FFDDDDDD"/>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2"/>
        <bgColor indexed="42"/>
      </patternFill>
    </fill>
    <fill>
      <patternFill patternType="solid">
        <fgColor indexed="35"/>
        <bgColor indexed="35"/>
      </patternFill>
    </fill>
    <fill>
      <patternFill patternType="solid">
        <fgColor indexed="9"/>
        <bgColor indexed="9"/>
      </patternFill>
    </fill>
    <fill>
      <patternFill patternType="solid">
        <fgColor indexed="18"/>
        <bgColor indexed="18"/>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23"/>
        <bgColor indexed="23"/>
      </patternFill>
    </fill>
    <fill>
      <patternFill patternType="solid">
        <fgColor indexed="49"/>
        <bgColor indexed="49"/>
      </patternFill>
    </fill>
    <fill>
      <patternFill patternType="solid">
        <fgColor indexed="53"/>
        <bgColor indexed="53"/>
      </patternFill>
    </fill>
    <fill>
      <patternFill patternType="solid">
        <fgColor indexed="52"/>
        <bgColor indexed="52"/>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9" tint="0.79998168889431442"/>
        <bgColor indexed="64"/>
      </patternFill>
    </fill>
    <fill>
      <patternFill patternType="solid">
        <fgColor rgb="FFFFFFCC"/>
      </patternFill>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3999755851924192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1"/>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s>
  <borders count="217">
    <border>
      <left/>
      <right/>
      <top/>
      <bottom/>
      <diagonal/>
    </border>
    <border>
      <left style="thin">
        <color indexed="18"/>
      </left>
      <right style="thin">
        <color indexed="18"/>
      </right>
      <top style="thin">
        <color indexed="18"/>
      </top>
      <bottom style="thin">
        <color indexed="18"/>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medium">
        <color indexed="23"/>
      </left>
      <right style="thin">
        <color indexed="23"/>
      </right>
      <top/>
      <bottom style="thin">
        <color indexed="23"/>
      </bottom>
      <diagonal/>
    </border>
    <border>
      <left style="thin">
        <color indexed="23"/>
      </left>
      <right style="thin">
        <color indexed="23"/>
      </right>
      <top/>
      <bottom style="thin">
        <color indexed="23"/>
      </bottom>
      <diagonal/>
    </border>
    <border>
      <left style="medium">
        <color indexed="23"/>
      </left>
      <right style="thin">
        <color indexed="23"/>
      </right>
      <top style="medium">
        <color indexed="23"/>
      </top>
      <bottom style="thin">
        <color indexed="23"/>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diagonal/>
    </border>
    <border>
      <left/>
      <right/>
      <top/>
      <bottom style="thin">
        <color indexed="64"/>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indexed="55"/>
      </left>
      <right style="thin">
        <color indexed="55"/>
      </right>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top style="thin">
        <color indexed="64"/>
      </top>
      <bottom style="thin">
        <color indexed="64"/>
      </bottom>
      <diagonal/>
    </border>
    <border>
      <left style="medium">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right style="thin">
        <color indexed="23"/>
      </right>
      <top style="medium">
        <color indexed="23"/>
      </top>
      <bottom/>
      <diagonal/>
    </border>
    <border>
      <left/>
      <right style="medium">
        <color indexed="23"/>
      </right>
      <top style="medium">
        <color indexed="23"/>
      </top>
      <bottom/>
      <diagonal/>
    </border>
    <border>
      <left/>
      <right style="thin">
        <color indexed="23"/>
      </right>
      <top/>
      <bottom style="thin">
        <color indexed="23"/>
      </bottom>
      <diagonal/>
    </border>
    <border>
      <left/>
      <right style="medium">
        <color indexed="23"/>
      </right>
      <top/>
      <bottom style="thin">
        <color indexed="23"/>
      </bottom>
      <diagonal/>
    </border>
    <border>
      <left/>
      <right style="medium">
        <color indexed="23"/>
      </right>
      <top style="medium">
        <color indexed="23"/>
      </top>
      <bottom style="medium">
        <color indexed="23"/>
      </bottom>
      <diagonal/>
    </border>
    <border>
      <left/>
      <right style="medium">
        <color indexed="55"/>
      </right>
      <top/>
      <bottom style="thin">
        <color indexed="23"/>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right/>
      <top/>
      <bottom style="medium">
        <color indexed="64"/>
      </bottom>
      <diagonal/>
    </border>
    <border>
      <left/>
      <right/>
      <top style="thin">
        <color indexed="64"/>
      </top>
      <bottom/>
      <diagonal/>
    </border>
    <border>
      <left style="medium">
        <color theme="0"/>
      </left>
      <right style="medium">
        <color theme="0"/>
      </right>
      <top style="medium">
        <color theme="0"/>
      </top>
      <bottom style="medium">
        <color theme="0"/>
      </bottom>
      <diagonal/>
    </border>
    <border>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bottom style="dashed">
        <color theme="0" tint="-0.499984740745262"/>
      </bottom>
      <diagonal/>
    </border>
    <border>
      <left/>
      <right style="dashed">
        <color theme="0" tint="-0.499984740745262"/>
      </right>
      <top/>
      <bottom style="dashed">
        <color theme="0" tint="-0.499984740745262"/>
      </bottom>
      <diagonal/>
    </border>
    <border>
      <left/>
      <right/>
      <top style="medium">
        <color indexed="64"/>
      </top>
      <bottom style="thin">
        <color indexed="64"/>
      </bottom>
      <diagonal/>
    </border>
    <border>
      <left/>
      <right/>
      <top style="medium">
        <color auto="1"/>
      </top>
      <bottom/>
      <diagonal/>
    </border>
    <border>
      <left/>
      <right/>
      <top style="thin">
        <color indexed="64"/>
      </top>
      <bottom style="double">
        <color indexed="64"/>
      </bottom>
      <diagonal/>
    </border>
    <border>
      <left/>
      <right style="dashed">
        <color indexed="64"/>
      </right>
      <top style="dashed">
        <color indexed="64"/>
      </top>
      <bottom style="double">
        <color indexed="64"/>
      </bottom>
      <diagonal/>
    </border>
    <border>
      <left/>
      <right/>
      <top style="double">
        <color auto="1"/>
      </top>
      <bottom/>
      <diagonal/>
    </border>
    <border>
      <left/>
      <right style="thin">
        <color theme="0" tint="-0.499984740745262"/>
      </right>
      <top style="thin">
        <color theme="0" tint="-0.499984740745262"/>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bottom/>
      <diagonal/>
    </border>
    <border>
      <left style="medium">
        <color indexed="23"/>
      </left>
      <right style="thin">
        <color indexed="23"/>
      </right>
      <top style="thin">
        <color indexed="23"/>
      </top>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theme="0" tint="-0.499984740745262"/>
      </left>
      <right style="thin">
        <color theme="0" tint="-0.499984740745262"/>
      </right>
      <top/>
      <bottom style="medium">
        <color theme="0" tint="-0.499984740745262"/>
      </bottom>
      <diagonal/>
    </border>
    <border>
      <left style="thin">
        <color indexed="55"/>
      </left>
      <right style="thin">
        <color indexed="55"/>
      </right>
      <top style="thin">
        <color indexed="55"/>
      </top>
      <bottom style="medium">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17"/>
      </bottom>
      <diagonal/>
    </border>
    <border>
      <left/>
      <right/>
      <top/>
      <bottom style="double">
        <color indexed="5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right/>
      <top style="thin">
        <color indexed="48"/>
      </top>
      <bottom style="double">
        <color indexed="48"/>
      </bottom>
      <diagonal/>
    </border>
    <border>
      <left style="thin">
        <color indexed="23"/>
      </left>
      <right/>
      <top/>
      <bottom/>
      <diagonal/>
    </border>
    <border>
      <left style="thin">
        <color indexed="23"/>
      </left>
      <right/>
      <top/>
      <bottom style="thin">
        <color indexed="23"/>
      </bottom>
      <diagonal/>
    </border>
    <border>
      <left style="thin">
        <color theme="0" tint="-0.499984740745262"/>
      </left>
      <right/>
      <top style="thin">
        <color theme="0" tint="-0.499984740745262"/>
      </top>
      <bottom/>
      <diagonal/>
    </border>
    <border>
      <left style="medium">
        <color theme="1" tint="0.499984740745262"/>
      </left>
      <right style="thin">
        <color theme="1" tint="0.499984740745262"/>
      </right>
      <top/>
      <bottom style="thin">
        <color theme="0" tint="-0.499984740745262"/>
      </bottom>
      <diagonal/>
    </border>
    <border>
      <left/>
      <right style="thin">
        <color theme="0" tint="-0.499984740745262"/>
      </right>
      <top/>
      <bottom/>
      <diagonal/>
    </border>
    <border>
      <left style="thin">
        <color theme="0" tint="-0.34998626667073579"/>
      </left>
      <right style="thin">
        <color theme="0" tint="-0.34998626667073579"/>
      </right>
      <top style="thin">
        <color theme="0" tint="-0.499984740745262"/>
      </top>
      <bottom/>
      <diagonal/>
    </border>
    <border>
      <left style="medium">
        <color theme="0" tint="-0.34998626667073579"/>
      </left>
      <right style="thin">
        <color theme="0" tint="-0.34998626667073579"/>
      </right>
      <top/>
      <bottom/>
      <diagonal/>
    </border>
    <border>
      <left style="medium">
        <color theme="0" tint="-0.34998626667073579"/>
      </left>
      <right style="thin">
        <color theme="0" tint="-0.499984740745262"/>
      </right>
      <top/>
      <bottom style="medium">
        <color theme="0" tint="-0.499984740745262"/>
      </bottom>
      <diagonal/>
    </border>
    <border>
      <left style="thin">
        <color theme="0" tint="-0.499984740745262"/>
      </left>
      <right style="medium">
        <color theme="0" tint="-0.34998626667073579"/>
      </right>
      <top/>
      <bottom style="medium">
        <color theme="0" tint="-0.499984740745262"/>
      </bottom>
      <diagonal/>
    </border>
    <border>
      <left style="medium">
        <color rgb="FF92D050"/>
      </left>
      <right/>
      <top style="medium">
        <color rgb="FF92D050"/>
      </top>
      <bottom/>
      <diagonal/>
    </border>
    <border>
      <left style="thin">
        <color rgb="FF92D050"/>
      </left>
      <right style="medium">
        <color rgb="FF92D050"/>
      </right>
      <top style="medium">
        <color rgb="FF92D050"/>
      </top>
      <bottom/>
      <diagonal/>
    </border>
    <border>
      <left style="medium">
        <color rgb="FF92D050"/>
      </left>
      <right/>
      <top/>
      <bottom style="medium">
        <color rgb="FF92D050"/>
      </bottom>
      <diagonal/>
    </border>
    <border>
      <left style="thin">
        <color rgb="FF92D050"/>
      </left>
      <right style="medium">
        <color rgb="FF92D050"/>
      </right>
      <top/>
      <bottom style="medium">
        <color rgb="FF92D050"/>
      </bottom>
      <diagonal/>
    </border>
    <border>
      <left style="medium">
        <color rgb="FF92D050"/>
      </left>
      <right/>
      <top/>
      <bottom/>
      <diagonal/>
    </border>
    <border>
      <left style="thin">
        <color rgb="FF92D050"/>
      </left>
      <right style="medium">
        <color rgb="FF92D050"/>
      </right>
      <top/>
      <bottom/>
      <diagonal/>
    </border>
    <border>
      <left style="medium">
        <color rgb="FF92D050"/>
      </left>
      <right/>
      <top style="medium">
        <color rgb="FF92D050"/>
      </top>
      <bottom style="medium">
        <color rgb="FF92D050"/>
      </bottom>
      <diagonal/>
    </border>
    <border>
      <left style="thin">
        <color rgb="FF92D050"/>
      </left>
      <right style="medium">
        <color rgb="FF92D050"/>
      </right>
      <top style="medium">
        <color rgb="FF92D050"/>
      </top>
      <bottom style="medium">
        <color rgb="FF92D050"/>
      </bottom>
      <diagonal/>
    </border>
    <border>
      <left style="medium">
        <color rgb="FF92D050"/>
      </left>
      <right/>
      <top style="medium">
        <color rgb="FF92D050"/>
      </top>
      <bottom style="double">
        <color rgb="FF92D050"/>
      </bottom>
      <diagonal/>
    </border>
    <border>
      <left style="thin">
        <color rgb="FF92D050"/>
      </left>
      <right style="medium">
        <color rgb="FF92D050"/>
      </right>
      <top style="medium">
        <color rgb="FF92D050"/>
      </top>
      <bottom style="double">
        <color rgb="FF92D050"/>
      </bottom>
      <diagonal/>
    </border>
    <border>
      <left style="medium">
        <color rgb="FF92D050"/>
      </left>
      <right style="thin">
        <color rgb="FF92D050"/>
      </right>
      <top style="medium">
        <color rgb="FF92D050"/>
      </top>
      <bottom/>
      <diagonal/>
    </border>
    <border>
      <left style="medium">
        <color rgb="FF92D050"/>
      </left>
      <right style="thin">
        <color rgb="FF92D050"/>
      </right>
      <top/>
      <bottom style="medium">
        <color rgb="FF92D050"/>
      </bottom>
      <diagonal/>
    </border>
    <border>
      <left style="medium">
        <color rgb="FF92D050"/>
      </left>
      <right style="thin">
        <color rgb="FF92D050"/>
      </right>
      <top/>
      <bottom/>
      <diagonal/>
    </border>
    <border>
      <left style="medium">
        <color rgb="FF92D050"/>
      </left>
      <right style="thin">
        <color rgb="FF92D050"/>
      </right>
      <top style="medium">
        <color rgb="FF92D050"/>
      </top>
      <bottom style="medium">
        <color rgb="FF92D050"/>
      </bottom>
      <diagonal/>
    </border>
    <border>
      <left style="medium">
        <color rgb="FF92D050"/>
      </left>
      <right style="thin">
        <color rgb="FF92D050"/>
      </right>
      <top style="medium">
        <color rgb="FF92D050"/>
      </top>
      <bottom style="double">
        <color rgb="FF92D050"/>
      </bottom>
      <diagonal/>
    </border>
    <border>
      <left style="thin">
        <color indexed="55"/>
      </left>
      <right style="thin">
        <color indexed="55"/>
      </right>
      <top style="thin">
        <color indexed="23"/>
      </top>
      <bottom/>
      <diagonal/>
    </border>
    <border>
      <left style="thin">
        <color indexed="55"/>
      </left>
      <right style="thin">
        <color indexed="55"/>
      </right>
      <top/>
      <bottom style="thin">
        <color indexed="23"/>
      </bottom>
      <diagonal/>
    </border>
    <border>
      <left style="thin">
        <color indexed="55"/>
      </left>
      <right style="thin">
        <color indexed="55"/>
      </right>
      <top style="thin">
        <color indexed="23"/>
      </top>
      <bottom style="thin">
        <color indexed="23"/>
      </bottom>
      <diagonal/>
    </border>
    <border>
      <left style="thin">
        <color indexed="55"/>
      </left>
      <right style="thin">
        <color indexed="23"/>
      </right>
      <top style="thin">
        <color indexed="23"/>
      </top>
      <bottom/>
      <diagonal/>
    </border>
    <border>
      <left style="thin">
        <color theme="0" tint="-0.499984740745262"/>
      </left>
      <right style="thin">
        <color indexed="55"/>
      </right>
      <top/>
      <bottom style="thin">
        <color indexed="55"/>
      </bottom>
      <diagonal/>
    </border>
    <border>
      <left style="thin">
        <color theme="0" tint="-0.499984740745262"/>
      </left>
      <right style="thin">
        <color theme="0" tint="-0.34998626667073579"/>
      </right>
      <top style="thin">
        <color theme="0" tint="-0.499984740745262"/>
      </top>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style="thin">
        <color theme="0" tint="-0.34998626667073579"/>
      </right>
      <top/>
      <bottom/>
      <diagonal/>
    </border>
    <border>
      <left style="thin">
        <color theme="0" tint="-0.34998626667073579"/>
      </left>
      <right style="thin">
        <color theme="0" tint="-0.499984740745262"/>
      </right>
      <top/>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indexed="23"/>
      </left>
      <right style="thin">
        <color indexed="23"/>
      </right>
      <top style="thin">
        <color indexed="23"/>
      </top>
      <bottom style="medium">
        <color indexed="23"/>
      </bottom>
      <diagonal/>
    </border>
    <border>
      <left style="thin">
        <color indexed="23"/>
      </left>
      <right/>
      <top style="thin">
        <color indexed="23"/>
      </top>
      <bottom/>
      <diagonal/>
    </border>
    <border>
      <left style="thin">
        <color theme="0" tint="-0.499984740745262"/>
      </left>
      <right style="thin">
        <color indexed="55"/>
      </right>
      <top style="thin">
        <color theme="0" tint="-0.499984740745262"/>
      </top>
      <bottom/>
      <diagonal/>
    </border>
    <border>
      <left style="thin">
        <color indexed="55"/>
      </left>
      <right/>
      <top style="thin">
        <color theme="0" tint="-0.499984740745262"/>
      </top>
      <bottom style="thin">
        <color indexed="55"/>
      </bottom>
      <diagonal/>
    </border>
    <border>
      <left/>
      <right style="thin">
        <color theme="0" tint="-0.499984740745262"/>
      </right>
      <top style="thin">
        <color theme="0" tint="-0.499984740745262"/>
      </top>
      <bottom style="thin">
        <color indexed="55"/>
      </bottom>
      <diagonal/>
    </border>
    <border>
      <left style="thin">
        <color theme="0" tint="-0.499984740745262"/>
      </left>
      <right style="thin">
        <color indexed="55"/>
      </right>
      <top/>
      <bottom/>
      <diagonal/>
    </border>
    <border>
      <left style="thin">
        <color indexed="55"/>
      </left>
      <right style="thin">
        <color theme="0" tint="-0.499984740745262"/>
      </right>
      <top style="thin">
        <color indexed="55"/>
      </top>
      <bottom style="thin">
        <color indexed="55"/>
      </bottom>
      <diagonal/>
    </border>
    <border>
      <left style="thin">
        <color theme="0" tint="-0.499984740745262"/>
      </left>
      <right style="thin">
        <color indexed="55"/>
      </right>
      <top style="thin">
        <color indexed="55"/>
      </top>
      <bottom/>
      <diagonal/>
    </border>
    <border>
      <left style="thin">
        <color indexed="55"/>
      </left>
      <right style="thin">
        <color theme="0" tint="-0.499984740745262"/>
      </right>
      <top style="thin">
        <color indexed="55"/>
      </top>
      <bottom/>
      <diagonal/>
    </border>
    <border>
      <left style="thin">
        <color indexed="55"/>
      </left>
      <right style="thin">
        <color theme="0" tint="-0.499984740745262"/>
      </right>
      <top/>
      <bottom/>
      <diagonal/>
    </border>
    <border>
      <left style="thin">
        <color theme="0" tint="-0.499984740745262"/>
      </left>
      <right style="thin">
        <color indexed="55"/>
      </right>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bottom style="thin">
        <color theme="0" tint="-0.499984740745262"/>
      </bottom>
      <diagonal/>
    </border>
    <border>
      <left style="thin">
        <color rgb="FF808080"/>
      </left>
      <right style="thin">
        <color theme="0" tint="-0.499984740745262"/>
      </right>
      <top style="thin">
        <color theme="0" tint="-0.499984740745262"/>
      </top>
      <bottom style="thin">
        <color theme="0" tint="-0.499984740745262"/>
      </bottom>
      <diagonal/>
    </border>
    <border>
      <left style="thin">
        <color indexed="18"/>
      </left>
      <right style="thin">
        <color indexed="18"/>
      </right>
      <top style="thin">
        <color indexed="18"/>
      </top>
      <bottom style="thin">
        <color indexed="18"/>
      </bottom>
      <diagonal/>
    </border>
    <border>
      <left style="thin">
        <color indexed="23"/>
      </left>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dashed">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23"/>
      </left>
      <right style="thin">
        <color indexed="23"/>
      </right>
      <top style="thin">
        <color indexed="23"/>
      </top>
      <bottom style="thin">
        <color indexed="23"/>
      </bottom>
      <diagonal/>
    </border>
    <border>
      <left/>
      <right style="medium">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style="medium">
        <color indexed="55"/>
      </bottom>
      <diagonal/>
    </border>
    <border>
      <left style="medium">
        <color indexed="23"/>
      </left>
      <right style="thin">
        <color indexed="23"/>
      </right>
      <top style="thin">
        <color indexed="23"/>
      </top>
      <bottom style="medium">
        <color indexed="23"/>
      </bottom>
      <diagonal/>
    </border>
    <border>
      <left/>
      <right style="medium">
        <color indexed="23"/>
      </right>
      <top style="thin">
        <color indexed="23"/>
      </top>
      <bottom style="medium">
        <color indexed="23"/>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style="thin">
        <color theme="0"/>
      </left>
      <right style="thin">
        <color theme="0"/>
      </right>
      <top style="thin">
        <color auto="1"/>
      </top>
      <bottom style="medium">
        <color theme="0"/>
      </bottom>
      <diagonal/>
    </border>
    <border>
      <left/>
      <right/>
      <top style="thin">
        <color indexed="64"/>
      </top>
      <bottom style="medium">
        <color theme="0"/>
      </bottom>
      <diagonal/>
    </border>
    <border>
      <left/>
      <right style="dashed">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diagonal/>
    </border>
    <border>
      <left/>
      <right style="thin">
        <color indexed="55"/>
      </right>
      <top style="thin">
        <color indexed="55"/>
      </top>
      <bottom style="thin">
        <color indexed="55"/>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ck">
        <color theme="4" tint="0.49980162968840602"/>
      </bottom>
      <diagonal/>
    </border>
    <border>
      <left style="thin">
        <color indexed="55"/>
      </left>
      <right style="thin">
        <color indexed="55"/>
      </right>
      <top style="thin">
        <color indexed="23"/>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diagonal/>
    </border>
    <border>
      <left/>
      <right style="thin">
        <color indexed="55"/>
      </right>
      <top style="thin">
        <color theme="0" tint="-0.499984740745262"/>
      </top>
      <bottom style="thin">
        <color indexed="55"/>
      </bottom>
      <diagonal/>
    </border>
  </borders>
  <cellStyleXfs count="5141">
    <xf numFmtId="0" fontId="0" fillId="0" borderId="0"/>
    <xf numFmtId="9" fontId="1" fillId="0" borderId="0" applyFont="0" applyFill="0" applyBorder="0" applyAlignment="0" applyProtection="0"/>
    <xf numFmtId="0" fontId="2" fillId="0" borderId="0"/>
    <xf numFmtId="4" fontId="3" fillId="2" borderId="1" applyNumberFormat="0" applyProtection="0">
      <alignment horizontal="left" vertical="center" indent="1"/>
    </xf>
    <xf numFmtId="169" fontId="2" fillId="0" borderId="0" applyFont="0" applyFill="0" applyBorder="0" applyAlignment="0" applyProtection="0"/>
    <xf numFmtId="0" fontId="3" fillId="3" borderId="1" applyNumberFormat="0" applyProtection="0">
      <alignment horizontal="left" vertical="center" indent="1"/>
    </xf>
    <xf numFmtId="0" fontId="3" fillId="4" borderId="1" applyNumberFormat="0" applyProtection="0">
      <alignment horizontal="left" vertical="center" indent="1"/>
    </xf>
    <xf numFmtId="0" fontId="3" fillId="5" borderId="1" applyNumberFormat="0" applyProtection="0">
      <alignment horizontal="left" vertical="center" indent="1"/>
    </xf>
    <xf numFmtId="0" fontId="3" fillId="6" borderId="1" applyNumberFormat="0" applyProtection="0">
      <alignment horizontal="left" vertical="center" indent="1"/>
    </xf>
    <xf numFmtId="0" fontId="8" fillId="0" borderId="0"/>
    <xf numFmtId="169" fontId="1"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9" fillId="0" borderId="0"/>
    <xf numFmtId="169" fontId="1" fillId="0" borderId="0" applyFont="0" applyFill="0" applyBorder="0" applyAlignment="0" applyProtection="0"/>
    <xf numFmtId="0" fontId="1" fillId="0" borderId="0"/>
    <xf numFmtId="0" fontId="3" fillId="0" borderId="0"/>
    <xf numFmtId="176" fontId="8" fillId="0" borderId="0" applyFont="0" applyFill="0" applyBorder="0" applyAlignment="0" applyProtection="0"/>
    <xf numFmtId="177" fontId="8" fillId="0" borderId="0" applyFont="0" applyFill="0" applyBorder="0" applyAlignment="0" applyProtection="0"/>
    <xf numFmtId="9" fontId="19" fillId="0" borderId="0" applyFont="0" applyFill="0" applyBorder="0" applyAlignment="0" applyProtection="0"/>
    <xf numFmtId="0" fontId="3" fillId="17" borderId="0"/>
    <xf numFmtId="9" fontId="19" fillId="0" borderId="0" applyFont="0" applyFill="0" applyBorder="0" applyAlignment="0" applyProtection="0"/>
    <xf numFmtId="0" fontId="8" fillId="0" borderId="0"/>
    <xf numFmtId="177" fontId="8" fillId="0" borderId="0" applyFont="0" applyFill="0" applyBorder="0" applyAlignment="0" applyProtection="0"/>
    <xf numFmtId="0" fontId="1" fillId="0" borderId="0"/>
    <xf numFmtId="169" fontId="1" fillId="0" borderId="0" applyFont="0" applyFill="0" applyBorder="0" applyAlignment="0" applyProtection="0"/>
    <xf numFmtId="0" fontId="24" fillId="0" borderId="0"/>
    <xf numFmtId="169" fontId="24" fillId="0" borderId="0" applyFont="0" applyFill="0" applyBorder="0" applyAlignment="0" applyProtection="0"/>
    <xf numFmtId="0" fontId="8" fillId="0" borderId="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169" fontId="8"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0" fontId="8" fillId="0" borderId="0"/>
    <xf numFmtId="9" fontId="8" fillId="0" borderId="0" applyFont="0" applyFill="0" applyBorder="0" applyAlignment="0" applyProtection="0"/>
    <xf numFmtId="9" fontId="19" fillId="0" borderId="0" applyFont="0" applyFill="0" applyBorder="0" applyAlignment="0" applyProtection="0"/>
    <xf numFmtId="0" fontId="2" fillId="0" borderId="0"/>
    <xf numFmtId="0" fontId="35" fillId="0" borderId="0"/>
    <xf numFmtId="0" fontId="1" fillId="0" borderId="0"/>
    <xf numFmtId="170" fontId="19" fillId="0" borderId="0" applyFont="0" applyFill="0" applyBorder="0" applyAlignment="0" applyProtection="0"/>
    <xf numFmtId="165" fontId="24"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 fontId="3" fillId="2" borderId="85" applyNumberFormat="0" applyProtection="0">
      <alignment horizontal="left" vertical="center" indent="1"/>
    </xf>
    <xf numFmtId="169" fontId="2" fillId="0" borderId="0" applyFont="0" applyFill="0" applyBorder="0" applyAlignment="0" applyProtection="0"/>
    <xf numFmtId="0" fontId="3" fillId="3" borderId="85" applyNumberFormat="0" applyProtection="0">
      <alignment horizontal="left" vertical="center" indent="1"/>
    </xf>
    <xf numFmtId="0" fontId="3" fillId="4" borderId="85" applyNumberFormat="0" applyProtection="0">
      <alignment horizontal="left" vertical="center" indent="1"/>
    </xf>
    <xf numFmtId="0" fontId="3" fillId="5" borderId="85" applyNumberFormat="0" applyProtection="0">
      <alignment horizontal="left" vertical="center" indent="1"/>
    </xf>
    <xf numFmtId="0" fontId="3" fillId="6" borderId="85" applyNumberFormat="0" applyProtection="0">
      <alignment horizontal="left" vertical="center" indent="1"/>
    </xf>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24" fillId="0" borderId="0" applyFont="0" applyFill="0" applyBorder="0" applyAlignment="0" applyProtection="0"/>
    <xf numFmtId="169" fontId="1" fillId="0" borderId="0" applyFont="0" applyFill="0" applyBorder="0" applyAlignment="0" applyProtection="0"/>
    <xf numFmtId="170" fontId="19" fillId="0" borderId="0" applyFont="0" applyFill="0" applyBorder="0" applyAlignment="0" applyProtection="0"/>
    <xf numFmtId="0" fontId="56" fillId="0" borderId="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2" borderId="0" applyNumberFormat="0" applyBorder="0" applyAlignment="0" applyProtection="0"/>
    <xf numFmtId="0" fontId="58" fillId="5" borderId="0" applyNumberFormat="0" applyBorder="0" applyAlignment="0" applyProtection="0"/>
    <xf numFmtId="0" fontId="58" fillId="47" borderId="0" applyNumberFormat="0" applyBorder="0" applyAlignment="0" applyProtection="0"/>
    <xf numFmtId="0" fontId="58" fillId="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2" borderId="0" applyNumberFormat="0" applyBorder="0" applyAlignment="0" applyProtection="0"/>
    <xf numFmtId="0" fontId="58" fillId="5" borderId="0" applyNumberFormat="0" applyBorder="0" applyAlignment="0" applyProtection="0"/>
    <xf numFmtId="0" fontId="58" fillId="47" borderId="0" applyNumberFormat="0" applyBorder="0" applyAlignment="0" applyProtection="0"/>
    <xf numFmtId="0" fontId="58" fillId="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2" borderId="0" applyNumberFormat="0" applyBorder="0" applyAlignment="0" applyProtection="0"/>
    <xf numFmtId="0" fontId="58" fillId="5" borderId="0" applyNumberFormat="0" applyBorder="0" applyAlignment="0" applyProtection="0"/>
    <xf numFmtId="0" fontId="58" fillId="47"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0"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0"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0" borderId="0" applyNumberFormat="0" applyBorder="0" applyAlignment="0" applyProtection="0"/>
    <xf numFmtId="0" fontId="57" fillId="51"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4" borderId="0" applyNumberFormat="0" applyBorder="0" applyAlignment="0" applyProtection="0"/>
    <xf numFmtId="0" fontId="57" fillId="51"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4" borderId="0" applyNumberFormat="0" applyBorder="0" applyAlignment="0" applyProtection="0"/>
    <xf numFmtId="0" fontId="59" fillId="40" borderId="0" applyNumberFormat="0" applyBorder="0" applyAlignment="0" applyProtection="0"/>
    <xf numFmtId="0" fontId="60" fillId="41" borderId="0" applyNumberFormat="0" applyBorder="0" applyAlignment="0" applyProtection="0"/>
    <xf numFmtId="0" fontId="61" fillId="3" borderId="86" applyNumberFormat="0" applyAlignment="0" applyProtection="0"/>
    <xf numFmtId="0" fontId="61" fillId="3" borderId="86" applyNumberFormat="0" applyAlignment="0" applyProtection="0"/>
    <xf numFmtId="0" fontId="62" fillId="55" borderId="96" applyNumberFormat="0" applyAlignment="0" applyProtection="0"/>
    <xf numFmtId="0" fontId="63" fillId="0" borderId="97" applyNumberFormat="0" applyFill="0" applyAlignment="0" applyProtection="0"/>
    <xf numFmtId="0" fontId="62" fillId="55" borderId="96" applyNumberFormat="0" applyAlignment="0" applyProtection="0"/>
    <xf numFmtId="0" fontId="64" fillId="44" borderId="86" applyNumberFormat="0" applyAlignment="0" applyProtection="0"/>
    <xf numFmtId="0" fontId="65" fillId="3" borderId="98" applyNumberFormat="0" applyAlignment="0" applyProtection="0"/>
    <xf numFmtId="0" fontId="60" fillId="41" borderId="0" applyNumberFormat="0" applyBorder="0" applyAlignment="0" applyProtection="0"/>
    <xf numFmtId="0" fontId="66" fillId="0" borderId="0" applyNumberFormat="0" applyFill="0" applyBorder="0" applyAlignment="0" applyProtection="0"/>
    <xf numFmtId="0" fontId="57" fillId="51"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4" borderId="0" applyNumberFormat="0" applyBorder="0" applyAlignment="0" applyProtection="0"/>
    <xf numFmtId="0" fontId="64" fillId="44" borderId="86" applyNumberFormat="0" applyAlignment="0" applyProtection="0"/>
    <xf numFmtId="187" fontId="8" fillId="0" borderId="0" applyFont="0" applyFill="0" applyBorder="0" applyAlignment="0" applyProtection="0"/>
    <xf numFmtId="0" fontId="67" fillId="0" borderId="0" applyNumberFormat="0" applyFill="0" applyBorder="0" applyAlignment="0" applyProtection="0"/>
    <xf numFmtId="0" fontId="60" fillId="41" borderId="0" applyNumberFormat="0" applyBorder="0" applyAlignment="0" applyProtection="0"/>
    <xf numFmtId="0" fontId="68" fillId="0" borderId="99" applyNumberFormat="0" applyFill="0" applyAlignment="0" applyProtection="0"/>
    <xf numFmtId="0" fontId="69" fillId="0" borderId="100" applyNumberFormat="0" applyFill="0" applyAlignment="0" applyProtection="0"/>
    <xf numFmtId="0" fontId="66" fillId="0" borderId="101" applyNumberFormat="0" applyFill="0" applyAlignment="0" applyProtection="0"/>
    <xf numFmtId="0" fontId="66" fillId="0" borderId="0" applyNumberFormat="0" applyFill="0" applyBorder="0" applyAlignment="0" applyProtection="0"/>
    <xf numFmtId="0" fontId="59" fillId="40" borderId="0" applyNumberFormat="0" applyBorder="0" applyAlignment="0" applyProtection="0"/>
    <xf numFmtId="0" fontId="64" fillId="44" borderId="86" applyNumberFormat="0" applyAlignment="0" applyProtection="0"/>
    <xf numFmtId="0" fontId="63" fillId="0" borderId="97" applyNumberFormat="0" applyFill="0" applyAlignment="0" applyProtection="0"/>
    <xf numFmtId="0" fontId="62" fillId="55" borderId="96" applyNumberFormat="0" applyAlignment="0" applyProtection="0"/>
    <xf numFmtId="0" fontId="63" fillId="0" borderId="97" applyNumberFormat="0" applyFill="0" applyAlignment="0" applyProtection="0"/>
    <xf numFmtId="0" fontId="68" fillId="0" borderId="99" applyNumberFormat="0" applyFill="0" applyAlignment="0" applyProtection="0"/>
    <xf numFmtId="0" fontId="69" fillId="0" borderId="100" applyNumberFormat="0" applyFill="0" applyAlignment="0" applyProtection="0"/>
    <xf numFmtId="0" fontId="66" fillId="0" borderId="101" applyNumberFormat="0" applyFill="0" applyAlignment="0" applyProtection="0"/>
    <xf numFmtId="0" fontId="66" fillId="0" borderId="0" applyNumberFormat="0" applyFill="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1" fillId="0" borderId="0" applyNumberFormat="0" applyFill="0" applyBorder="0">
      <alignment vertical="center"/>
    </xf>
    <xf numFmtId="0" fontId="58" fillId="57" borderId="102" applyNumberFormat="0" applyFont="0" applyAlignment="0" applyProtection="0"/>
    <xf numFmtId="0" fontId="58" fillId="57" borderId="102" applyNumberFormat="0" applyFont="0" applyAlignment="0" applyProtection="0"/>
    <xf numFmtId="0" fontId="61" fillId="3" borderId="86" applyNumberFormat="0" applyAlignment="0" applyProtection="0"/>
    <xf numFmtId="0" fontId="65" fillId="3" borderId="98"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65" fillId="3" borderId="98" applyNumberFormat="0" applyAlignment="0" applyProtection="0"/>
    <xf numFmtId="4" fontId="3" fillId="0" borderId="85" applyNumberFormat="0" applyProtection="0">
      <alignment horizontal="right" vertical="center"/>
    </xf>
    <xf numFmtId="0" fontId="72" fillId="0" borderId="103" applyNumberFormat="0" applyFill="0" applyAlignment="0" applyProtection="0"/>
    <xf numFmtId="0" fontId="67"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7"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8" fillId="0" borderId="99" applyNumberFormat="0" applyFill="0" applyAlignment="0" applyProtection="0"/>
    <xf numFmtId="0" fontId="69" fillId="0" borderId="100" applyNumberFormat="0" applyFill="0" applyAlignment="0" applyProtection="0"/>
    <xf numFmtId="0" fontId="66" fillId="0" borderId="101" applyNumberFormat="0" applyFill="0" applyAlignment="0" applyProtection="0"/>
    <xf numFmtId="0" fontId="72" fillId="0" borderId="103" applyNumberFormat="0" applyFill="0" applyAlignment="0" applyProtection="0"/>
    <xf numFmtId="0" fontId="74" fillId="0" borderId="0" applyNumberFormat="0" applyFill="0" applyBorder="0" applyAlignment="0" applyProtection="0"/>
    <xf numFmtId="0" fontId="58" fillId="57" borderId="102" applyNumberFormat="0" applyFont="0" applyAlignment="0" applyProtection="0"/>
    <xf numFmtId="0" fontId="73" fillId="0" borderId="0" applyNumberFormat="0" applyFill="0" applyBorder="0" applyAlignment="0" applyProtection="0"/>
    <xf numFmtId="0" fontId="59" fillId="40" borderId="0" applyNumberFormat="0" applyBorder="0" applyAlignment="0" applyProtection="0"/>
    <xf numFmtId="0" fontId="8" fillId="0" borderId="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4" borderId="0" applyNumberFormat="0" applyBorder="0" applyAlignment="0" applyProtection="0"/>
    <xf numFmtId="0" fontId="75" fillId="24" borderId="0" applyNumberFormat="0" applyBorder="0" applyAlignment="0" applyProtection="0"/>
    <xf numFmtId="0" fontId="75" fillId="24" borderId="0" applyNumberFormat="0" applyBorder="0" applyAlignment="0" applyProtection="0"/>
    <xf numFmtId="0" fontId="75" fillId="24" borderId="0" applyNumberFormat="0" applyBorder="0" applyAlignment="0" applyProtection="0"/>
    <xf numFmtId="0" fontId="75" fillId="24" borderId="0" applyNumberFormat="0" applyBorder="0" applyAlignment="0" applyProtection="0"/>
    <xf numFmtId="0" fontId="75" fillId="24" borderId="0" applyNumberFormat="0" applyBorder="0" applyAlignment="0" applyProtection="0"/>
    <xf numFmtId="0" fontId="75" fillId="27" borderId="0" applyNumberFormat="0" applyBorder="0" applyAlignment="0" applyProtection="0"/>
    <xf numFmtId="0" fontId="75" fillId="27" borderId="0" applyNumberFormat="0" applyBorder="0" applyAlignment="0" applyProtection="0"/>
    <xf numFmtId="0" fontId="75" fillId="27" borderId="0" applyNumberFormat="0" applyBorder="0" applyAlignment="0" applyProtection="0"/>
    <xf numFmtId="0" fontId="75" fillId="27" borderId="0" applyNumberFormat="0" applyBorder="0" applyAlignment="0" applyProtection="0"/>
    <xf numFmtId="0" fontId="75" fillId="27" borderId="0" applyNumberFormat="0" applyBorder="0" applyAlignment="0" applyProtection="0"/>
    <xf numFmtId="0" fontId="75" fillId="27"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8" borderId="0" applyNumberFormat="0" applyBorder="0" applyAlignment="0" applyProtection="0"/>
    <xf numFmtId="0" fontId="75" fillId="28" borderId="0" applyNumberFormat="0" applyBorder="0" applyAlignment="0" applyProtection="0"/>
    <xf numFmtId="0" fontId="75" fillId="28" borderId="0" applyNumberFormat="0" applyBorder="0" applyAlignment="0" applyProtection="0"/>
    <xf numFmtId="0" fontId="75" fillId="28" borderId="0" applyNumberFormat="0" applyBorder="0" applyAlignment="0" applyProtection="0"/>
    <xf numFmtId="0" fontId="75" fillId="28" borderId="0" applyNumberFormat="0" applyBorder="0" applyAlignment="0" applyProtection="0"/>
    <xf numFmtId="0" fontId="75" fillId="28" borderId="0" applyNumberFormat="0" applyBorder="0" applyAlignment="0" applyProtection="0"/>
    <xf numFmtId="0" fontId="75" fillId="31" borderId="0" applyNumberFormat="0" applyBorder="0" applyAlignment="0" applyProtection="0"/>
    <xf numFmtId="0" fontId="75" fillId="31" borderId="0" applyNumberFormat="0" applyBorder="0" applyAlignment="0" applyProtection="0"/>
    <xf numFmtId="0" fontId="75" fillId="31" borderId="0" applyNumberFormat="0" applyBorder="0" applyAlignment="0" applyProtection="0"/>
    <xf numFmtId="0" fontId="75" fillId="31" borderId="0" applyNumberFormat="0" applyBorder="0" applyAlignment="0" applyProtection="0"/>
    <xf numFmtId="0" fontId="75" fillId="31" borderId="0" applyNumberFormat="0" applyBorder="0" applyAlignment="0" applyProtection="0"/>
    <xf numFmtId="0" fontId="75" fillId="31"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76" fillId="32" borderId="0" applyNumberFormat="0" applyBorder="0" applyAlignment="0" applyProtection="0"/>
    <xf numFmtId="0" fontId="76" fillId="32" borderId="0" applyNumberFormat="0" applyBorder="0" applyAlignment="0" applyProtection="0"/>
    <xf numFmtId="0" fontId="76" fillId="32" borderId="0" applyNumberFormat="0" applyBorder="0" applyAlignment="0" applyProtection="0"/>
    <xf numFmtId="0" fontId="76" fillId="32" borderId="0" applyNumberFormat="0" applyBorder="0" applyAlignment="0" applyProtection="0"/>
    <xf numFmtId="0" fontId="76" fillId="32" borderId="0" applyNumberFormat="0" applyBorder="0" applyAlignment="0" applyProtection="0"/>
    <xf numFmtId="0" fontId="76" fillId="32"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77" fillId="0" borderId="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78" fillId="68"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8"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78" fillId="66"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8" fillId="61"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61"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78" fillId="61"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1"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78" fillId="60"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0"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78" fillId="74"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4"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78" fillId="75"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0" borderId="0"/>
    <xf numFmtId="0" fontId="81" fillId="0" borderId="0">
      <protection locked="0"/>
    </xf>
    <xf numFmtId="0" fontId="81" fillId="0" borderId="0">
      <protection locked="0"/>
    </xf>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3" fillId="78" borderId="86"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3" fillId="78" borderId="86"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3" fillId="78" borderId="86"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3" fillId="78" borderId="86"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3" fillId="78" borderId="86"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3" fillId="78" borderId="86"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2" fillId="77" borderId="85"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68"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68"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68"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68"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68"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68"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84" fillId="79" borderId="96" applyNumberFormat="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79" fillId="0" borderId="104" applyNumberFormat="0" applyFill="0" applyAlignment="0" applyProtection="0"/>
    <xf numFmtId="0" fontId="62" fillId="55" borderId="96" applyNumberFormat="0" applyAlignment="0" applyProtection="0"/>
    <xf numFmtId="0" fontId="62" fillId="55" borderId="96" applyNumberFormat="0" applyAlignment="0" applyProtection="0"/>
    <xf numFmtId="0" fontId="62" fillId="55" borderId="96" applyNumberFormat="0" applyAlignment="0" applyProtection="0"/>
    <xf numFmtId="0" fontId="62" fillId="55" borderId="96" applyNumberFormat="0" applyAlignment="0" applyProtection="0"/>
    <xf numFmtId="0" fontId="4" fillId="0" borderId="106">
      <alignment horizontal="center"/>
    </xf>
    <xf numFmtId="188" fontId="86" fillId="0" borderId="0"/>
    <xf numFmtId="188" fontId="86" fillId="0" borderId="0"/>
    <xf numFmtId="188" fontId="86" fillId="0" borderId="0"/>
    <xf numFmtId="188" fontId="86" fillId="0" borderId="0"/>
    <xf numFmtId="188" fontId="86" fillId="0" borderId="0"/>
    <xf numFmtId="188" fontId="86" fillId="0" borderId="0"/>
    <xf numFmtId="188" fontId="86" fillId="0" borderId="0"/>
    <xf numFmtId="188" fontId="86" fillId="0" borderId="0"/>
    <xf numFmtId="169" fontId="8" fillId="0" borderId="0" applyFont="0" applyFill="0" applyBorder="0" applyAlignment="0" applyProtection="0"/>
    <xf numFmtId="170" fontId="8" fillId="0" borderId="0" applyFont="0" applyFill="0" applyBorder="0" applyAlignment="0" applyProtection="0"/>
    <xf numFmtId="3" fontId="8" fillId="0" borderId="0" applyFill="0" applyBorder="0" applyAlignment="0" applyProtection="0"/>
    <xf numFmtId="0" fontId="64" fillId="3" borderId="86" applyNumberFormat="0" applyAlignment="0" applyProtection="0"/>
    <xf numFmtId="0" fontId="65" fillId="3" borderId="98" applyNumberFormat="0" applyAlignment="0" applyProtection="0"/>
    <xf numFmtId="0" fontId="8" fillId="0" borderId="0">
      <protection locked="0"/>
    </xf>
    <xf numFmtId="174" fontId="8" fillId="0" borderId="0" applyFont="0" applyFill="0" applyBorder="0" applyAlignment="0" applyProtection="0"/>
    <xf numFmtId="189" fontId="8" fillId="0" borderId="0" applyFont="0" applyFill="0" applyBorder="0" applyAlignment="0" applyProtection="0"/>
    <xf numFmtId="0" fontId="81" fillId="0" borderId="0">
      <protection locked="0"/>
    </xf>
    <xf numFmtId="0" fontId="87" fillId="80"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0"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1" borderId="0" applyNumberFormat="0" applyBorder="0" applyAlignment="0" applyProtection="0"/>
    <xf numFmtId="0" fontId="87" fillId="82"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2"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3" borderId="0" applyNumberFormat="0" applyBorder="0" applyAlignment="0" applyProtection="0"/>
    <xf numFmtId="0" fontId="87" fillId="84" borderId="0" applyNumberFormat="0" applyBorder="0" applyAlignment="0" applyProtection="0"/>
    <xf numFmtId="0" fontId="88" fillId="0" borderId="0">
      <protection locked="0"/>
    </xf>
    <xf numFmtId="0" fontId="88" fillId="0" borderId="0">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5"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87"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7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8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8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8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8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8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89"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63"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78" fillId="90" borderId="0" applyNumberFormat="0" applyBorder="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6"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6"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6"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6"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6"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6"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0" fontId="90" fillId="74" borderId="85" applyNumberFormat="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90" fontId="8" fillId="0" borderId="0" applyFont="0" applyFill="0" applyBorder="0" applyAlignment="0" applyProtection="0"/>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191" fontId="81" fillId="0" borderId="0">
      <protection locked="0"/>
    </xf>
    <xf numFmtId="192" fontId="81" fillId="0" borderId="0">
      <protection locked="0"/>
    </xf>
    <xf numFmtId="0" fontId="8" fillId="0" borderId="0">
      <protection locked="0"/>
    </xf>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 fillId="0" borderId="0">
      <protection locked="0"/>
    </xf>
    <xf numFmtId="0" fontId="8" fillId="0" borderId="0">
      <protection locked="0"/>
    </xf>
    <xf numFmtId="0" fontId="91" fillId="0" borderId="0" applyNumberFormat="0" applyFill="0" applyBorder="0" applyAlignment="0" applyProtection="0">
      <alignment vertical="top"/>
      <protection locked="0"/>
    </xf>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64" fillId="44" borderId="86" applyNumberFormat="0" applyAlignment="0" applyProtection="0"/>
    <xf numFmtId="0" fontId="64" fillId="44" borderId="86" applyNumberFormat="0" applyAlignment="0" applyProtection="0"/>
    <xf numFmtId="0" fontId="64" fillId="44" borderId="86" applyNumberFormat="0" applyAlignment="0" applyProtection="0"/>
    <xf numFmtId="0" fontId="64" fillId="44" borderId="86" applyNumberFormat="0" applyAlignment="0" applyProtection="0"/>
    <xf numFmtId="0" fontId="63" fillId="0" borderId="97" applyNumberFormat="0" applyFill="0" applyAlignment="0" applyProtection="0"/>
    <xf numFmtId="0" fontId="63" fillId="0" borderId="97" applyNumberFormat="0" applyFill="0" applyAlignment="0" applyProtection="0"/>
    <xf numFmtId="0" fontId="63" fillId="0" borderId="97" applyNumberFormat="0" applyFill="0" applyAlignment="0" applyProtection="0"/>
    <xf numFmtId="0" fontId="63" fillId="0" borderId="97" applyNumberFormat="0" applyFill="0" applyAlignment="0" applyProtection="0"/>
    <xf numFmtId="0" fontId="63" fillId="0" borderId="97" applyNumberFormat="0" applyFill="0" applyAlignment="0" applyProtection="0"/>
    <xf numFmtId="176" fontId="8" fillId="0" borderId="0" applyFont="0" applyFill="0" applyBorder="0" applyAlignment="0" applyProtection="0"/>
    <xf numFmtId="176" fontId="8" fillId="0" borderId="0" applyFont="0" applyFill="0" applyBorder="0" applyAlignment="0" applyProtection="0"/>
    <xf numFmtId="169"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8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0" fontId="94" fillId="0" borderId="0" applyFont="0" applyFill="0" applyBorder="0" applyAlignment="0" applyProtection="0"/>
    <xf numFmtId="170" fontId="8" fillId="0" borderId="0" applyFont="0" applyFill="0" applyBorder="0" applyAlignment="0" applyProtection="0"/>
    <xf numFmtId="177"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5" fontId="81" fillId="0" borderId="0">
      <protection locked="0"/>
    </xf>
    <xf numFmtId="196" fontId="81" fillId="0" borderId="0">
      <protection locked="0"/>
    </xf>
    <xf numFmtId="0" fontId="68" fillId="0" borderId="99" applyNumberFormat="0" applyFill="0" applyAlignment="0" applyProtection="0"/>
    <xf numFmtId="0" fontId="69" fillId="0" borderId="100" applyNumberFormat="0" applyFill="0" applyAlignment="0" applyProtection="0"/>
    <xf numFmtId="0" fontId="66" fillId="0" borderId="101" applyNumberFormat="0" applyFill="0" applyAlignment="0" applyProtection="0"/>
    <xf numFmtId="0" fontId="66" fillId="0" borderId="0" applyNumberFormat="0" applyFill="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197" fontId="96" fillId="0" borderId="0"/>
    <xf numFmtId="198" fontId="97" fillId="0" borderId="0"/>
    <xf numFmtId="0" fontId="94" fillId="0" borderId="0"/>
    <xf numFmtId="0" fontId="8" fillId="0" borderId="0"/>
    <xf numFmtId="0" fontId="9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17" borderId="0"/>
    <xf numFmtId="0" fontId="3" fillId="17" borderId="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8" fillId="73" borderId="102"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3" fillId="73" borderId="85" applyNumberFormat="0" applyFont="0" applyAlignment="0" applyProtection="0"/>
    <xf numFmtId="0" fontId="58" fillId="57" borderId="102" applyNumberFormat="0" applyFont="0" applyAlignment="0" applyProtection="0"/>
    <xf numFmtId="0" fontId="58" fillId="57" borderId="102" applyNumberFormat="0" applyFont="0" applyAlignment="0" applyProtection="0"/>
    <xf numFmtId="0" fontId="58" fillId="57" borderId="102" applyNumberFormat="0" applyFont="0" applyAlignment="0" applyProtection="0"/>
    <xf numFmtId="0" fontId="58" fillId="57" borderId="102" applyNumberFormat="0" applyFont="0" applyAlignment="0" applyProtection="0"/>
    <xf numFmtId="0" fontId="99" fillId="0" borderId="0"/>
    <xf numFmtId="192" fontId="81" fillId="0" borderId="0">
      <protection locked="0"/>
    </xf>
    <xf numFmtId="199" fontId="81" fillId="0" borderId="0">
      <protection locked="0"/>
    </xf>
    <xf numFmtId="0" fontId="99" fillId="0" borderId="0"/>
    <xf numFmtId="0" fontId="99" fillId="0" borderId="0"/>
    <xf numFmtId="3" fontId="8" fillId="0" borderId="0" applyFill="0" applyBorder="0" applyAlignment="0" applyProtection="0"/>
    <xf numFmtId="0" fontId="99" fillId="0" borderId="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8"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8"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8"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8"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8"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8"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0" fontId="100" fillId="77" borderId="98" applyNumberFormat="0" applyAlignment="0" applyProtection="0"/>
    <xf numFmtId="4" fontId="101" fillId="56" borderId="107"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101" fillId="56" borderId="107"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3" fillId="56" borderId="85" applyNumberFormat="0" applyProtection="0">
      <alignment vertical="center"/>
    </xf>
    <xf numFmtId="4" fontId="102" fillId="56" borderId="107"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2" fillId="56" borderId="107"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3" fillId="92" borderId="85" applyNumberFormat="0" applyProtection="0">
      <alignment vertical="center"/>
    </xf>
    <xf numFmtId="4" fontId="101" fillId="56" borderId="107"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101" fillId="56" borderId="107"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4" fontId="3" fillId="92" borderId="85" applyNumberFormat="0" applyProtection="0">
      <alignment horizontal="left" vertical="center" indent="1"/>
    </xf>
    <xf numFmtId="0" fontId="101"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1"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0" fontId="104" fillId="56" borderId="107" applyNumberFormat="0" applyProtection="0">
      <alignment horizontal="left" vertical="top" indent="1"/>
    </xf>
    <xf numFmtId="4" fontId="101" fillId="93" borderId="0"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101" fillId="93" borderId="0"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105" fillId="40" borderId="107"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105" fillId="40" borderId="107"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3" fillId="40" borderId="85" applyNumberFormat="0" applyProtection="0">
      <alignment horizontal="right" vertical="center"/>
    </xf>
    <xf numFmtId="4" fontId="105" fillId="45" borderId="107"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105" fillId="45" borderId="107"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3" fillId="94" borderId="85" applyNumberFormat="0" applyProtection="0">
      <alignment horizontal="right" vertical="center"/>
    </xf>
    <xf numFmtId="4" fontId="105" fillId="52" borderId="107"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105" fillId="52" borderId="107"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3" fillId="52" borderId="108" applyNumberFormat="0" applyProtection="0">
      <alignment horizontal="right" vertical="center"/>
    </xf>
    <xf numFmtId="4" fontId="105" fillId="47" borderId="107"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105" fillId="47" borderId="107"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3" fillId="47" borderId="85" applyNumberFormat="0" applyProtection="0">
      <alignment horizontal="right" vertical="center"/>
    </xf>
    <xf numFmtId="4" fontId="105" fillId="50" borderId="107"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105" fillId="50" borderId="107"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3" fillId="50" borderId="85" applyNumberFormat="0" applyProtection="0">
      <alignment horizontal="right" vertical="center"/>
    </xf>
    <xf numFmtId="4" fontId="105" fillId="54" borderId="107"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105" fillId="54" borderId="107"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3" fillId="54" borderId="85" applyNumberFormat="0" applyProtection="0">
      <alignment horizontal="right" vertical="center"/>
    </xf>
    <xf numFmtId="4" fontId="105" fillId="53" borderId="107"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105" fillId="53" borderId="107"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3" fillId="53" borderId="85" applyNumberFormat="0" applyProtection="0">
      <alignment horizontal="right" vertical="center"/>
    </xf>
    <xf numFmtId="4" fontId="105" fillId="95" borderId="107"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105" fillId="95" borderId="107"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3" fillId="95" borderId="85" applyNumberFormat="0" applyProtection="0">
      <alignment horizontal="right" vertical="center"/>
    </xf>
    <xf numFmtId="4" fontId="105" fillId="46" borderId="107"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105" fillId="46" borderId="107"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3" fillId="46" borderId="85" applyNumberFormat="0" applyProtection="0">
      <alignment horizontal="right" vertical="center"/>
    </xf>
    <xf numFmtId="4" fontId="101" fillId="96" borderId="109"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101" fillId="96" borderId="109"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3" fillId="96" borderId="108" applyNumberFormat="0" applyProtection="0">
      <alignment horizontal="left" vertical="center" indent="1"/>
    </xf>
    <xf numFmtId="4" fontId="105" fillId="6"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5" fillId="6"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6" fillId="97"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6" fillId="97" borderId="0"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8" fillId="97" borderId="108" applyNumberFormat="0" applyProtection="0">
      <alignment horizontal="left" vertical="center" indent="1"/>
    </xf>
    <xf numFmtId="4" fontId="105" fillId="93" borderId="107"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105" fillId="93" borderId="107"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3" fillId="93" borderId="85" applyNumberFormat="0" applyProtection="0">
      <alignment horizontal="right" vertical="center"/>
    </xf>
    <xf numFmtId="4" fontId="105" fillId="6" borderId="0"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105" fillId="6" borderId="0"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3" fillId="6" borderId="108" applyNumberFormat="0" applyProtection="0">
      <alignment horizontal="left" vertical="center" indent="1"/>
    </xf>
    <xf numFmtId="4" fontId="105" fillId="93" borderId="0"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105" fillId="93" borderId="0"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4" fontId="3" fillId="93" borderId="108" applyNumberFormat="0" applyProtection="0">
      <alignment horizontal="left" vertical="center" indent="1"/>
    </xf>
    <xf numFmtId="0" fontId="8" fillId="97" borderId="107"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8" fillId="97" borderId="107"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3" fillId="3" borderId="85" applyNumberFormat="0" applyProtection="0">
      <alignment horizontal="left" vertical="center" indent="1"/>
    </xf>
    <xf numFmtId="0" fontId="8"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8"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3" fillId="97" borderId="107" applyNumberFormat="0" applyProtection="0">
      <alignment horizontal="left" vertical="top" indent="1"/>
    </xf>
    <xf numFmtId="0" fontId="8" fillId="93" borderId="107"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8" fillId="93" borderId="107"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3" fillId="4" borderId="85" applyNumberFormat="0" applyProtection="0">
      <alignment horizontal="left" vertical="center" indent="1"/>
    </xf>
    <xf numFmtId="0" fontId="8"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8"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3" fillId="93" borderId="107" applyNumberFormat="0" applyProtection="0">
      <alignment horizontal="left" vertical="top" indent="1"/>
    </xf>
    <xf numFmtId="0" fontId="8" fillId="5" borderId="107"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8" fillId="5" borderId="107"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3" fillId="5" borderId="85" applyNumberFormat="0" applyProtection="0">
      <alignment horizontal="left" vertical="center" indent="1"/>
    </xf>
    <xf numFmtId="0" fontId="8"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8"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3" fillId="5" borderId="107" applyNumberFormat="0" applyProtection="0">
      <alignment horizontal="left" vertical="top" indent="1"/>
    </xf>
    <xf numFmtId="0" fontId="8" fillId="6" borderId="107"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56" fillId="0" borderId="0"/>
    <xf numFmtId="0" fontId="8" fillId="6" borderId="107"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3" fillId="6" borderId="85" applyNumberFormat="0" applyProtection="0">
      <alignment horizontal="left" vertical="center" indent="1"/>
    </xf>
    <xf numFmtId="0" fontId="8"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8"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3" fillId="6" borderId="107" applyNumberFormat="0" applyProtection="0">
      <alignment horizontal="left" vertical="top" indent="1"/>
    </xf>
    <xf numFmtId="0" fontId="8" fillId="98" borderId="110"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8" fillId="98" borderId="110"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3" fillId="98" borderId="111" applyNumberFormat="0">
      <protection locked="0"/>
    </xf>
    <xf numFmtId="0" fontId="4" fillId="97" borderId="112" applyBorder="0"/>
    <xf numFmtId="4" fontId="105"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5"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7" fillId="57" borderId="107" applyNumberFormat="0" applyProtection="0">
      <alignment vertical="center"/>
    </xf>
    <xf numFmtId="4" fontId="108" fillId="57" borderId="107"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8" fillId="57" borderId="107"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3" fillId="99" borderId="110" applyNumberFormat="0" applyProtection="0">
      <alignment vertical="center"/>
    </xf>
    <xf numFmtId="4" fontId="105" fillId="57"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5" fillId="57"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4" fontId="107" fillId="3" borderId="107" applyNumberFormat="0" applyProtection="0">
      <alignment horizontal="left" vertical="center" indent="1"/>
    </xf>
    <xf numFmtId="0" fontId="105"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5"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0" fontId="107" fillId="57" borderId="107" applyNumberFormat="0" applyProtection="0">
      <alignment horizontal="left" vertical="top" indent="1"/>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105" fillId="6" borderId="107"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3" fillId="0" borderId="85" applyNumberFormat="0" applyProtection="0">
      <alignment horizontal="right" vertical="center"/>
    </xf>
    <xf numFmtId="4" fontId="108" fillId="6" borderId="107"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8" fillId="6" borderId="107"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3" fillId="11" borderId="85" applyNumberFormat="0" applyProtection="0">
      <alignment horizontal="right" vertical="center"/>
    </xf>
    <xf numFmtId="4" fontId="105" fillId="93" borderId="107"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105" fillId="93" borderId="107"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4" fontId="3" fillId="2" borderId="85" applyNumberFormat="0" applyProtection="0">
      <alignment horizontal="left" vertical="center" indent="1"/>
    </xf>
    <xf numFmtId="0" fontId="105"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5"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0" fontId="107" fillId="93" borderId="107" applyNumberFormat="0" applyProtection="0">
      <alignment horizontal="left" vertical="top" indent="1"/>
    </xf>
    <xf numFmtId="4" fontId="109" fillId="100" borderId="0"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09" fillId="100" borderId="0"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4" fontId="110" fillId="100" borderId="108" applyNumberFormat="0" applyProtection="0">
      <alignment horizontal="left" vertical="center" indent="1"/>
    </xf>
    <xf numFmtId="0" fontId="3" fillId="101" borderId="110"/>
    <xf numFmtId="0" fontId="3" fillId="101" borderId="110"/>
    <xf numFmtId="0" fontId="3" fillId="101" borderId="110"/>
    <xf numFmtId="0" fontId="3" fillId="101" borderId="110"/>
    <xf numFmtId="0" fontId="3" fillId="101" borderId="110"/>
    <xf numFmtId="0" fontId="3" fillId="101" borderId="110"/>
    <xf numFmtId="0" fontId="3" fillId="101" borderId="110"/>
    <xf numFmtId="4" fontId="111" fillId="6" borderId="107"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1" fillId="6" borderId="107"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4" fontId="112" fillId="98" borderId="85" applyNumberFormat="0" applyProtection="0">
      <alignment horizontal="right" vertical="center"/>
    </xf>
    <xf numFmtId="0" fontId="113" fillId="0" borderId="0" applyNumberFormat="0" applyFill="0" applyBorder="0" applyAlignment="0" applyProtection="0"/>
    <xf numFmtId="197" fontId="96" fillId="0" borderId="0"/>
    <xf numFmtId="0" fontId="67" fillId="0" borderId="0" applyNumberFormat="0" applyFill="0" applyBorder="0" applyAlignment="0" applyProtection="0"/>
    <xf numFmtId="0" fontId="73"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7" fillId="0" borderId="113"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00"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00"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00"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00"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00"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00"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118" fillId="0" borderId="114"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9" fillId="0" borderId="115"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87" fillId="0" borderId="117" applyNumberFormat="0" applyFill="0" applyAlignment="0" applyProtection="0"/>
    <xf numFmtId="0" fontId="74" fillId="0" borderId="0" applyNumberFormat="0" applyFill="0" applyBorder="0" applyAlignment="0" applyProtection="0"/>
    <xf numFmtId="200" fontId="119" fillId="0" borderId="0" applyFont="0" applyFill="0" applyBorder="0" applyAlignment="0" applyProtection="0"/>
    <xf numFmtId="201" fontId="119"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9" fillId="40" borderId="0" applyNumberFormat="0" applyBorder="0" applyAlignment="0" applyProtection="0"/>
    <xf numFmtId="0" fontId="19" fillId="3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9"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4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9" fillId="4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9" fillId="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4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9" fillId="4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5"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9" fillId="4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29" borderId="0" applyNumberFormat="0" applyBorder="0" applyAlignment="0" applyProtection="0"/>
    <xf numFmtId="0" fontId="55" fillId="29" borderId="0" applyNumberFormat="0" applyBorder="0" applyAlignment="0" applyProtection="0"/>
    <xf numFmtId="0" fontId="55" fillId="32" borderId="0" applyNumberFormat="0" applyBorder="0" applyAlignment="0" applyProtection="0"/>
    <xf numFmtId="0" fontId="55" fillId="32" borderId="0" applyNumberFormat="0" applyBorder="0" applyAlignment="0" applyProtection="0"/>
    <xf numFmtId="0" fontId="55" fillId="32"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9" fontId="8"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9" fontId="8" fillId="0" borderId="0" applyFont="0" applyFill="0" applyBorder="0" applyAlignment="0" applyProtection="0"/>
    <xf numFmtId="0" fontId="1" fillId="0" borderId="0"/>
    <xf numFmtId="169" fontId="1" fillId="0" borderId="0" applyFont="0" applyFill="0" applyBorder="0" applyAlignment="0" applyProtection="0"/>
    <xf numFmtId="0" fontId="3" fillId="17" borderId="0"/>
    <xf numFmtId="0" fontId="19" fillId="71" borderId="0" applyNumberFormat="0" applyBorder="0" applyAlignment="0" applyProtection="0"/>
    <xf numFmtId="0" fontId="117" fillId="0" borderId="11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0" fontId="1" fillId="0" borderId="0" applyFont="0" applyFill="0" applyBorder="0" applyAlignment="0" applyProtection="0"/>
    <xf numFmtId="9" fontId="1" fillId="0" borderId="0" applyFont="0" applyFill="0" applyBorder="0" applyAlignment="0" applyProtection="0"/>
    <xf numFmtId="0" fontId="1" fillId="0" borderId="0"/>
    <xf numFmtId="170" fontId="1" fillId="0" borderId="0" applyFont="0" applyFill="0" applyBorder="0" applyAlignment="0" applyProtection="0"/>
    <xf numFmtId="0" fontId="56" fillId="0" borderId="0"/>
    <xf numFmtId="0" fontId="56" fillId="0" borderId="0"/>
    <xf numFmtId="0" fontId="56" fillId="0" borderId="0"/>
    <xf numFmtId="0" fontId="8" fillId="0" borderId="0"/>
    <xf numFmtId="0" fontId="8" fillId="0" borderId="0"/>
    <xf numFmtId="0" fontId="56" fillId="0" borderId="0"/>
    <xf numFmtId="0" fontId="56" fillId="0" borderId="0"/>
    <xf numFmtId="0" fontId="84" fillId="55" borderId="96" applyNumberFormat="0" applyAlignment="0" applyProtection="0"/>
    <xf numFmtId="0" fontId="79" fillId="41" borderId="0" applyNumberFormat="0" applyBorder="0" applyAlignment="0" applyProtection="0"/>
    <xf numFmtId="0" fontId="122" fillId="0" borderId="0" applyNumberFormat="0" applyFill="0" applyBorder="0" applyAlignment="0" applyProtection="0"/>
    <xf numFmtId="0" fontId="123" fillId="44" borderId="86" applyNumberFormat="0" applyAlignment="0" applyProtection="0"/>
    <xf numFmtId="0" fontId="124" fillId="0" borderId="97" applyNumberFormat="0" applyFill="0" applyAlignment="0" applyProtection="0"/>
    <xf numFmtId="0" fontId="94" fillId="0" borderId="0"/>
    <xf numFmtId="0" fontId="98" fillId="0" borderId="0"/>
    <xf numFmtId="0" fontId="19" fillId="57" borderId="102" applyNumberFormat="0" applyFont="0" applyAlignment="0" applyProtection="0"/>
    <xf numFmtId="9" fontId="8" fillId="0" borderId="0" applyFont="0" applyFill="0" applyBorder="0" applyAlignment="0" applyProtection="0"/>
    <xf numFmtId="0" fontId="115" fillId="0" borderId="0" applyNumberFormat="0" applyFill="0" applyBorder="0" applyAlignment="0" applyProtection="0"/>
    <xf numFmtId="0" fontId="1" fillId="0" borderId="0"/>
    <xf numFmtId="0" fontId="8" fillId="0" borderId="0"/>
    <xf numFmtId="0" fontId="8" fillId="0" borderId="0"/>
    <xf numFmtId="0" fontId="8" fillId="0" borderId="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71" borderId="0" applyNumberFormat="0" applyBorder="0" applyAlignment="0" applyProtection="0"/>
    <xf numFmtId="0" fontId="61" fillId="3" borderId="171"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3" fillId="78" borderId="171"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64" fillId="3" borderId="171" applyNumberFormat="0" applyAlignment="0" applyProtection="0"/>
    <xf numFmtId="0" fontId="64" fillId="44" borderId="171" applyNumberFormat="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71"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13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64" fillId="44" borderId="171" applyNumberFormat="0" applyAlignment="0" applyProtection="0"/>
    <xf numFmtId="0" fontId="64" fillId="44" borderId="171" applyNumberFormat="0" applyAlignment="0" applyProtection="0"/>
    <xf numFmtId="0" fontId="64" fillId="44" borderId="171" applyNumberFormat="0" applyAlignment="0" applyProtection="0"/>
    <xf numFmtId="0" fontId="64" fillId="44" borderId="171" applyNumberFormat="0" applyAlignment="0" applyProtection="0"/>
    <xf numFmtId="186" fontId="1" fillId="0" borderId="0" applyFont="0" applyFill="0" applyBorder="0" applyAlignment="0" applyProtection="0"/>
    <xf numFmtId="203" fontId="1" fillId="0" borderId="0" applyFont="0" applyFill="0" applyBorder="0" applyAlignment="0" applyProtection="0"/>
    <xf numFmtId="164"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86" fontId="19" fillId="0" borderId="0" applyFont="0" applyFill="0" applyBorder="0" applyAlignment="0" applyProtection="0"/>
    <xf numFmtId="186" fontId="8" fillId="0" borderId="0" applyFont="0" applyFill="0" applyBorder="0" applyAlignment="0" applyProtection="0"/>
    <xf numFmtId="186" fontId="132" fillId="0" borderId="0" applyFont="0" applyFill="0" applyBorder="0" applyAlignment="0" applyProtection="0"/>
    <xf numFmtId="165" fontId="8"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19" fillId="0" borderId="0"/>
    <xf numFmtId="0" fontId="19" fillId="0" borderId="0"/>
    <xf numFmtId="0" fontId="19" fillId="0" borderId="0"/>
    <xf numFmtId="0" fontId="8" fillId="0" borderId="0"/>
    <xf numFmtId="0" fontId="71" fillId="0" borderId="0" applyNumberFormat="0" applyFill="0" applyBorder="0">
      <alignment vertical="center"/>
    </xf>
    <xf numFmtId="0" fontId="8" fillId="0" borderId="0"/>
    <xf numFmtId="0" fontId="71" fillId="0" borderId="0" applyNumberFormat="0" applyFill="0" applyBorder="0">
      <alignment vertical="center"/>
    </xf>
    <xf numFmtId="0" fontId="3" fillId="17" borderId="0"/>
    <xf numFmtId="0" fontId="3" fillId="17" borderId="0"/>
    <xf numFmtId="0" fontId="3" fillId="17" borderId="0"/>
    <xf numFmtId="0" fontId="8" fillId="0" borderId="0"/>
    <xf numFmtId="0" fontId="19" fillId="103" borderId="17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0" fontId="19" fillId="57" borderId="102" applyNumberFormat="0" applyFont="0" applyAlignment="0" applyProtection="0"/>
    <xf numFmtId="0" fontId="19" fillId="57" borderId="102" applyNumberFormat="0" applyFont="0" applyAlignment="0" applyProtection="0"/>
    <xf numFmtId="0" fontId="61" fillId="3" borderId="171"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3" fillId="56"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3" fillId="92" borderId="167" applyNumberFormat="0" applyProtection="0">
      <alignment vertical="center"/>
    </xf>
    <xf numFmtId="4" fontId="102" fillId="56" borderId="107" applyNumberFormat="0" applyProtection="0">
      <alignment vertical="center"/>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4" fontId="3" fillId="92" borderId="167" applyNumberFormat="0" applyProtection="0">
      <alignment horizontal="left" vertical="center" indent="1"/>
    </xf>
    <xf numFmtId="0" fontId="101" fillId="56" borderId="107" applyNumberFormat="0" applyProtection="0">
      <alignment horizontal="left" vertical="top"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40"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94"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47"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0"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4"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53"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95"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46"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4" fontId="3" fillId="93" borderId="167" applyNumberFormat="0" applyProtection="0">
      <alignment horizontal="right" vertical="center"/>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3"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4"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5"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0" fontId="3" fillId="6" borderId="167" applyNumberFormat="0" applyProtection="0">
      <alignment horizontal="left" vertical="center" indent="1"/>
    </xf>
    <xf numFmtId="4" fontId="105" fillId="57" borderId="107" applyNumberFormat="0" applyProtection="0">
      <alignment vertical="center"/>
    </xf>
    <xf numFmtId="4" fontId="108" fillId="57" borderId="107" applyNumberFormat="0" applyProtection="0">
      <alignment vertical="center"/>
    </xf>
    <xf numFmtId="4" fontId="105" fillId="57" borderId="107" applyNumberFormat="0" applyProtection="0">
      <alignment horizontal="left" vertical="center" indent="1"/>
    </xf>
    <xf numFmtId="0" fontId="105" fillId="57" borderId="107" applyNumberFormat="0" applyProtection="0">
      <alignment horizontal="left" vertical="top" indent="1"/>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3" fillId="0"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3" fillId="11" borderId="167" applyNumberFormat="0" applyProtection="0">
      <alignment horizontal="right" vertical="center"/>
    </xf>
    <xf numFmtId="4" fontId="108" fillId="6" borderId="107" applyNumberFormat="0" applyProtection="0">
      <alignment horizontal="right" vertical="center"/>
    </xf>
    <xf numFmtId="0" fontId="8" fillId="104" borderId="98" applyNumberFormat="0" applyProtection="0">
      <alignment horizontal="left" vertical="center" indent="1"/>
    </xf>
    <xf numFmtId="0" fontId="8" fillId="104" borderId="98"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0" fontId="8" fillId="104" borderId="98" applyNumberFormat="0" applyProtection="0">
      <alignment horizontal="left" vertical="center" indent="1"/>
    </xf>
    <xf numFmtId="0" fontId="8" fillId="104" borderId="98" applyNumberFormat="0" applyProtection="0">
      <alignment horizontal="left" vertical="center" indent="1"/>
    </xf>
    <xf numFmtId="0" fontId="8" fillId="104" borderId="98" applyNumberFormat="0" applyProtection="0">
      <alignment horizontal="left" vertical="center" indent="1"/>
    </xf>
    <xf numFmtId="0" fontId="105" fillId="93" borderId="107" applyNumberFormat="0" applyProtection="0">
      <alignment horizontal="left" vertical="top" indent="1"/>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2" fillId="98" borderId="167" applyNumberFormat="0" applyProtection="0">
      <alignment horizontal="right" vertical="center"/>
    </xf>
    <xf numFmtId="4" fontId="111" fillId="6" borderId="107" applyNumberFormat="0" applyProtection="0">
      <alignment horizontal="right" vertical="center"/>
    </xf>
    <xf numFmtId="0" fontId="8" fillId="0" borderId="0"/>
    <xf numFmtId="0" fontId="8" fillId="0" borderId="0"/>
    <xf numFmtId="0" fontId="8" fillId="0" borderId="0"/>
    <xf numFmtId="0" fontId="134" fillId="17" borderId="0"/>
    <xf numFmtId="0" fontId="134" fillId="17" borderId="0"/>
    <xf numFmtId="0" fontId="134" fillId="17" borderId="0"/>
    <xf numFmtId="0" fontId="134" fillId="17" borderId="0"/>
    <xf numFmtId="0" fontId="8" fillId="0" borderId="0"/>
    <xf numFmtId="0" fontId="8" fillId="0" borderId="0"/>
    <xf numFmtId="0" fontId="8" fillId="0" borderId="0"/>
    <xf numFmtId="0" fontId="8" fillId="0" borderId="0"/>
    <xf numFmtId="0" fontId="3" fillId="17" borderId="0"/>
    <xf numFmtId="0" fontId="71" fillId="0" borderId="0" applyNumberFormat="0" applyFill="0" applyBorder="0">
      <alignment vertical="center"/>
    </xf>
    <xf numFmtId="0" fontId="135" fillId="17" borderId="0"/>
    <xf numFmtId="0" fontId="135" fillId="17" borderId="0"/>
    <xf numFmtId="0" fontId="135" fillId="17" borderId="0"/>
    <xf numFmtId="0" fontId="135" fillId="17" borderId="0"/>
    <xf numFmtId="0" fontId="135" fillId="17" borderId="0"/>
    <xf numFmtId="164" fontId="1" fillId="0" borderId="0" applyFont="0" applyFill="0" applyBorder="0" applyAlignment="0" applyProtection="0"/>
    <xf numFmtId="164" fontId="2" fillId="0" borderId="0" applyFont="0" applyFill="0" applyBorder="0" applyAlignment="0" applyProtection="0"/>
    <xf numFmtId="41" fontId="1" fillId="0" borderId="0" applyFont="0" applyFill="0" applyBorder="0" applyAlignment="0" applyProtection="0"/>
    <xf numFmtId="0" fontId="136" fillId="0" borderId="178" applyNumberFormat="0" applyFill="0" applyAlignment="0" applyProtection="0"/>
    <xf numFmtId="0" fontId="137" fillId="0" borderId="179" applyNumberFormat="0" applyFill="0" applyAlignment="0" applyProtection="0"/>
    <xf numFmtId="0" fontId="138" fillId="0" borderId="180" applyNumberFormat="0" applyFill="0" applyAlignment="0" applyProtection="0"/>
    <xf numFmtId="0" fontId="138" fillId="0" borderId="0" applyNumberFormat="0" applyFill="0" applyBorder="0" applyAlignment="0" applyProtection="0"/>
    <xf numFmtId="0" fontId="139" fillId="105" borderId="0" applyNumberFormat="0" applyBorder="0" applyAlignment="0" applyProtection="0"/>
    <xf numFmtId="0" fontId="140" fillId="106" borderId="0" applyNumberFormat="0" applyBorder="0" applyAlignment="0" applyProtection="0"/>
    <xf numFmtId="0" fontId="141" fillId="108" borderId="181" applyNumberFormat="0" applyAlignment="0" applyProtection="0"/>
    <xf numFmtId="0" fontId="142" fillId="109" borderId="182" applyNumberFormat="0" applyAlignment="0" applyProtection="0"/>
    <xf numFmtId="0" fontId="143" fillId="109" borderId="181" applyNumberFormat="0" applyAlignment="0" applyProtection="0"/>
    <xf numFmtId="0" fontId="144" fillId="0" borderId="183" applyNumberFormat="0" applyFill="0" applyAlignment="0" applyProtection="0"/>
    <xf numFmtId="0" fontId="145" fillId="110" borderId="184" applyNumberFormat="0" applyAlignment="0" applyProtection="0"/>
    <xf numFmtId="0" fontId="146" fillId="0" borderId="0" applyNumberFormat="0" applyFill="0" applyBorder="0" applyAlignment="0" applyProtection="0"/>
    <xf numFmtId="0" fontId="1" fillId="103" borderId="177" applyNumberFormat="0" applyFont="0" applyAlignment="0" applyProtection="0"/>
    <xf numFmtId="0" fontId="54" fillId="0" borderId="0" applyNumberFormat="0" applyFill="0" applyBorder="0" applyAlignment="0" applyProtection="0"/>
    <xf numFmtId="0" fontId="126" fillId="0" borderId="185" applyNumberFormat="0" applyFill="0" applyAlignment="0" applyProtection="0"/>
    <xf numFmtId="0" fontId="55" fillId="11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5" fillId="11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113"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1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5" fillId="11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5" fillId="11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5" fillId="39" borderId="0" applyNumberFormat="0" applyBorder="0" applyAlignment="0" applyProtection="0"/>
    <xf numFmtId="0" fontId="1" fillId="39" borderId="0" applyNumberFormat="0" applyBorder="0" applyAlignment="0" applyProtection="0"/>
    <xf numFmtId="0" fontId="105" fillId="93" borderId="0" applyNumberFormat="0" applyBorder="0" applyAlignment="0" applyProtection="0"/>
    <xf numFmtId="0" fontId="105" fillId="93"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40" borderId="0" applyNumberFormat="0" applyBorder="0" applyAlignment="0" applyProtection="0"/>
    <xf numFmtId="0" fontId="1" fillId="40" borderId="0" applyNumberFormat="0" applyBorder="0" applyAlignment="0" applyProtection="0"/>
    <xf numFmtId="0" fontId="105" fillId="45" borderId="0" applyNumberFormat="0" applyBorder="0" applyAlignment="0" applyProtection="0"/>
    <xf numFmtId="0" fontId="105" fillId="45"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1" fillId="41" borderId="0" applyNumberFormat="0" applyBorder="0" applyAlignment="0" applyProtection="0"/>
    <xf numFmtId="0" fontId="105" fillId="57" borderId="0" applyNumberFormat="0" applyBorder="0" applyAlignment="0" applyProtection="0"/>
    <xf numFmtId="0" fontId="105" fillId="57"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1" fillId="42" borderId="0" applyNumberFormat="0" applyBorder="0" applyAlignment="0" applyProtection="0"/>
    <xf numFmtId="0" fontId="105" fillId="98" borderId="0" applyNumberFormat="0" applyBorder="0" applyAlignment="0" applyProtection="0"/>
    <xf numFmtId="0" fontId="105" fillId="98"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105" fillId="5" borderId="0" applyNumberFormat="0" applyBorder="0" applyAlignment="0" applyProtection="0"/>
    <xf numFmtId="0" fontId="105" fillId="5" borderId="0" applyNumberFormat="0" applyBorder="0" applyAlignment="0" applyProtection="0"/>
    <xf numFmtId="0" fontId="105" fillId="40" borderId="0" applyNumberFormat="0" applyBorder="0" applyAlignment="0" applyProtection="0"/>
    <xf numFmtId="0" fontId="105" fillId="40" borderId="0" applyNumberFormat="0" applyBorder="0" applyAlignment="0" applyProtection="0"/>
    <xf numFmtId="0" fontId="105" fillId="97" borderId="0" applyNumberFormat="0" applyBorder="0" applyAlignment="0" applyProtection="0"/>
    <xf numFmtId="0" fontId="105" fillId="97" borderId="0" applyNumberFormat="0" applyBorder="0" applyAlignment="0" applyProtection="0"/>
    <xf numFmtId="0" fontId="105" fillId="45" borderId="0" applyNumberFormat="0" applyBorder="0" applyAlignment="0" applyProtection="0"/>
    <xf numFmtId="0" fontId="105" fillId="45" borderId="0" applyNumberFormat="0" applyBorder="0" applyAlignment="0" applyProtection="0"/>
    <xf numFmtId="0" fontId="75" fillId="46" borderId="0" applyNumberFormat="0" applyBorder="0" applyAlignment="0" applyProtection="0"/>
    <xf numFmtId="0" fontId="1" fillId="46" borderId="0" applyNumberFormat="0" applyBorder="0" applyAlignment="0" applyProtection="0"/>
    <xf numFmtId="0" fontId="105" fillId="53" borderId="0" applyNumberFormat="0" applyBorder="0" applyAlignment="0" applyProtection="0"/>
    <xf numFmtId="0" fontId="105" fillId="53" borderId="0" applyNumberFormat="0" applyBorder="0" applyAlignment="0" applyProtection="0"/>
    <xf numFmtId="0" fontId="75" fillId="46" borderId="0" applyNumberFormat="0" applyBorder="0" applyAlignment="0" applyProtection="0"/>
    <xf numFmtId="0" fontId="75" fillId="46" borderId="0" applyNumberFormat="0" applyBorder="0" applyAlignment="0" applyProtection="0"/>
    <xf numFmtId="0" fontId="105" fillId="3" borderId="0" applyNumberFormat="0" applyBorder="0" applyAlignment="0" applyProtection="0"/>
    <xf numFmtId="0" fontId="105" fillId="3" borderId="0" applyNumberFormat="0" applyBorder="0" applyAlignment="0" applyProtection="0"/>
    <xf numFmtId="0" fontId="105" fillId="97" borderId="0" applyNumberFormat="0" applyBorder="0" applyAlignment="0" applyProtection="0"/>
    <xf numFmtId="0" fontId="105" fillId="97" borderId="0" applyNumberFormat="0" applyBorder="0" applyAlignment="0" applyProtection="0"/>
    <xf numFmtId="0" fontId="105" fillId="44" borderId="0" applyNumberFormat="0" applyBorder="0" applyAlignment="0" applyProtection="0"/>
    <xf numFmtId="0" fontId="105" fillId="44" borderId="0" applyNumberFormat="0" applyBorder="0" applyAlignment="0" applyProtection="0"/>
    <xf numFmtId="0" fontId="147" fillId="97" borderId="0" applyNumberFormat="0" applyBorder="0" applyAlignment="0" applyProtection="0"/>
    <xf numFmtId="0" fontId="147" fillId="97" borderId="0" applyNumberFormat="0" applyBorder="0" applyAlignment="0" applyProtection="0"/>
    <xf numFmtId="0" fontId="147" fillId="45" borderId="0" applyNumberFormat="0" applyBorder="0" applyAlignment="0" applyProtection="0"/>
    <xf numFmtId="0" fontId="147" fillId="45" borderId="0" applyNumberFormat="0" applyBorder="0" applyAlignment="0" applyProtection="0"/>
    <xf numFmtId="0" fontId="76" fillId="46" borderId="0" applyNumberFormat="0" applyBorder="0" applyAlignment="0" applyProtection="0"/>
    <xf numFmtId="0" fontId="147" fillId="53" borderId="0" applyNumberFormat="0" applyBorder="0" applyAlignment="0" applyProtection="0"/>
    <xf numFmtId="0" fontId="147" fillId="53" borderId="0" applyNumberFormat="0" applyBorder="0" applyAlignment="0" applyProtection="0"/>
    <xf numFmtId="0" fontId="76" fillId="46" borderId="0" applyNumberFormat="0" applyBorder="0" applyAlignment="0" applyProtection="0"/>
    <xf numFmtId="0" fontId="76" fillId="46" borderId="0" applyNumberFormat="0" applyBorder="0" applyAlignment="0" applyProtection="0"/>
    <xf numFmtId="0" fontId="76" fillId="46" borderId="0" applyNumberFormat="0" applyBorder="0" applyAlignment="0" applyProtection="0"/>
    <xf numFmtId="0" fontId="55" fillId="46" borderId="0" applyNumberFormat="0" applyBorder="0" applyAlignment="0" applyProtection="0"/>
    <xf numFmtId="0" fontId="76" fillId="49"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55" fillId="49" borderId="0" applyNumberFormat="0" applyBorder="0" applyAlignment="0" applyProtection="0"/>
    <xf numFmtId="0" fontId="147" fillId="97" borderId="0" applyNumberFormat="0" applyBorder="0" applyAlignment="0" applyProtection="0"/>
    <xf numFmtId="0" fontId="147" fillId="97" borderId="0" applyNumberFormat="0" applyBorder="0" applyAlignment="0" applyProtection="0"/>
    <xf numFmtId="0" fontId="76" fillId="50" borderId="0" applyNumberFormat="0" applyBorder="0" applyAlignment="0" applyProtection="0"/>
    <xf numFmtId="0" fontId="147" fillId="44" borderId="0" applyNumberFormat="0" applyBorder="0" applyAlignment="0" applyProtection="0"/>
    <xf numFmtId="0" fontId="147" fillId="44" borderId="0" applyNumberFormat="0" applyBorder="0" applyAlignment="0" applyProtection="0"/>
    <xf numFmtId="0" fontId="76" fillId="50" borderId="0" applyNumberFormat="0" applyBorder="0" applyAlignment="0" applyProtection="0"/>
    <xf numFmtId="0" fontId="76" fillId="50" borderId="0" applyNumberFormat="0" applyBorder="0" applyAlignment="0" applyProtection="0"/>
    <xf numFmtId="0" fontId="76" fillId="50" borderId="0" applyNumberFormat="0" applyBorder="0" applyAlignment="0" applyProtection="0"/>
    <xf numFmtId="0" fontId="55" fillId="50" borderId="0" applyNumberFormat="0" applyBorder="0" applyAlignment="0" applyProtection="0"/>
    <xf numFmtId="0" fontId="79" fillId="76" borderId="0" applyNumberFormat="0" applyBorder="0" applyAlignment="0" applyProtection="0"/>
    <xf numFmtId="0" fontId="83" fillId="78" borderId="171" applyNumberFormat="0" applyAlignment="0" applyProtection="0"/>
    <xf numFmtId="0" fontId="83" fillId="78" borderId="171" applyNumberFormat="0" applyAlignment="0" applyProtection="0"/>
    <xf numFmtId="0" fontId="82" fillId="77" borderId="167" applyNumberFormat="0" applyAlignment="0" applyProtection="0"/>
    <xf numFmtId="0" fontId="82" fillId="77" borderId="167" applyNumberFormat="0" applyAlignment="0" applyProtection="0"/>
    <xf numFmtId="0" fontId="82" fillId="77" borderId="167" applyNumberFormat="0" applyAlignment="0" applyProtection="0"/>
    <xf numFmtId="0" fontId="83" fillId="78" borderId="171" applyNumberFormat="0" applyAlignment="0" applyProtection="0"/>
    <xf numFmtId="0" fontId="83" fillId="78" borderId="171" applyNumberFormat="0" applyAlignment="0" applyProtection="0"/>
    <xf numFmtId="0" fontId="83" fillId="78" borderId="171" applyNumberFormat="0" applyAlignment="0" applyProtection="0"/>
    <xf numFmtId="0" fontId="83" fillId="78" borderId="171" applyNumberFormat="0" applyAlignment="0" applyProtection="0"/>
    <xf numFmtId="0" fontId="84" fillId="68" borderId="96" applyNumberFormat="0" applyAlignment="0" applyProtection="0"/>
    <xf numFmtId="0" fontId="85" fillId="0" borderId="105" applyNumberFormat="0" applyFill="0" applyAlignment="0" applyProtection="0"/>
    <xf numFmtId="0" fontId="78" fillId="68" borderId="0" applyNumberFormat="0" applyBorder="0" applyAlignment="0" applyProtection="0"/>
    <xf numFmtId="0" fontId="78" fillId="88" borderId="0" applyNumberFormat="0" applyBorder="0" applyAlignment="0" applyProtection="0"/>
    <xf numFmtId="0" fontId="78" fillId="89" borderId="0" applyNumberFormat="0" applyBorder="0" applyAlignment="0" applyProtection="0"/>
    <xf numFmtId="0" fontId="78" fillId="91" borderId="0" applyNumberFormat="0" applyBorder="0" applyAlignment="0" applyProtection="0"/>
    <xf numFmtId="0" fontId="90" fillId="74" borderId="171" applyNumberFormat="0" applyAlignment="0" applyProtection="0"/>
    <xf numFmtId="0" fontId="90" fillId="74" borderId="171"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67" applyNumberFormat="0" applyAlignment="0" applyProtection="0"/>
    <xf numFmtId="0" fontId="90" fillId="74" borderId="171" applyNumberFormat="0" applyAlignment="0" applyProtection="0"/>
    <xf numFmtId="0" fontId="90" fillId="74" borderId="171" applyNumberFormat="0" applyAlignment="0" applyProtection="0"/>
    <xf numFmtId="0" fontId="90" fillId="74" borderId="171" applyNumberFormat="0" applyAlignment="0" applyProtection="0"/>
    <xf numFmtId="0" fontId="90" fillId="74" borderId="171" applyNumberFormat="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0" fontId="93" fillId="66" borderId="0" applyNumberFormat="0" applyBorder="0" applyAlignment="0" applyProtection="0"/>
    <xf numFmtId="0" fontId="123" fillId="44" borderId="171" applyNumberFormat="0" applyAlignment="0" applyProtection="0"/>
    <xf numFmtId="0" fontId="123" fillId="44" borderId="171" applyNumberFormat="0" applyAlignment="0" applyProtection="0"/>
    <xf numFmtId="165" fontId="19" fillId="0" borderId="0" applyFont="0" applyFill="0" applyBorder="0" applyAlignment="0" applyProtection="0"/>
    <xf numFmtId="20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86" fontId="19" fillId="0" borderId="0" applyFont="0" applyFill="0" applyBorder="0" applyAlignment="0" applyProtection="0"/>
    <xf numFmtId="165" fontId="19" fillId="0" borderId="0" applyFont="0" applyFill="0" applyBorder="0" applyAlignment="0" applyProtection="0"/>
    <xf numFmtId="186" fontId="19" fillId="0" borderId="0" applyFont="0" applyFill="0" applyBorder="0" applyAlignment="0" applyProtection="0"/>
    <xf numFmtId="186" fontId="8" fillId="0" borderId="0" applyFont="0" applyFill="0" applyBorder="0" applyAlignment="0" applyProtection="0"/>
    <xf numFmtId="165" fontId="132" fillId="0" borderId="0" applyFont="0" applyFill="0" applyBorder="0" applyAlignment="0" applyProtection="0"/>
    <xf numFmtId="165" fontId="132" fillId="0" borderId="0" applyFont="0" applyFill="0" applyBorder="0" applyAlignment="0" applyProtection="0"/>
    <xf numFmtId="186" fontId="132" fillId="0" borderId="0" applyFont="0" applyFill="0" applyBorder="0" applyAlignment="0" applyProtection="0"/>
    <xf numFmtId="175" fontId="19" fillId="0" borderId="0" applyFont="0" applyFill="0" applyBorder="0" applyAlignment="0" applyProtection="0"/>
    <xf numFmtId="205" fontId="19" fillId="0" borderId="0" applyFont="0" applyFill="0" applyBorder="0" applyAlignment="0" applyProtection="0"/>
    <xf numFmtId="167" fontId="105" fillId="0" borderId="0" applyFont="0" applyFill="0" applyBorder="0" applyAlignment="0" applyProtection="0"/>
    <xf numFmtId="0" fontId="149" fillId="107" borderId="0" applyNumberFormat="0" applyBorder="0" applyAlignment="0" applyProtection="0"/>
    <xf numFmtId="0" fontId="95" fillId="74" borderId="0" applyNumberFormat="0" applyBorder="0" applyAlignment="0" applyProtection="0"/>
    <xf numFmtId="0" fontId="94" fillId="0" borderId="0"/>
    <xf numFmtId="0" fontId="3" fillId="17" borderId="0"/>
    <xf numFmtId="0" fontId="3" fillId="17" borderId="0"/>
    <xf numFmtId="0" fontId="19" fillId="0" borderId="0"/>
    <xf numFmtId="0" fontId="3" fillId="17" borderId="0"/>
    <xf numFmtId="0" fontId="8" fillId="0" borderId="0"/>
    <xf numFmtId="0" fontId="8" fillId="0" borderId="0"/>
    <xf numFmtId="0" fontId="8" fillId="0" borderId="0"/>
    <xf numFmtId="0" fontId="8" fillId="0" borderId="0"/>
    <xf numFmtId="0" fontId="8" fillId="0" borderId="0"/>
    <xf numFmtId="0" fontId="8" fillId="0" borderId="0"/>
    <xf numFmtId="0" fontId="3" fillId="17" borderId="0"/>
    <xf numFmtId="0" fontId="94" fillId="0" borderId="0"/>
    <xf numFmtId="0" fontId="94" fillId="0" borderId="0"/>
    <xf numFmtId="0" fontId="1" fillId="0" borderId="0"/>
    <xf numFmtId="0" fontId="3" fillId="17" borderId="0"/>
    <xf numFmtId="0" fontId="94" fillId="0" borderId="0"/>
    <xf numFmtId="0" fontId="94" fillId="0" borderId="0"/>
    <xf numFmtId="0" fontId="94" fillId="0" borderId="0"/>
    <xf numFmtId="0" fontId="8" fillId="0" borderId="0"/>
    <xf numFmtId="0" fontId="94" fillId="0" borderId="0"/>
    <xf numFmtId="0" fontId="3" fillId="17" borderId="0"/>
    <xf numFmtId="0" fontId="98" fillId="0" borderId="0"/>
    <xf numFmtId="0" fontId="3" fillId="17" borderId="0"/>
    <xf numFmtId="0" fontId="3" fillId="73" borderId="167" applyNumberFormat="0" applyFont="0" applyAlignment="0" applyProtection="0"/>
    <xf numFmtId="0" fontId="8" fillId="73" borderId="102" applyNumberFormat="0" applyFont="0" applyAlignment="0" applyProtection="0"/>
    <xf numFmtId="0" fontId="3" fillId="73" borderId="167" applyNumberFormat="0" applyFont="0" applyAlignment="0" applyProtection="0"/>
    <xf numFmtId="0" fontId="3" fillId="73" borderId="167" applyNumberFormat="0" applyFont="0" applyAlignment="0" applyProtection="0"/>
    <xf numFmtId="9" fontId="107"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00" fillId="78" borderId="98" applyNumberFormat="0" applyAlignment="0" applyProtection="0"/>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0" fontId="115"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18" fillId="0" borderId="100" applyNumberFormat="0" applyFill="0" applyAlignment="0" applyProtection="0"/>
    <xf numFmtId="0" fontId="89" fillId="0" borderId="116" applyNumberFormat="0" applyFill="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1" fillId="0" borderId="0" applyNumberFormat="0" applyFill="0" applyBorder="0">
      <alignment vertical="center"/>
    </xf>
    <xf numFmtId="0" fontId="58" fillId="39" borderId="0" applyNumberFormat="0" applyBorder="0" applyAlignment="0" applyProtection="0"/>
    <xf numFmtId="0" fontId="1" fillId="21" borderId="0" applyNumberFormat="0" applyBorder="0" applyAlignment="0" applyProtection="0"/>
    <xf numFmtId="0" fontId="58" fillId="40" borderId="0" applyNumberFormat="0" applyBorder="0" applyAlignment="0" applyProtection="0"/>
    <xf numFmtId="0" fontId="1" fillId="24" borderId="0" applyNumberFormat="0" applyBorder="0" applyAlignment="0" applyProtection="0"/>
    <xf numFmtId="0" fontId="58" fillId="41" borderId="0" applyNumberFormat="0" applyBorder="0" applyAlignment="0" applyProtection="0"/>
    <xf numFmtId="0" fontId="1" fillId="27" borderId="0" applyNumberFormat="0" applyBorder="0" applyAlignment="0" applyProtection="0"/>
    <xf numFmtId="0" fontId="58" fillId="42" borderId="0" applyNumberFormat="0" applyBorder="0" applyAlignment="0" applyProtection="0"/>
    <xf numFmtId="0" fontId="1" fillId="30"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1" fillId="28" borderId="0" applyNumberFormat="0" applyBorder="0" applyAlignment="0" applyProtection="0"/>
    <xf numFmtId="0" fontId="58" fillId="42" borderId="0" applyNumberFormat="0" applyBorder="0" applyAlignment="0" applyProtection="0"/>
    <xf numFmtId="0" fontId="58" fillId="5" borderId="0" applyNumberFormat="0" applyBorder="0" applyAlignment="0" applyProtection="0"/>
    <xf numFmtId="0" fontId="58" fillId="47"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0" borderId="0" applyNumberFormat="0" applyBorder="0" applyAlignment="0" applyProtection="0"/>
    <xf numFmtId="165" fontId="1" fillId="0" borderId="0" applyFont="0" applyFill="0" applyBorder="0" applyAlignment="0" applyProtection="0"/>
    <xf numFmtId="0" fontId="60" fillId="41" borderId="0" applyNumberFormat="0" applyBorder="0" applyAlignment="0" applyProtection="0"/>
    <xf numFmtId="0" fontId="61" fillId="3" borderId="171" applyNumberFormat="0" applyAlignment="0" applyProtection="0"/>
    <xf numFmtId="0" fontId="62" fillId="55" borderId="96" applyNumberFormat="0" applyAlignment="0" applyProtection="0"/>
    <xf numFmtId="0" fontId="63" fillId="0" borderId="97" applyNumberFormat="0" applyFill="0" applyAlignment="0" applyProtection="0"/>
    <xf numFmtId="0" fontId="66" fillId="0" borderId="0" applyNumberFormat="0" applyFill="0" applyBorder="0" applyAlignment="0" applyProtection="0"/>
    <xf numFmtId="0" fontId="57" fillId="51" borderId="0" applyNumberFormat="0" applyBorder="0" applyAlignment="0" applyProtection="0"/>
    <xf numFmtId="165" fontId="1" fillId="0" borderId="0" applyFont="0" applyFill="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49" borderId="0" applyNumberFormat="0" applyBorder="0" applyAlignment="0" applyProtection="0"/>
    <xf numFmtId="0" fontId="57" fillId="2" borderId="0" applyNumberFormat="0" applyBorder="0" applyAlignment="0" applyProtection="0"/>
    <xf numFmtId="0" fontId="57" fillId="54" borderId="0" applyNumberFormat="0" applyBorder="0" applyAlignment="0" applyProtection="0"/>
    <xf numFmtId="0" fontId="64" fillId="44" borderId="171" applyNumberFormat="0" applyAlignment="0" applyProtection="0"/>
    <xf numFmtId="0" fontId="133" fillId="0" borderId="0" applyNumberFormat="0" applyFill="0" applyBorder="0" applyAlignment="0" applyProtection="0">
      <alignment vertical="top"/>
      <protection locked="0"/>
    </xf>
    <xf numFmtId="0" fontId="59" fillId="40" borderId="0" applyNumberFormat="0" applyBorder="0" applyAlignment="0" applyProtection="0"/>
    <xf numFmtId="207" fontId="58" fillId="0" borderId="0" applyFont="0" applyFill="0" applyBorder="0" applyAlignment="0" applyProtection="0"/>
    <xf numFmtId="206"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70" fillId="56" borderId="0" applyNumberFormat="0" applyBorder="0" applyAlignment="0" applyProtection="0"/>
    <xf numFmtId="0" fontId="58" fillId="57" borderId="102" applyNumberFormat="0" applyFont="0" applyAlignment="0" applyProtection="0"/>
    <xf numFmtId="0" fontId="65" fillId="3" borderId="98" applyNumberFormat="0" applyAlignment="0" applyProtection="0"/>
    <xf numFmtId="165" fontId="1" fillId="0" borderId="0" applyFont="0" applyFill="0" applyBorder="0" applyAlignment="0" applyProtection="0"/>
    <xf numFmtId="0" fontId="73" fillId="0" borderId="0" applyNumberFormat="0" applyFill="0" applyBorder="0" applyAlignment="0" applyProtection="0"/>
    <xf numFmtId="0" fontId="67" fillId="0" borderId="0" applyNumberFormat="0" applyFill="0" applyBorder="0" applyAlignment="0" applyProtection="0"/>
    <xf numFmtId="0" fontId="74" fillId="0" borderId="0" applyNumberFormat="0" applyFill="0" applyBorder="0" applyAlignment="0" applyProtection="0"/>
    <xf numFmtId="0" fontId="68" fillId="0" borderId="99" applyNumberFormat="0" applyFill="0" applyAlignment="0" applyProtection="0"/>
    <xf numFmtId="0" fontId="69" fillId="0" borderId="100" applyNumberFormat="0" applyFill="0" applyAlignment="0" applyProtection="0"/>
    <xf numFmtId="0" fontId="66" fillId="0" borderId="101" applyNumberFormat="0" applyFill="0" applyAlignment="0" applyProtection="0"/>
    <xf numFmtId="0" fontId="72" fillId="0" borderId="103" applyNumberFormat="0" applyFill="0" applyAlignment="0" applyProtection="0"/>
    <xf numFmtId="165" fontId="1" fillId="0" borderId="0" applyFont="0" applyFill="0" applyBorder="0" applyAlignment="0" applyProtection="0"/>
    <xf numFmtId="0" fontId="100" fillId="78" borderId="98" applyNumberFormat="0" applyAlignment="0" applyProtection="0"/>
    <xf numFmtId="0" fontId="100" fillId="78" borderId="98" applyNumberFormat="0" applyAlignment="0" applyProtection="0"/>
    <xf numFmtId="0" fontId="100" fillId="78" borderId="98" applyNumberFormat="0" applyAlignment="0" applyProtection="0"/>
    <xf numFmtId="0" fontId="100" fillId="78" borderId="98" applyNumberFormat="0" applyAlignment="0" applyProtection="0"/>
    <xf numFmtId="0" fontId="100" fillId="77" borderId="98" applyNumberFormat="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8" fillId="73" borderId="102" applyNumberFormat="0" applyFont="0" applyAlignment="0" applyProtection="0"/>
    <xf numFmtId="0" fontId="8" fillId="73" borderId="102" applyNumberFormat="0" applyFont="0" applyAlignment="0" applyProtection="0"/>
    <xf numFmtId="0" fontId="8" fillId="73" borderId="102" applyNumberFormat="0" applyFont="0" applyAlignment="0" applyProtection="0"/>
    <xf numFmtId="0" fontId="8" fillId="73" borderId="102" applyNumberFormat="0" applyFont="0" applyAlignment="0" applyProtection="0"/>
    <xf numFmtId="0" fontId="8" fillId="73" borderId="102" applyNumberFormat="0" applyFont="0" applyAlignment="0" applyProtection="0"/>
    <xf numFmtId="0" fontId="3" fillId="73" borderId="167" applyNumberFormat="0" applyFont="0" applyAlignment="0" applyProtection="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94" fillId="0" borderId="0"/>
    <xf numFmtId="0" fontId="95" fillId="74" borderId="0" applyNumberFormat="0" applyBorder="0" applyAlignment="0" applyProtection="0"/>
    <xf numFmtId="0" fontId="95" fillId="74" borderId="0" applyNumberFormat="0" applyBorder="0" applyAlignment="0" applyProtection="0"/>
    <xf numFmtId="0" fontId="95" fillId="74" borderId="0" applyNumberFormat="0" applyBorder="0" applyAlignment="0" applyProtection="0"/>
    <xf numFmtId="0" fontId="95" fillId="74" borderId="0" applyNumberFormat="0" applyBorder="0" applyAlignment="0" applyProtection="0"/>
    <xf numFmtId="0" fontId="79" fillId="74" borderId="0" applyNumberFormat="0" applyBorder="0" applyAlignment="0" applyProtection="0"/>
    <xf numFmtId="167" fontId="105" fillId="0" borderId="0" applyFont="0" applyFill="0" applyBorder="0" applyAlignment="0" applyProtection="0"/>
    <xf numFmtId="207" fontId="58" fillId="0" borderId="0" applyFont="0" applyFill="0" applyBorder="0" applyAlignment="0" applyProtection="0"/>
    <xf numFmtId="205" fontId="19" fillId="0" borderId="0" applyFont="0" applyFill="0" applyBorder="0" applyAlignment="0" applyProtection="0"/>
    <xf numFmtId="177" fontId="8" fillId="0" borderId="0" applyFont="0" applyFill="0" applyBorder="0" applyAlignment="0" applyProtection="0"/>
    <xf numFmtId="165" fontId="132" fillId="0" borderId="0" applyFont="0" applyFill="0" applyBorder="0" applyAlignment="0" applyProtection="0"/>
    <xf numFmtId="165" fontId="132"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9"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207" fontId="58" fillId="0" borderId="0" applyFont="0" applyFill="0" applyBorder="0" applyAlignment="0" applyProtection="0"/>
    <xf numFmtId="0" fontId="123" fillId="44" borderId="171" applyNumberFormat="0" applyAlignment="0" applyProtection="0"/>
    <xf numFmtId="0" fontId="93" fillId="66" borderId="0" applyNumberFormat="0" applyBorder="0" applyAlignment="0" applyProtection="0"/>
    <xf numFmtId="0" fontId="93" fillId="66" borderId="0" applyNumberFormat="0" applyBorder="0" applyAlignment="0" applyProtection="0"/>
    <xf numFmtId="0" fontId="93" fillId="66" borderId="0" applyNumberFormat="0" applyBorder="0" applyAlignment="0" applyProtection="0"/>
    <xf numFmtId="0" fontId="93" fillId="66" borderId="0" applyNumberFormat="0" applyBorder="0" applyAlignment="0" applyProtection="0"/>
    <xf numFmtId="0" fontId="92" fillId="73" borderId="0" applyNumberFormat="0" applyBorder="0" applyAlignment="0" applyProtection="0"/>
    <xf numFmtId="0" fontId="9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207" fontId="58" fillId="0" borderId="0" applyFont="0" applyFill="0" applyBorder="0" applyAlignment="0" applyProtection="0"/>
    <xf numFmtId="207" fontId="58" fillId="0" borderId="0" applyFont="0" applyFill="0" applyBorder="0" applyAlignment="0" applyProtection="0"/>
    <xf numFmtId="0" fontId="90" fillId="74" borderId="171" applyNumberFormat="0" applyAlignment="0" applyProtection="0"/>
    <xf numFmtId="0" fontId="90" fillId="74" borderId="171" applyNumberFormat="0" applyAlignment="0" applyProtection="0"/>
    <xf numFmtId="0" fontId="90" fillId="74" borderId="171" applyNumberFormat="0" applyAlignment="0" applyProtection="0"/>
    <xf numFmtId="0" fontId="90" fillId="74" borderId="171" applyNumberFormat="0" applyAlignment="0" applyProtection="0"/>
    <xf numFmtId="0" fontId="90" fillId="74" borderId="167" applyNumberFormat="0" applyAlignment="0" applyProtection="0"/>
    <xf numFmtId="0" fontId="78" fillId="91" borderId="0" applyNumberFormat="0" applyBorder="0" applyAlignment="0" applyProtection="0"/>
    <xf numFmtId="0" fontId="78" fillId="91" borderId="0" applyNumberFormat="0" applyBorder="0" applyAlignment="0" applyProtection="0"/>
    <xf numFmtId="0" fontId="78" fillId="91" borderId="0" applyNumberFormat="0" applyBorder="0" applyAlignment="0" applyProtection="0"/>
    <xf numFmtId="0" fontId="78" fillId="91" borderId="0" applyNumberFormat="0" applyBorder="0" applyAlignment="0" applyProtection="0"/>
    <xf numFmtId="0" fontId="78" fillId="90" borderId="0" applyNumberFormat="0" applyBorder="0" applyAlignment="0" applyProtection="0"/>
    <xf numFmtId="0" fontId="78" fillId="89" borderId="0" applyNumberFormat="0" applyBorder="0" applyAlignment="0" applyProtection="0"/>
    <xf numFmtId="0" fontId="78" fillId="89" borderId="0" applyNumberFormat="0" applyBorder="0" applyAlignment="0" applyProtection="0"/>
    <xf numFmtId="0" fontId="78" fillId="89" borderId="0" applyNumberFormat="0" applyBorder="0" applyAlignment="0" applyProtection="0"/>
    <xf numFmtId="207" fontId="58" fillId="0" borderId="0" applyFont="0" applyFill="0" applyBorder="0" applyAlignment="0" applyProtection="0"/>
    <xf numFmtId="0" fontId="78" fillId="89" borderId="0" applyNumberFormat="0" applyBorder="0" applyAlignment="0" applyProtection="0"/>
    <xf numFmtId="0" fontId="78" fillId="63" borderId="0" applyNumberFormat="0" applyBorder="0" applyAlignment="0" applyProtection="0"/>
    <xf numFmtId="207" fontId="58" fillId="0" borderId="0" applyFont="0" applyFill="0" applyBorder="0" applyAlignment="0" applyProtection="0"/>
    <xf numFmtId="0" fontId="78" fillId="88" borderId="0" applyNumberFormat="0" applyBorder="0" applyAlignment="0" applyProtection="0"/>
    <xf numFmtId="0" fontId="78" fillId="88" borderId="0" applyNumberFormat="0" applyBorder="0" applyAlignment="0" applyProtection="0"/>
    <xf numFmtId="0" fontId="78" fillId="88" borderId="0" applyNumberFormat="0" applyBorder="0" applyAlignment="0" applyProtection="0"/>
    <xf numFmtId="0" fontId="78" fillId="88" borderId="0" applyNumberFormat="0" applyBorder="0" applyAlignment="0" applyProtection="0"/>
    <xf numFmtId="0" fontId="78" fillId="79" borderId="0" applyNumberFormat="0" applyBorder="0" applyAlignment="0" applyProtection="0"/>
    <xf numFmtId="0" fontId="78" fillId="68" borderId="0" applyNumberFormat="0" applyBorder="0" applyAlignment="0" applyProtection="0"/>
    <xf numFmtId="0" fontId="78" fillId="68" borderId="0" applyNumberFormat="0" applyBorder="0" applyAlignment="0" applyProtection="0"/>
    <xf numFmtId="0" fontId="78" fillId="68" borderId="0" applyNumberFormat="0" applyBorder="0" applyAlignment="0" applyProtection="0"/>
    <xf numFmtId="0" fontId="78" fillId="68" borderId="0" applyNumberFormat="0" applyBorder="0" applyAlignment="0" applyProtection="0"/>
    <xf numFmtId="0" fontId="78" fillId="87" borderId="0" applyNumberFormat="0" applyBorder="0" applyAlignment="0" applyProtection="0"/>
    <xf numFmtId="0" fontId="78" fillId="86" borderId="0" applyNumberFormat="0" applyBorder="0" applyAlignment="0" applyProtection="0"/>
    <xf numFmtId="0" fontId="78" fillId="85" borderId="0" applyNumberFormat="0" applyBorder="0" applyAlignment="0" applyProtection="0"/>
    <xf numFmtId="207" fontId="58" fillId="0" borderId="0" applyFont="0" applyFill="0" applyBorder="0" applyAlignment="0" applyProtection="0"/>
    <xf numFmtId="0" fontId="89" fillId="0" borderId="0" applyNumberFormat="0" applyFill="0" applyBorder="0" applyAlignment="0" applyProtection="0"/>
    <xf numFmtId="0" fontId="85" fillId="0" borderId="105" applyNumberFormat="0" applyFill="0" applyAlignment="0" applyProtection="0"/>
    <xf numFmtId="0" fontId="85" fillId="0" borderId="105" applyNumberFormat="0" applyFill="0" applyAlignment="0" applyProtection="0"/>
    <xf numFmtId="0" fontId="85" fillId="0" borderId="105" applyNumberFormat="0" applyFill="0" applyAlignment="0" applyProtection="0"/>
    <xf numFmtId="0" fontId="85" fillId="0" borderId="105" applyNumberFormat="0" applyFill="0" applyAlignment="0" applyProtection="0"/>
    <xf numFmtId="0" fontId="79" fillId="0" borderId="104" applyNumberFormat="0" applyFill="0" applyAlignment="0" applyProtection="0"/>
    <xf numFmtId="0" fontId="84" fillId="68" borderId="96" applyNumberFormat="0" applyAlignment="0" applyProtection="0"/>
    <xf numFmtId="0" fontId="84" fillId="68" borderId="96" applyNumberFormat="0" applyAlignment="0" applyProtection="0"/>
    <xf numFmtId="0" fontId="84" fillId="68" borderId="96" applyNumberFormat="0" applyAlignment="0" applyProtection="0"/>
    <xf numFmtId="0" fontId="84" fillId="68" borderId="96" applyNumberFormat="0" applyAlignment="0" applyProtection="0"/>
    <xf numFmtId="0" fontId="84" fillId="79" borderId="96" applyNumberFormat="0" applyAlignment="0" applyProtection="0"/>
    <xf numFmtId="0" fontId="83" fillId="78" borderId="171" applyNumberFormat="0" applyAlignment="0" applyProtection="0"/>
    <xf numFmtId="0" fontId="83" fillId="78" borderId="171" applyNumberFormat="0" applyAlignment="0" applyProtection="0"/>
    <xf numFmtId="0" fontId="83" fillId="78" borderId="171" applyNumberFormat="0" applyAlignment="0" applyProtection="0"/>
    <xf numFmtId="0" fontId="83" fillId="78" borderId="171" applyNumberFormat="0" applyAlignment="0" applyProtection="0"/>
    <xf numFmtId="0" fontId="82" fillId="77" borderId="167" applyNumberFormat="0" applyAlignment="0" applyProtection="0"/>
    <xf numFmtId="0" fontId="79" fillId="76" borderId="0" applyNumberFormat="0" applyBorder="0" applyAlignment="0" applyProtection="0"/>
    <xf numFmtId="0" fontId="79" fillId="76" borderId="0" applyNumberFormat="0" applyBorder="0" applyAlignment="0" applyProtection="0"/>
    <xf numFmtId="0" fontId="79" fillId="76" borderId="0" applyNumberFormat="0" applyBorder="0" applyAlignment="0" applyProtection="0"/>
    <xf numFmtId="0" fontId="79" fillId="76" borderId="0" applyNumberFormat="0" applyBorder="0" applyAlignment="0" applyProtection="0"/>
    <xf numFmtId="0" fontId="79" fillId="76" borderId="0" applyNumberFormat="0" applyBorder="0" applyAlignment="0" applyProtection="0"/>
    <xf numFmtId="0" fontId="19" fillId="71"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75" fillId="37" borderId="0" applyNumberFormat="0" applyBorder="0" applyAlignment="0" applyProtection="0"/>
    <xf numFmtId="0" fontId="75" fillId="34" borderId="0" applyNumberFormat="0" applyBorder="0" applyAlignment="0" applyProtection="0"/>
    <xf numFmtId="0" fontId="75" fillId="31" borderId="0" applyNumberFormat="0" applyBorder="0" applyAlignment="0" applyProtection="0"/>
    <xf numFmtId="0" fontId="75" fillId="28" borderId="0" applyNumberFormat="0" applyBorder="0" applyAlignment="0" applyProtection="0"/>
    <xf numFmtId="0" fontId="75" fillId="25" borderId="0" applyNumberFormat="0" applyBorder="0" applyAlignment="0" applyProtection="0"/>
    <xf numFmtId="0" fontId="75" fillId="22" borderId="0" applyNumberFormat="0" applyBorder="0" applyAlignment="0" applyProtection="0"/>
    <xf numFmtId="0" fontId="75" fillId="36" borderId="0" applyNumberFormat="0" applyBorder="0" applyAlignment="0" applyProtection="0"/>
    <xf numFmtId="0" fontId="75" fillId="33" borderId="0" applyNumberFormat="0" applyBorder="0" applyAlignment="0" applyProtection="0"/>
    <xf numFmtId="0" fontId="75" fillId="30" borderId="0" applyNumberFormat="0" applyBorder="0" applyAlignment="0" applyProtection="0"/>
    <xf numFmtId="0" fontId="75" fillId="27" borderId="0" applyNumberFormat="0" applyBorder="0" applyAlignment="0" applyProtection="0"/>
    <xf numFmtId="0" fontId="75" fillId="24" borderId="0" applyNumberFormat="0" applyBorder="0" applyAlignment="0" applyProtection="0"/>
    <xf numFmtId="0" fontId="75" fillId="21" borderId="0" applyNumberFormat="0" applyBorder="0" applyAlignment="0" applyProtection="0"/>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4" fontId="3" fillId="2" borderId="167" applyNumberFormat="0" applyProtection="0">
      <alignment horizontal="left" vertical="center" indent="1"/>
    </xf>
    <xf numFmtId="0" fontId="114"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7" fillId="0" borderId="113" applyNumberFormat="0" applyFill="0" applyAlignment="0" applyProtection="0"/>
    <xf numFmtId="0" fontId="71" fillId="0" borderId="0" applyNumberFormat="0" applyFill="0" applyBorder="0">
      <alignment vertical="center"/>
    </xf>
    <xf numFmtId="0" fontId="118" fillId="0" borderId="114" applyNumberFormat="0" applyFill="0" applyAlignment="0" applyProtection="0"/>
    <xf numFmtId="0" fontId="118" fillId="0" borderId="100" applyNumberFormat="0" applyFill="0" applyAlignment="0" applyProtection="0"/>
    <xf numFmtId="0" fontId="118" fillId="0" borderId="100" applyNumberFormat="0" applyFill="0" applyAlignment="0" applyProtection="0"/>
    <xf numFmtId="0" fontId="118" fillId="0" borderId="100" applyNumberFormat="0" applyFill="0" applyAlignment="0" applyProtection="0"/>
    <xf numFmtId="0" fontId="118" fillId="0" borderId="100" applyNumberFormat="0" applyFill="0" applyAlignment="0" applyProtection="0"/>
    <xf numFmtId="0" fontId="89" fillId="0" borderId="115" applyNumberFormat="0" applyFill="0" applyAlignment="0" applyProtection="0"/>
    <xf numFmtId="0" fontId="89" fillId="0" borderId="116" applyNumberFormat="0" applyFill="0" applyAlignment="0" applyProtection="0"/>
    <xf numFmtId="0" fontId="89" fillId="0" borderId="116" applyNumberFormat="0" applyFill="0" applyAlignment="0" applyProtection="0"/>
    <xf numFmtId="0" fontId="89" fillId="0" borderId="116" applyNumberFormat="0" applyFill="0" applyAlignment="0" applyProtection="0"/>
    <xf numFmtId="0" fontId="89" fillId="0" borderId="116" applyNumberFormat="0" applyFill="0" applyAlignment="0" applyProtection="0"/>
    <xf numFmtId="0" fontId="113" fillId="0" borderId="0" applyNumberFormat="0" applyFill="0" applyBorder="0" applyAlignment="0" applyProtection="0"/>
    <xf numFmtId="0" fontId="87" fillId="0" borderId="117" applyNumberFormat="0" applyFill="0" applyAlignment="0" applyProtection="0"/>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43" fontId="19" fillId="0" borderId="0" applyFont="0" applyFill="0" applyBorder="0" applyAlignment="0" applyProtection="0"/>
    <xf numFmtId="0" fontId="3" fillId="17" borderId="0"/>
    <xf numFmtId="0" fontId="82" fillId="77" borderId="199" applyNumberFormat="0" applyAlignment="0" applyProtection="0"/>
    <xf numFmtId="0" fontId="90" fillId="74" borderId="199" applyNumberFormat="0" applyAlignment="0" applyProtection="0"/>
    <xf numFmtId="0" fontId="3" fillId="73" borderId="199" applyNumberFormat="0" applyFont="0" applyAlignment="0" applyProtection="0"/>
    <xf numFmtId="0" fontId="100" fillId="77" borderId="200" applyNumberFormat="0" applyAlignment="0" applyProtection="0"/>
    <xf numFmtId="4" fontId="3" fillId="56" borderId="199" applyNumberFormat="0" applyProtection="0">
      <alignment vertical="center"/>
    </xf>
    <xf numFmtId="4" fontId="103" fillId="92" borderId="199" applyNumberFormat="0" applyProtection="0">
      <alignment vertical="center"/>
    </xf>
    <xf numFmtId="4" fontId="3" fillId="92" borderId="199" applyNumberFormat="0" applyProtection="0">
      <alignment horizontal="left" vertical="center" indent="1"/>
    </xf>
    <xf numFmtId="0" fontId="104" fillId="56" borderId="201" applyNumberFormat="0" applyProtection="0">
      <alignment horizontal="left" vertical="top" indent="1"/>
    </xf>
    <xf numFmtId="4" fontId="3" fillId="2" borderId="199" applyNumberFormat="0" applyProtection="0">
      <alignment horizontal="left" vertical="center" indent="1"/>
    </xf>
    <xf numFmtId="4" fontId="3" fillId="40" borderId="199" applyNumberFormat="0" applyProtection="0">
      <alignment horizontal="right" vertical="center"/>
    </xf>
    <xf numFmtId="4" fontId="3" fillId="94" borderId="199" applyNumberFormat="0" applyProtection="0">
      <alignment horizontal="right" vertical="center"/>
    </xf>
    <xf numFmtId="4" fontId="3" fillId="52" borderId="202" applyNumberFormat="0" applyProtection="0">
      <alignment horizontal="right" vertical="center"/>
    </xf>
    <xf numFmtId="4" fontId="3" fillId="47" borderId="199" applyNumberFormat="0" applyProtection="0">
      <alignment horizontal="right" vertical="center"/>
    </xf>
    <xf numFmtId="4" fontId="3" fillId="50" borderId="199" applyNumberFormat="0" applyProtection="0">
      <alignment horizontal="right" vertical="center"/>
    </xf>
    <xf numFmtId="4" fontId="3" fillId="54" borderId="199" applyNumberFormat="0" applyProtection="0">
      <alignment horizontal="right" vertical="center"/>
    </xf>
    <xf numFmtId="4" fontId="3" fillId="53" borderId="199" applyNumberFormat="0" applyProtection="0">
      <alignment horizontal="right" vertical="center"/>
    </xf>
    <xf numFmtId="4" fontId="3" fillId="95" borderId="199" applyNumberFormat="0" applyProtection="0">
      <alignment horizontal="right" vertical="center"/>
    </xf>
    <xf numFmtId="4" fontId="3" fillId="46" borderId="199" applyNumberFormat="0" applyProtection="0">
      <alignment horizontal="right" vertical="center"/>
    </xf>
    <xf numFmtId="4" fontId="3" fillId="96" borderId="202" applyNumberFormat="0" applyProtection="0">
      <alignment horizontal="left" vertical="center" indent="1"/>
    </xf>
    <xf numFmtId="4" fontId="8" fillId="97" borderId="202" applyNumberFormat="0" applyProtection="0">
      <alignment horizontal="left" vertical="center" indent="1"/>
    </xf>
    <xf numFmtId="4" fontId="8" fillId="97" borderId="202" applyNumberFormat="0" applyProtection="0">
      <alignment horizontal="left" vertical="center" indent="1"/>
    </xf>
    <xf numFmtId="4" fontId="3" fillId="93" borderId="199" applyNumberFormat="0" applyProtection="0">
      <alignment horizontal="right" vertical="center"/>
    </xf>
    <xf numFmtId="4" fontId="3" fillId="6" borderId="202" applyNumberFormat="0" applyProtection="0">
      <alignment horizontal="left" vertical="center" indent="1"/>
    </xf>
    <xf numFmtId="4" fontId="3" fillId="93" borderId="202" applyNumberFormat="0" applyProtection="0">
      <alignment horizontal="left" vertical="center" indent="1"/>
    </xf>
    <xf numFmtId="0" fontId="3" fillId="3" borderId="199" applyNumberFormat="0" applyProtection="0">
      <alignment horizontal="left" vertical="center" indent="1"/>
    </xf>
    <xf numFmtId="0" fontId="3" fillId="97" borderId="201" applyNumberFormat="0" applyProtection="0">
      <alignment horizontal="left" vertical="top" indent="1"/>
    </xf>
    <xf numFmtId="0" fontId="3" fillId="4" borderId="199" applyNumberFormat="0" applyProtection="0">
      <alignment horizontal="left" vertical="center" indent="1"/>
    </xf>
    <xf numFmtId="0" fontId="3" fillId="93" borderId="201" applyNumberFormat="0" applyProtection="0">
      <alignment horizontal="left" vertical="top" indent="1"/>
    </xf>
    <xf numFmtId="0" fontId="3" fillId="5" borderId="199" applyNumberFormat="0" applyProtection="0">
      <alignment horizontal="left" vertical="center" indent="1"/>
    </xf>
    <xf numFmtId="0" fontId="3" fillId="5" borderId="201" applyNumberFormat="0" applyProtection="0">
      <alignment horizontal="left" vertical="top" indent="1"/>
    </xf>
    <xf numFmtId="0" fontId="3" fillId="6" borderId="199" applyNumberFormat="0" applyProtection="0">
      <alignment horizontal="left" vertical="center" indent="1"/>
    </xf>
    <xf numFmtId="0" fontId="3" fillId="6" borderId="201" applyNumberFormat="0" applyProtection="0">
      <alignment horizontal="left" vertical="top" indent="1"/>
    </xf>
    <xf numFmtId="0" fontId="4" fillId="97" borderId="203" applyBorder="0"/>
    <xf numFmtId="4" fontId="107" fillId="57" borderId="201" applyNumberFormat="0" applyProtection="0">
      <alignment vertical="center"/>
    </xf>
    <xf numFmtId="4" fontId="107" fillId="3" borderId="201" applyNumberFormat="0" applyProtection="0">
      <alignment horizontal="left" vertical="center" indent="1"/>
    </xf>
    <xf numFmtId="0" fontId="107" fillId="57" borderId="201" applyNumberFormat="0" applyProtection="0">
      <alignment horizontal="left" vertical="top" indent="1"/>
    </xf>
    <xf numFmtId="4" fontId="3" fillId="0" borderId="199" applyNumberFormat="0" applyProtection="0">
      <alignment horizontal="right" vertical="center"/>
    </xf>
    <xf numFmtId="4" fontId="103" fillId="11" borderId="199" applyNumberFormat="0" applyProtection="0">
      <alignment horizontal="right" vertical="center"/>
    </xf>
    <xf numFmtId="4" fontId="3" fillId="2" borderId="199" applyNumberFormat="0" applyProtection="0">
      <alignment horizontal="left" vertical="center" indent="1"/>
    </xf>
    <xf numFmtId="0" fontId="107" fillId="93" borderId="201" applyNumberFormat="0" applyProtection="0">
      <alignment horizontal="left" vertical="top" indent="1"/>
    </xf>
    <xf numFmtId="4" fontId="110" fillId="100" borderId="202" applyNumberFormat="0" applyProtection="0">
      <alignment horizontal="left" vertical="center" indent="1"/>
    </xf>
    <xf numFmtId="4" fontId="112" fillId="98" borderId="199" applyNumberFormat="0" applyProtection="0">
      <alignment horizontal="right" vertical="center"/>
    </xf>
    <xf numFmtId="0" fontId="87" fillId="0" borderId="204" applyNumberFormat="0" applyFill="0" applyAlignment="0" applyProtection="0"/>
    <xf numFmtId="4" fontId="3" fillId="2" borderId="208" applyNumberFormat="0" applyProtection="0">
      <alignment horizontal="left" vertical="center" indent="1"/>
    </xf>
    <xf numFmtId="4" fontId="3" fillId="2" borderId="208" applyNumberFormat="0" applyProtection="0">
      <alignment horizontal="left" vertical="center" indent="1"/>
    </xf>
    <xf numFmtId="0" fontId="3" fillId="3" borderId="208" applyNumberFormat="0" applyProtection="0">
      <alignment horizontal="left" vertical="center" indent="1"/>
    </xf>
    <xf numFmtId="4" fontId="3" fillId="0" borderId="208" applyNumberFormat="0" applyProtection="0">
      <alignment horizontal="right" vertical="center"/>
    </xf>
    <xf numFmtId="0" fontId="3" fillId="4" borderId="208" applyNumberFormat="0" applyProtection="0">
      <alignment horizontal="left" vertical="center" indent="1"/>
    </xf>
    <xf numFmtId="0" fontId="3" fillId="5" borderId="208" applyNumberFormat="0" applyProtection="0">
      <alignment horizontal="left" vertical="center" indent="1"/>
    </xf>
    <xf numFmtId="0" fontId="3" fillId="6" borderId="208" applyNumberFormat="0" applyProtection="0">
      <alignment horizontal="left" vertical="center" indent="1"/>
    </xf>
    <xf numFmtId="0" fontId="82" fillId="77" borderId="208" applyNumberFormat="0" applyAlignment="0" applyProtection="0"/>
    <xf numFmtId="0" fontId="90" fillId="74" borderId="208" applyNumberFormat="0" applyAlignment="0" applyProtection="0"/>
    <xf numFmtId="0" fontId="3" fillId="73" borderId="208" applyNumberFormat="0" applyFont="0" applyAlignment="0" applyProtection="0"/>
    <xf numFmtId="0" fontId="100" fillId="77" borderId="200" applyNumberFormat="0" applyAlignment="0" applyProtection="0"/>
    <xf numFmtId="4" fontId="3" fillId="56" borderId="208" applyNumberFormat="0" applyProtection="0">
      <alignment vertical="center"/>
    </xf>
    <xf numFmtId="4" fontId="103" fillId="92" borderId="208" applyNumberFormat="0" applyProtection="0">
      <alignment vertical="center"/>
    </xf>
    <xf numFmtId="4" fontId="3" fillId="92" borderId="208" applyNumberFormat="0" applyProtection="0">
      <alignment horizontal="left" vertical="center" indent="1"/>
    </xf>
    <xf numFmtId="4" fontId="3" fillId="40" borderId="208" applyNumberFormat="0" applyProtection="0">
      <alignment horizontal="right" vertical="center"/>
    </xf>
    <xf numFmtId="4" fontId="3" fillId="94" borderId="208" applyNumberFormat="0" applyProtection="0">
      <alignment horizontal="right" vertical="center"/>
    </xf>
    <xf numFmtId="4" fontId="3" fillId="52" borderId="209" applyNumberFormat="0" applyProtection="0">
      <alignment horizontal="right" vertical="center"/>
    </xf>
    <xf numFmtId="4" fontId="3" fillId="47" borderId="208" applyNumberFormat="0" applyProtection="0">
      <alignment horizontal="right" vertical="center"/>
    </xf>
    <xf numFmtId="4" fontId="3" fillId="50" borderId="208" applyNumberFormat="0" applyProtection="0">
      <alignment horizontal="right" vertical="center"/>
    </xf>
    <xf numFmtId="4" fontId="3" fillId="54" borderId="208" applyNumberFormat="0" applyProtection="0">
      <alignment horizontal="right" vertical="center"/>
    </xf>
    <xf numFmtId="4" fontId="3" fillId="53" borderId="208" applyNumberFormat="0" applyProtection="0">
      <alignment horizontal="right" vertical="center"/>
    </xf>
    <xf numFmtId="4" fontId="3" fillId="95" borderId="208" applyNumberFormat="0" applyProtection="0">
      <alignment horizontal="right" vertical="center"/>
    </xf>
    <xf numFmtId="4" fontId="3" fillId="46" borderId="208" applyNumberFormat="0" applyProtection="0">
      <alignment horizontal="right" vertical="center"/>
    </xf>
    <xf numFmtId="4" fontId="3" fillId="96" borderId="209" applyNumberFormat="0" applyProtection="0">
      <alignment horizontal="left" vertical="center" indent="1"/>
    </xf>
    <xf numFmtId="4" fontId="8" fillId="97" borderId="209" applyNumberFormat="0" applyProtection="0">
      <alignment horizontal="left" vertical="center" indent="1"/>
    </xf>
    <xf numFmtId="4" fontId="8" fillId="97" borderId="209" applyNumberFormat="0" applyProtection="0">
      <alignment horizontal="left" vertical="center" indent="1"/>
    </xf>
    <xf numFmtId="4" fontId="3" fillId="93" borderId="208" applyNumberFormat="0" applyProtection="0">
      <alignment horizontal="right" vertical="center"/>
    </xf>
    <xf numFmtId="4" fontId="3" fillId="6" borderId="209" applyNumberFormat="0" applyProtection="0">
      <alignment horizontal="left" vertical="center" indent="1"/>
    </xf>
    <xf numFmtId="4" fontId="3" fillId="93" borderId="209" applyNumberFormat="0" applyProtection="0">
      <alignment horizontal="left" vertical="center" indent="1"/>
    </xf>
    <xf numFmtId="0" fontId="150" fillId="17" borderId="0"/>
    <xf numFmtId="4" fontId="103" fillId="11" borderId="208" applyNumberFormat="0" applyProtection="0">
      <alignment horizontal="right" vertical="center"/>
    </xf>
    <xf numFmtId="4" fontId="110" fillId="100" borderId="209" applyNumberFormat="0" applyProtection="0">
      <alignment horizontal="left" vertical="center" indent="1"/>
    </xf>
    <xf numFmtId="4" fontId="112" fillId="98" borderId="208" applyNumberFormat="0" applyProtection="0">
      <alignment horizontal="right" vertical="center"/>
    </xf>
    <xf numFmtId="0" fontId="87" fillId="0" borderId="204" applyNumberFormat="0" applyFill="0" applyAlignment="0" applyProtection="0"/>
    <xf numFmtId="4" fontId="3" fillId="0" borderId="208" applyNumberFormat="0" applyProtection="0">
      <alignment horizontal="right" vertical="center"/>
    </xf>
    <xf numFmtId="4" fontId="3" fillId="2" borderId="208" applyNumberFormat="0" applyProtection="0">
      <alignment horizontal="left" vertical="center" indent="1"/>
    </xf>
    <xf numFmtId="0" fontId="150" fillId="17" borderId="0"/>
    <xf numFmtId="0" fontId="3" fillId="17" borderId="0"/>
    <xf numFmtId="4" fontId="105" fillId="6" borderId="201" applyNumberFormat="0" applyProtection="0">
      <alignment horizontal="right" vertical="center"/>
    </xf>
    <xf numFmtId="0" fontId="8" fillId="0" borderId="0"/>
    <xf numFmtId="0" fontId="105" fillId="57" borderId="201" applyNumberFormat="0" applyProtection="0">
      <alignment horizontal="left" vertical="top" indent="1"/>
    </xf>
    <xf numFmtId="0" fontId="8" fillId="98" borderId="210" applyNumberFormat="0">
      <protection locked="0"/>
    </xf>
    <xf numFmtId="4" fontId="111" fillId="6" borderId="201" applyNumberFormat="0" applyProtection="0">
      <alignment horizontal="right" vertical="center"/>
    </xf>
    <xf numFmtId="0" fontId="8" fillId="6" borderId="201" applyNumberFormat="0" applyProtection="0">
      <alignment horizontal="left" vertical="top" indent="1"/>
    </xf>
    <xf numFmtId="4" fontId="105" fillId="57" borderId="201" applyNumberFormat="0" applyProtection="0">
      <alignment horizontal="left" vertical="center" indent="1"/>
    </xf>
    <xf numFmtId="0" fontId="8" fillId="6" borderId="201" applyNumberFormat="0" applyProtection="0">
      <alignment horizontal="left" vertical="center" indent="1"/>
    </xf>
    <xf numFmtId="0" fontId="8" fillId="5" borderId="201" applyNumberFormat="0" applyProtection="0">
      <alignment horizontal="left" vertical="top" indent="1"/>
    </xf>
    <xf numFmtId="0" fontId="8" fillId="93" borderId="201" applyNumberFormat="0" applyProtection="0">
      <alignment horizontal="left" vertical="top" indent="1"/>
    </xf>
    <xf numFmtId="0" fontId="8" fillId="5" borderId="201" applyNumberFormat="0" applyProtection="0">
      <alignment horizontal="left" vertical="center" indent="1"/>
    </xf>
    <xf numFmtId="0" fontId="8" fillId="93" borderId="201" applyNumberFormat="0" applyProtection="0">
      <alignment horizontal="left" vertical="center" indent="1"/>
    </xf>
    <xf numFmtId="0" fontId="105" fillId="93" borderId="201" applyNumberFormat="0" applyProtection="0">
      <alignment horizontal="left" vertical="top" indent="1"/>
    </xf>
    <xf numFmtId="4" fontId="105" fillId="45" borderId="201" applyNumberFormat="0" applyProtection="0">
      <alignment horizontal="right" vertical="center"/>
    </xf>
    <xf numFmtId="4" fontId="108" fillId="6" borderId="201" applyNumberFormat="0" applyProtection="0">
      <alignment horizontal="right" vertical="center"/>
    </xf>
    <xf numFmtId="4" fontId="108" fillId="57" borderId="201" applyNumberFormat="0" applyProtection="0">
      <alignment vertical="center"/>
    </xf>
    <xf numFmtId="4" fontId="105" fillId="93" borderId="201" applyNumberFormat="0" applyProtection="0">
      <alignment horizontal="left" vertical="center" indent="1"/>
    </xf>
    <xf numFmtId="0" fontId="8" fillId="97" borderId="201" applyNumberFormat="0" applyProtection="0">
      <alignment horizontal="left" vertical="top" indent="1"/>
    </xf>
    <xf numFmtId="0" fontId="8" fillId="97" borderId="201" applyNumberFormat="0" applyProtection="0">
      <alignment horizontal="left" vertical="center" indent="1"/>
    </xf>
    <xf numFmtId="165" fontId="8" fillId="0" borderId="0" applyFont="0" applyFill="0" applyBorder="0" applyAlignment="0" applyProtection="0"/>
    <xf numFmtId="4" fontId="105" fillId="93" borderId="201" applyNumberFormat="0" applyProtection="0">
      <alignment horizontal="right" vertical="center"/>
    </xf>
    <xf numFmtId="4" fontId="101" fillId="56" borderId="201" applyNumberFormat="0" applyProtection="0">
      <alignment vertical="center"/>
    </xf>
    <xf numFmtId="4" fontId="105" fillId="95" borderId="201" applyNumberFormat="0" applyProtection="0">
      <alignment horizontal="right" vertical="center"/>
    </xf>
    <xf numFmtId="4" fontId="105" fillId="40" borderId="201" applyNumberFormat="0" applyProtection="0">
      <alignment horizontal="right" vertical="center"/>
    </xf>
    <xf numFmtId="0" fontId="8" fillId="0" borderId="0"/>
    <xf numFmtId="0" fontId="101" fillId="56" borderId="201" applyNumberFormat="0" applyProtection="0">
      <alignment horizontal="left" vertical="top" indent="1"/>
    </xf>
    <xf numFmtId="4" fontId="101" fillId="56" borderId="201" applyNumberFormat="0" applyProtection="0">
      <alignment horizontal="left" vertical="center" indent="1"/>
    </xf>
    <xf numFmtId="4" fontId="102" fillId="56" borderId="201" applyNumberFormat="0" applyProtection="0">
      <alignment vertical="center"/>
    </xf>
    <xf numFmtId="4" fontId="105" fillId="46" borderId="201" applyNumberFormat="0" applyProtection="0">
      <alignment horizontal="right" vertical="center"/>
    </xf>
    <xf numFmtId="4" fontId="105" fillId="53" borderId="201" applyNumberFormat="0" applyProtection="0">
      <alignment horizontal="right" vertical="center"/>
    </xf>
    <xf numFmtId="4" fontId="105" fillId="54" borderId="201" applyNumberFormat="0" applyProtection="0">
      <alignment horizontal="right" vertical="center"/>
    </xf>
    <xf numFmtId="4" fontId="105" fillId="50" borderId="201" applyNumberFormat="0" applyProtection="0">
      <alignment horizontal="right" vertical="center"/>
    </xf>
    <xf numFmtId="4" fontId="103" fillId="99" borderId="210" applyNumberFormat="0" applyProtection="0">
      <alignment vertical="center"/>
    </xf>
    <xf numFmtId="4" fontId="105" fillId="47" borderId="201" applyNumberFormat="0" applyProtection="0">
      <alignment horizontal="right" vertical="center"/>
    </xf>
    <xf numFmtId="0" fontId="3" fillId="101" borderId="210"/>
    <xf numFmtId="4" fontId="105" fillId="52" borderId="201" applyNumberFormat="0" applyProtection="0">
      <alignment horizontal="right" vertical="center"/>
    </xf>
    <xf numFmtId="0" fontId="3" fillId="17" borderId="0"/>
    <xf numFmtId="4" fontId="105" fillId="57" borderId="201" applyNumberFormat="0" applyProtection="0">
      <alignment vertical="center"/>
    </xf>
    <xf numFmtId="0" fontId="3" fillId="17" borderId="0"/>
    <xf numFmtId="165" fontId="8" fillId="0" borderId="0" applyFont="0" applyFill="0" applyBorder="0" applyAlignment="0" applyProtection="0"/>
    <xf numFmtId="0" fontId="8" fillId="0" borderId="0"/>
    <xf numFmtId="165" fontId="8" fillId="0" borderId="0" applyFont="0" applyFill="0" applyBorder="0" applyAlignment="0" applyProtection="0"/>
    <xf numFmtId="4" fontId="3" fillId="56" borderId="208" applyNumberFormat="0" applyProtection="0">
      <alignment vertical="center"/>
    </xf>
    <xf numFmtId="4" fontId="103" fillId="92" borderId="208" applyNumberFormat="0" applyProtection="0">
      <alignment vertical="center"/>
    </xf>
    <xf numFmtId="4" fontId="3" fillId="92" borderId="208" applyNumberFormat="0" applyProtection="0">
      <alignment horizontal="left" vertical="center" indent="1"/>
    </xf>
    <xf numFmtId="0" fontId="104" fillId="56" borderId="201" applyNumberFormat="0" applyProtection="0">
      <alignment horizontal="left" vertical="top" indent="1"/>
    </xf>
    <xf numFmtId="4" fontId="3" fillId="2" borderId="208" applyNumberFormat="0" applyProtection="0">
      <alignment horizontal="left" vertical="center" indent="1"/>
    </xf>
    <xf numFmtId="4" fontId="3" fillId="40" borderId="208" applyNumberFormat="0" applyProtection="0">
      <alignment horizontal="right" vertical="center"/>
    </xf>
    <xf numFmtId="4" fontId="3" fillId="94" borderId="208" applyNumberFormat="0" applyProtection="0">
      <alignment horizontal="right" vertical="center"/>
    </xf>
    <xf numFmtId="4" fontId="3" fillId="52" borderId="209" applyNumberFormat="0" applyProtection="0">
      <alignment horizontal="right" vertical="center"/>
    </xf>
    <xf numFmtId="4" fontId="3" fillId="47" borderId="208" applyNumberFormat="0" applyProtection="0">
      <alignment horizontal="right" vertical="center"/>
    </xf>
    <xf numFmtId="4" fontId="3" fillId="50" borderId="208" applyNumberFormat="0" applyProtection="0">
      <alignment horizontal="right" vertical="center"/>
    </xf>
    <xf numFmtId="4" fontId="3" fillId="54" borderId="208" applyNumberFormat="0" applyProtection="0">
      <alignment horizontal="right" vertical="center"/>
    </xf>
    <xf numFmtId="4" fontId="3" fillId="53" borderId="208" applyNumberFormat="0" applyProtection="0">
      <alignment horizontal="right" vertical="center"/>
    </xf>
    <xf numFmtId="4" fontId="3" fillId="95" borderId="208" applyNumberFormat="0" applyProtection="0">
      <alignment horizontal="right" vertical="center"/>
    </xf>
    <xf numFmtId="4" fontId="3" fillId="46" borderId="208" applyNumberFormat="0" applyProtection="0">
      <alignment horizontal="right" vertical="center"/>
    </xf>
    <xf numFmtId="4" fontId="3" fillId="96" borderId="209" applyNumberFormat="0" applyProtection="0">
      <alignment horizontal="left" vertical="center" indent="1"/>
    </xf>
    <xf numFmtId="4" fontId="8" fillId="97" borderId="209" applyNumberFormat="0" applyProtection="0">
      <alignment horizontal="left" vertical="center" indent="1"/>
    </xf>
    <xf numFmtId="4" fontId="8" fillId="97" borderId="209" applyNumberFormat="0" applyProtection="0">
      <alignment horizontal="left" vertical="center" indent="1"/>
    </xf>
    <xf numFmtId="4" fontId="3" fillId="93" borderId="208" applyNumberFormat="0" applyProtection="0">
      <alignment horizontal="right" vertical="center"/>
    </xf>
    <xf numFmtId="4" fontId="3" fillId="6" borderId="209" applyNumberFormat="0" applyProtection="0">
      <alignment horizontal="left" vertical="center" indent="1"/>
    </xf>
    <xf numFmtId="4" fontId="3" fillId="93" borderId="209" applyNumberFormat="0" applyProtection="0">
      <alignment horizontal="left" vertical="center" indent="1"/>
    </xf>
    <xf numFmtId="0" fontId="3" fillId="3" borderId="208" applyNumberFormat="0" applyProtection="0">
      <alignment horizontal="left" vertical="center" indent="1"/>
    </xf>
    <xf numFmtId="0" fontId="3" fillId="97" borderId="201" applyNumberFormat="0" applyProtection="0">
      <alignment horizontal="left" vertical="top" indent="1"/>
    </xf>
    <xf numFmtId="0" fontId="3" fillId="4" borderId="208" applyNumberFormat="0" applyProtection="0">
      <alignment horizontal="left" vertical="center" indent="1"/>
    </xf>
    <xf numFmtId="0" fontId="3" fillId="93" borderId="201" applyNumberFormat="0" applyProtection="0">
      <alignment horizontal="left" vertical="top" indent="1"/>
    </xf>
    <xf numFmtId="0" fontId="3" fillId="5" borderId="208" applyNumberFormat="0" applyProtection="0">
      <alignment horizontal="left" vertical="center" indent="1"/>
    </xf>
    <xf numFmtId="0" fontId="3" fillId="5" borderId="201" applyNumberFormat="0" applyProtection="0">
      <alignment horizontal="left" vertical="top" indent="1"/>
    </xf>
    <xf numFmtId="0" fontId="3" fillId="6" borderId="208" applyNumberFormat="0" applyProtection="0">
      <alignment horizontal="left" vertical="center" indent="1"/>
    </xf>
    <xf numFmtId="0" fontId="3" fillId="6" borderId="201" applyNumberFormat="0" applyProtection="0">
      <alignment horizontal="left" vertical="top" indent="1"/>
    </xf>
    <xf numFmtId="4" fontId="107" fillId="57" borderId="201" applyNumberFormat="0" applyProtection="0">
      <alignment vertical="center"/>
    </xf>
    <xf numFmtId="4" fontId="103" fillId="99" borderId="210" applyNumberFormat="0" applyProtection="0">
      <alignment vertical="center"/>
    </xf>
    <xf numFmtId="4" fontId="107" fillId="3" borderId="201" applyNumberFormat="0" applyProtection="0">
      <alignment horizontal="left" vertical="center" indent="1"/>
    </xf>
    <xf numFmtId="0" fontId="107" fillId="57" borderId="201" applyNumberFormat="0" applyProtection="0">
      <alignment horizontal="left" vertical="top" indent="1"/>
    </xf>
    <xf numFmtId="4" fontId="103" fillId="11" borderId="208" applyNumberFormat="0" applyProtection="0">
      <alignment horizontal="right" vertical="center"/>
    </xf>
    <xf numFmtId="0" fontId="8" fillId="0" borderId="0"/>
    <xf numFmtId="0" fontId="107" fillId="93" borderId="201" applyNumberFormat="0" applyProtection="0">
      <alignment horizontal="left" vertical="top" indent="1"/>
    </xf>
    <xf numFmtId="4" fontId="110" fillId="100" borderId="209" applyNumberFormat="0" applyProtection="0">
      <alignment horizontal="left" vertical="center" indent="1"/>
    </xf>
    <xf numFmtId="4" fontId="112" fillId="98" borderId="208" applyNumberFormat="0" applyProtection="0">
      <alignment horizontal="right" vertical="center"/>
    </xf>
    <xf numFmtId="165" fontId="8" fillId="0" borderId="0" applyFont="0" applyFill="0" applyBorder="0" applyAlignment="0" applyProtection="0"/>
    <xf numFmtId="165" fontId="8" fillId="0" borderId="0" applyFont="0" applyFill="0" applyBorder="0" applyAlignment="0" applyProtection="0"/>
    <xf numFmtId="0" fontId="1" fillId="0" borderId="0"/>
    <xf numFmtId="0" fontId="3" fillId="17"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151" fillId="0" borderId="0" applyNumberFormat="0" applyFill="0" applyBorder="0" applyAlignment="0" applyProtection="0"/>
    <xf numFmtId="0" fontId="152" fillId="0" borderId="0"/>
    <xf numFmtId="0" fontId="71" fillId="0" borderId="0"/>
    <xf numFmtId="4" fontId="3" fillId="0" borderId="208" applyNumberFormat="0" applyProtection="0">
      <alignment horizontal="right" vertical="center"/>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0" fontId="8" fillId="104" borderId="200" applyNumberFormat="0" applyProtection="0">
      <alignment horizontal="left" vertical="center" indent="1"/>
    </xf>
    <xf numFmtId="164" fontId="8"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52" fillId="0" borderId="0"/>
    <xf numFmtId="0" fontId="152" fillId="0" borderId="0"/>
    <xf numFmtId="41" fontId="1" fillId="0" borderId="0" applyFont="0" applyFill="0" applyBorder="0" applyAlignment="0" applyProtection="0"/>
    <xf numFmtId="0" fontId="1" fillId="103" borderId="17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4" borderId="0" applyNumberFormat="0" applyBorder="0" applyAlignment="0" applyProtection="0"/>
    <xf numFmtId="0" fontId="1" fillId="118" borderId="0" applyNumberFormat="0" applyBorder="0" applyAlignment="0" applyProtection="0"/>
    <xf numFmtId="0" fontId="1" fillId="119" borderId="0" applyNumberFormat="0" applyBorder="0" applyAlignment="0" applyProtection="0"/>
    <xf numFmtId="0" fontId="1" fillId="120" borderId="0" applyNumberFormat="0" applyBorder="0" applyAlignment="0" applyProtection="0"/>
    <xf numFmtId="0" fontId="1" fillId="126" borderId="0" applyNumberFormat="0" applyBorder="0" applyAlignment="0" applyProtection="0"/>
    <xf numFmtId="0" fontId="1" fillId="127" borderId="0" applyNumberFormat="0" applyBorder="0" applyAlignment="0" applyProtection="0"/>
    <xf numFmtId="0" fontId="1" fillId="128" borderId="0" applyNumberFormat="0" applyBorder="0" applyAlignment="0" applyProtection="0"/>
    <xf numFmtId="0" fontId="1" fillId="129" borderId="0" applyNumberFormat="0" applyBorder="0" applyAlignment="0" applyProtection="0"/>
    <xf numFmtId="0" fontId="1" fillId="122" borderId="0" applyNumberFormat="0" applyBorder="0" applyAlignment="0" applyProtection="0"/>
    <xf numFmtId="0" fontId="1" fillId="130" borderId="0" applyNumberFormat="0" applyBorder="0" applyAlignment="0" applyProtection="0"/>
    <xf numFmtId="0" fontId="1" fillId="131" borderId="0" applyNumberFormat="0" applyBorder="0" applyAlignment="0" applyProtection="0"/>
    <xf numFmtId="0" fontId="1" fillId="132" borderId="0" applyNumberFormat="0" applyBorder="0" applyAlignment="0" applyProtection="0"/>
    <xf numFmtId="0" fontId="55" fillId="133" borderId="0" applyNumberFormat="0" applyBorder="0" applyAlignment="0" applyProtection="0"/>
    <xf numFmtId="0" fontId="55" fillId="134" borderId="0" applyNumberFormat="0" applyBorder="0" applyAlignment="0" applyProtection="0"/>
    <xf numFmtId="0" fontId="55" fillId="122" borderId="0" applyNumberFormat="0" applyBorder="0" applyAlignment="0" applyProtection="0"/>
    <xf numFmtId="0" fontId="55" fillId="123" borderId="0" applyNumberFormat="0" applyBorder="0" applyAlignment="0" applyProtection="0"/>
    <xf numFmtId="0" fontId="55" fillId="117" borderId="0" applyNumberFormat="0" applyBorder="0" applyAlignment="0" applyProtection="0"/>
    <xf numFmtId="0" fontId="55" fillId="124" borderId="0" applyNumberFormat="0" applyBorder="0" applyAlignment="0" applyProtection="0"/>
    <xf numFmtId="0" fontId="139" fillId="135" borderId="0" applyNumberFormat="0" applyBorder="0" applyAlignment="0" applyProtection="0"/>
    <xf numFmtId="0" fontId="143" fillId="136" borderId="181" applyNumberFormat="0" applyAlignment="0" applyProtection="0"/>
    <xf numFmtId="0" fontId="145" fillId="137" borderId="184" applyNumberFormat="0" applyAlignment="0" applyProtection="0"/>
    <xf numFmtId="0" fontId="55" fillId="138" borderId="0" applyNumberFormat="0" applyBorder="0" applyAlignment="0" applyProtection="0"/>
    <xf numFmtId="0" fontId="55" fillId="139" borderId="0" applyNumberFormat="0" applyBorder="0" applyAlignment="0" applyProtection="0"/>
    <xf numFmtId="0" fontId="55" fillId="140" borderId="0" applyNumberFormat="0" applyBorder="0" applyAlignment="0" applyProtection="0"/>
    <xf numFmtId="0" fontId="55" fillId="141" borderId="0" applyNumberFormat="0" applyBorder="0" applyAlignment="0" applyProtection="0"/>
    <xf numFmtId="0" fontId="55" fillId="142" borderId="0" applyNumberFormat="0" applyBorder="0" applyAlignment="0" applyProtection="0"/>
    <xf numFmtId="0" fontId="55" fillId="143" borderId="0" applyNumberFormat="0" applyBorder="0" applyAlignment="0" applyProtection="0"/>
    <xf numFmtId="0" fontId="141" fillId="121" borderId="181" applyNumberFormat="0" applyAlignment="0" applyProtection="0"/>
    <xf numFmtId="0" fontId="140" fillId="144" borderId="0" applyNumberFormat="0" applyBorder="0" applyAlignment="0" applyProtection="0"/>
    <xf numFmtId="164" fontId="152" fillId="0" borderId="0" applyFont="0" applyFill="0" applyBorder="0" applyAlignment="0" applyProtection="0"/>
    <xf numFmtId="0" fontId="149" fillId="145" borderId="0" applyNumberFormat="0" applyBorder="0" applyAlignment="0" applyProtection="0"/>
    <xf numFmtId="0" fontId="152" fillId="99" borderId="177" applyNumberFormat="0" applyFont="0" applyAlignment="0" applyProtection="0"/>
    <xf numFmtId="0" fontId="142" fillId="136" borderId="182" applyNumberFormat="0" applyAlignment="0" applyProtection="0"/>
    <xf numFmtId="0" fontId="152" fillId="125" borderId="201" applyNumberFormat="0" applyProtection="0">
      <alignment horizontal="left" vertical="center" indent="1"/>
    </xf>
    <xf numFmtId="4" fontId="105" fillId="125" borderId="201" applyNumberFormat="0" applyProtection="0">
      <alignment horizontal="right" vertical="center"/>
    </xf>
    <xf numFmtId="0" fontId="153" fillId="0" borderId="0" applyNumberFormat="0" applyFill="0" applyBorder="0" applyAlignment="0" applyProtection="0"/>
    <xf numFmtId="0" fontId="137" fillId="0" borderId="211" applyNumberFormat="0" applyFill="0" applyAlignment="0" applyProtection="0"/>
    <xf numFmtId="41" fontId="152" fillId="0" borderId="0" applyFont="0" applyFill="0" applyBorder="0" applyAlignment="0" applyProtection="0"/>
    <xf numFmtId="0" fontId="1" fillId="0" borderId="0"/>
    <xf numFmtId="0" fontId="152" fillId="0" borderId="0"/>
    <xf numFmtId="0" fontId="3" fillId="17" borderId="0"/>
    <xf numFmtId="0" fontId="154" fillId="17" borderId="0"/>
    <xf numFmtId="0" fontId="154" fillId="17" borderId="0"/>
    <xf numFmtId="0" fontId="154" fillId="17" borderId="0"/>
    <xf numFmtId="0" fontId="3" fillId="17" borderId="0"/>
    <xf numFmtId="0" fontId="8"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75" fillId="21" borderId="0" applyNumberFormat="0" applyBorder="0" applyAlignment="0" applyProtection="0"/>
    <xf numFmtId="0" fontId="75" fillId="24" borderId="0" applyNumberFormat="0" applyBorder="0" applyAlignment="0" applyProtection="0"/>
    <xf numFmtId="0" fontId="75" fillId="27"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6"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8" borderId="0" applyNumberFormat="0" applyBorder="0" applyAlignment="0" applyProtection="0"/>
    <xf numFmtId="0" fontId="75" fillId="31" borderId="0" applyNumberFormat="0" applyBorder="0" applyAlignment="0" applyProtection="0"/>
    <xf numFmtId="0" fontId="75" fillId="34" borderId="0" applyNumberFormat="0" applyBorder="0" applyAlignment="0" applyProtection="0"/>
    <xf numFmtId="0" fontId="75" fillId="37" borderId="0" applyNumberFormat="0" applyBorder="0" applyAlignment="0" applyProtection="0"/>
    <xf numFmtId="0" fontId="76" fillId="23"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2" borderId="0" applyNumberFormat="0" applyBorder="0" applyAlignment="0" applyProtection="0"/>
    <xf numFmtId="0" fontId="76" fillId="35" borderId="0" applyNumberFormat="0" applyBorder="0" applyAlignment="0" applyProtection="0"/>
    <xf numFmtId="0" fontId="76" fillId="38" borderId="0" applyNumberFormat="0" applyBorder="0" applyAlignment="0" applyProtection="0"/>
    <xf numFmtId="0" fontId="79" fillId="76" borderId="0" applyNumberFormat="0" applyBorder="0" applyAlignment="0" applyProtection="0"/>
    <xf numFmtId="0" fontId="83" fillId="78" borderId="198" applyNumberFormat="0" applyAlignment="0" applyProtection="0"/>
    <xf numFmtId="0" fontId="84" fillId="68" borderId="96" applyNumberFormat="0" applyAlignment="0" applyProtection="0"/>
    <xf numFmtId="0" fontId="85" fillId="0" borderId="105" applyNumberFormat="0" applyFill="0" applyAlignment="0" applyProtection="0"/>
    <xf numFmtId="0" fontId="78" fillId="68" borderId="0" applyNumberFormat="0" applyBorder="0" applyAlignment="0" applyProtection="0"/>
    <xf numFmtId="0" fontId="78" fillId="88" borderId="0" applyNumberFormat="0" applyBorder="0" applyAlignment="0" applyProtection="0"/>
    <xf numFmtId="0" fontId="78" fillId="89" borderId="0" applyNumberFormat="0" applyBorder="0" applyAlignment="0" applyProtection="0"/>
    <xf numFmtId="0" fontId="78" fillId="91" borderId="0" applyNumberFormat="0" applyBorder="0" applyAlignment="0" applyProtection="0"/>
    <xf numFmtId="0" fontId="90" fillId="74" borderId="198" applyNumberFormat="0" applyAlignment="0" applyProtection="0"/>
    <xf numFmtId="0" fontId="93" fillId="66" borderId="0" applyNumberFormat="0" applyBorder="0" applyAlignment="0" applyProtection="0"/>
    <xf numFmtId="177" fontId="8" fillId="0" borderId="0" applyFont="0" applyFill="0" applyBorder="0" applyAlignment="0" applyProtection="0"/>
    <xf numFmtId="194" fontId="8" fillId="0" borderId="0" applyFont="0" applyFill="0" applyBorder="0" applyAlignment="0" applyProtection="0"/>
    <xf numFmtId="193" fontId="8" fillId="0" borderId="0" applyFont="0" applyFill="0" applyBorder="0" applyAlignment="0" applyProtection="0"/>
    <xf numFmtId="0" fontId="95" fillId="74" borderId="0" applyNumberFormat="0" applyBorder="0" applyAlignment="0" applyProtection="0"/>
    <xf numFmtId="0" fontId="8" fillId="73" borderId="213" applyNumberFormat="0" applyFont="0" applyAlignment="0" applyProtection="0"/>
    <xf numFmtId="0" fontId="100" fillId="78" borderId="200" applyNumberFormat="0" applyAlignment="0" applyProtection="0"/>
    <xf numFmtId="194" fontId="8" fillId="0" borderId="0" applyFont="0" applyFill="0" applyBorder="0" applyAlignment="0" applyProtection="0"/>
    <xf numFmtId="177" fontId="8" fillId="0" borderId="0" applyFon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3" fillId="17" borderId="0"/>
    <xf numFmtId="9" fontId="156" fillId="0" borderId="0" applyFont="0" applyFill="0" applyBorder="0" applyAlignment="0" applyProtection="0"/>
    <xf numFmtId="0" fontId="71" fillId="0" borderId="0"/>
    <xf numFmtId="0" fontId="75" fillId="21" borderId="0" applyNumberFormat="0" applyBorder="0" applyAlignment="0" applyProtection="0"/>
    <xf numFmtId="0" fontId="75" fillId="24" borderId="0" applyNumberFormat="0" applyBorder="0" applyAlignment="0" applyProtection="0"/>
    <xf numFmtId="0" fontId="75" fillId="27"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6"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8" borderId="0" applyNumberFormat="0" applyBorder="0" applyAlignment="0" applyProtection="0"/>
    <xf numFmtId="0" fontId="75" fillId="31" borderId="0" applyNumberFormat="0" applyBorder="0" applyAlignment="0" applyProtection="0"/>
    <xf numFmtId="0" fontId="75" fillId="34" borderId="0" applyNumberFormat="0" applyBorder="0" applyAlignment="0" applyProtection="0"/>
    <xf numFmtId="0" fontId="75" fillId="37" borderId="0" applyNumberFormat="0" applyBorder="0" applyAlignment="0" applyProtection="0"/>
    <xf numFmtId="0" fontId="55" fillId="23" borderId="0" applyNumberFormat="0" applyBorder="0" applyAlignment="0" applyProtection="0"/>
    <xf numFmtId="0" fontId="76" fillId="23" borderId="0" applyNumberFormat="0" applyBorder="0" applyAlignment="0" applyProtection="0"/>
    <xf numFmtId="0" fontId="55" fillId="26" borderId="0" applyNumberFormat="0" applyBorder="0" applyAlignment="0" applyProtection="0"/>
    <xf numFmtId="0" fontId="76" fillId="26" borderId="0" applyNumberFormat="0" applyBorder="0" applyAlignment="0" applyProtection="0"/>
    <xf numFmtId="0" fontId="55" fillId="29" borderId="0" applyNumberFormat="0" applyBorder="0" applyAlignment="0" applyProtection="0"/>
    <xf numFmtId="0" fontId="76" fillId="29" borderId="0" applyNumberFormat="0" applyBorder="0" applyAlignment="0" applyProtection="0"/>
    <xf numFmtId="0" fontId="55" fillId="32" borderId="0" applyNumberFormat="0" applyBorder="0" applyAlignment="0" applyProtection="0"/>
    <xf numFmtId="0" fontId="76" fillId="32" borderId="0" applyNumberFormat="0" applyBorder="0" applyAlignment="0" applyProtection="0"/>
    <xf numFmtId="0" fontId="55" fillId="35" borderId="0" applyNumberFormat="0" applyBorder="0" applyAlignment="0" applyProtection="0"/>
    <xf numFmtId="0" fontId="76" fillId="35" borderId="0" applyNumberFormat="0" applyBorder="0" applyAlignment="0" applyProtection="0"/>
    <xf numFmtId="0" fontId="55" fillId="38" borderId="0" applyNumberFormat="0" applyBorder="0" applyAlignment="0" applyProtection="0"/>
    <xf numFmtId="0" fontId="76" fillId="38" borderId="0" applyNumberFormat="0" applyBorder="0" applyAlignment="0" applyProtection="0"/>
    <xf numFmtId="0" fontId="139" fillId="105" borderId="0" applyNumberFormat="0" applyBorder="0" applyAlignment="0" applyProtection="0"/>
    <xf numFmtId="0" fontId="79" fillId="76" borderId="0" applyNumberFormat="0" applyBorder="0" applyAlignment="0" applyProtection="0"/>
    <xf numFmtId="0" fontId="61" fillId="3" borderId="198" applyNumberFormat="0" applyAlignment="0" applyProtection="0"/>
    <xf numFmtId="0" fontId="143" fillId="109" borderId="181" applyNumberFormat="0" applyAlignment="0" applyProtection="0"/>
    <xf numFmtId="0" fontId="83" fillId="78" borderId="198" applyNumberFormat="0" applyAlignment="0" applyProtection="0"/>
    <xf numFmtId="0" fontId="83" fillId="78" borderId="198" applyNumberFormat="0" applyAlignment="0" applyProtection="0"/>
    <xf numFmtId="0" fontId="83" fillId="78" borderId="198" applyNumberFormat="0" applyAlignment="0" applyProtection="0"/>
    <xf numFmtId="0" fontId="83" fillId="78" borderId="198" applyNumberFormat="0" applyAlignment="0" applyProtection="0"/>
    <xf numFmtId="0" fontId="145" fillId="110" borderId="184" applyNumberFormat="0" applyAlignment="0" applyProtection="0"/>
    <xf numFmtId="0" fontId="84" fillId="68" borderId="96" applyNumberFormat="0" applyAlignment="0" applyProtection="0"/>
    <xf numFmtId="0" fontId="144" fillId="0" borderId="183" applyNumberFormat="0" applyFill="0" applyAlignment="0" applyProtection="0"/>
    <xf numFmtId="0" fontId="85" fillId="0" borderId="105" applyNumberFormat="0" applyFill="0" applyAlignment="0" applyProtection="0"/>
    <xf numFmtId="0" fontId="64" fillId="44" borderId="198" applyNumberFormat="0" applyAlignment="0" applyProtection="0"/>
    <xf numFmtId="0" fontId="65" fillId="3" borderId="200" applyNumberFormat="0" applyAlignment="0" applyProtection="0"/>
    <xf numFmtId="0" fontId="138" fillId="0" borderId="0" applyNumberFormat="0" applyFill="0" applyBorder="0" applyAlignment="0" applyProtection="0"/>
    <xf numFmtId="0" fontId="55" fillId="111" borderId="0" applyNumberFormat="0" applyBorder="0" applyAlignment="0" applyProtection="0"/>
    <xf numFmtId="0" fontId="55" fillId="112" borderId="0" applyNumberFormat="0" applyBorder="0" applyAlignment="0" applyProtection="0"/>
    <xf numFmtId="0" fontId="55" fillId="113" borderId="0" applyNumberFormat="0" applyBorder="0" applyAlignment="0" applyProtection="0"/>
    <xf numFmtId="0" fontId="78" fillId="68" borderId="0" applyNumberFormat="0" applyBorder="0" applyAlignment="0" applyProtection="0"/>
    <xf numFmtId="0" fontId="55" fillId="114" borderId="0" applyNumberFormat="0" applyBorder="0" applyAlignment="0" applyProtection="0"/>
    <xf numFmtId="0" fontId="78" fillId="88" borderId="0" applyNumberFormat="0" applyBorder="0" applyAlignment="0" applyProtection="0"/>
    <xf numFmtId="0" fontId="55" fillId="115" borderId="0" applyNumberFormat="0" applyBorder="0" applyAlignment="0" applyProtection="0"/>
    <xf numFmtId="0" fontId="78" fillId="89" borderId="0" applyNumberFormat="0" applyBorder="0" applyAlignment="0" applyProtection="0"/>
    <xf numFmtId="0" fontId="55" fillId="116" borderId="0" applyNumberFormat="0" applyBorder="0" applyAlignment="0" applyProtection="0"/>
    <xf numFmtId="0" fontId="78" fillId="91" borderId="0" applyNumberFormat="0" applyBorder="0" applyAlignment="0" applyProtection="0"/>
    <xf numFmtId="0" fontId="141" fillId="108" borderId="181" applyNumberFormat="0" applyAlignment="0" applyProtection="0"/>
    <xf numFmtId="0" fontId="90" fillId="74" borderId="198" applyNumberFormat="0" applyAlignment="0" applyProtection="0"/>
    <xf numFmtId="0" fontId="90" fillId="74" borderId="198" applyNumberFormat="0" applyAlignment="0" applyProtection="0"/>
    <xf numFmtId="0" fontId="90" fillId="74" borderId="198" applyNumberFormat="0" applyAlignment="0" applyProtection="0"/>
    <xf numFmtId="0" fontId="90" fillId="74" borderId="198" applyNumberFormat="0" applyAlignment="0" applyProtection="0"/>
    <xf numFmtId="0" fontId="140" fillId="106" borderId="0" applyNumberFormat="0" applyBorder="0" applyAlignment="0" applyProtection="0"/>
    <xf numFmtId="0" fontId="93" fillId="66" borderId="0" applyNumberFormat="0" applyBorder="0" applyAlignment="0" applyProtection="0"/>
    <xf numFmtId="0" fontId="64" fillId="44" borderId="198" applyNumberFormat="0" applyAlignment="0" applyProtection="0"/>
    <xf numFmtId="210"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209" fontId="8" fillId="0" borderId="0" applyFont="0" applyFill="0" applyBorder="0" applyAlignment="0" applyProtection="0"/>
    <xf numFmtId="165" fontId="1"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0" fontId="149" fillId="107" borderId="0" applyNumberFormat="0" applyBorder="0" applyAlignment="0" applyProtection="0"/>
    <xf numFmtId="0" fontId="95" fillId="74" borderId="0" applyNumberFormat="0" applyBorder="0" applyAlignment="0" applyProtection="0"/>
    <xf numFmtId="0" fontId="94" fillId="0" borderId="0"/>
    <xf numFmtId="0" fontId="71" fillId="0" borderId="0"/>
    <xf numFmtId="0" fontId="8" fillId="0" borderId="0"/>
    <xf numFmtId="0" fontId="8" fillId="0" borderId="0"/>
    <xf numFmtId="0" fontId="1" fillId="103" borderId="177" applyNumberFormat="0" applyFont="0" applyAlignment="0" applyProtection="0"/>
    <xf numFmtId="0" fontId="1" fillId="103" borderId="177" applyNumberFormat="0" applyFont="0" applyAlignment="0" applyProtection="0"/>
    <xf numFmtId="0" fontId="8" fillId="73" borderId="213" applyNumberFormat="0" applyFont="0" applyAlignment="0" applyProtection="0"/>
    <xf numFmtId="0" fontId="8" fillId="73" borderId="213" applyNumberFormat="0" applyFont="0" applyAlignment="0" applyProtection="0"/>
    <xf numFmtId="0" fontId="8" fillId="73" borderId="213" applyNumberFormat="0" applyFont="0" applyAlignment="0" applyProtection="0"/>
    <xf numFmtId="0" fontId="8" fillId="73" borderId="213" applyNumberFormat="0" applyFont="0" applyAlignment="0" applyProtection="0"/>
    <xf numFmtId="0" fontId="58" fillId="57" borderId="213" applyNumberFormat="0" applyFont="0" applyAlignment="0" applyProtection="0"/>
    <xf numFmtId="0" fontId="61" fillId="3" borderId="198" applyNumberFormat="0" applyAlignment="0" applyProtection="0"/>
    <xf numFmtId="0" fontId="65" fillId="3" borderId="200" applyNumberFormat="0" applyAlignment="0" applyProtection="0"/>
    <xf numFmtId="9" fontId="156" fillId="0" borderId="0" applyFont="0" applyFill="0" applyBorder="0" applyAlignment="0" applyProtection="0"/>
    <xf numFmtId="9" fontId="156" fillId="0" borderId="0" applyFont="0" applyFill="0" applyBorder="0" applyAlignment="0" applyProtection="0"/>
    <xf numFmtId="9" fontId="58"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0" fontId="142" fillId="109" borderId="182" applyNumberFormat="0" applyAlignment="0" applyProtection="0"/>
    <xf numFmtId="0" fontId="100" fillId="78" borderId="200" applyNumberFormat="0" applyAlignment="0" applyProtection="0"/>
    <xf numFmtId="0" fontId="100" fillId="78" borderId="200" applyNumberFormat="0" applyAlignment="0" applyProtection="0"/>
    <xf numFmtId="0" fontId="100" fillId="78" borderId="200" applyNumberFormat="0" applyAlignment="0" applyProtection="0"/>
    <xf numFmtId="0" fontId="100" fillId="78" borderId="200" applyNumberFormat="0" applyAlignment="0" applyProtection="0"/>
    <xf numFmtId="0" fontId="72" fillId="0" borderId="214" applyNumberFormat="0" applyFill="0" applyAlignment="0" applyProtection="0"/>
    <xf numFmtId="0" fontId="146" fillId="0" borderId="0" applyNumberFormat="0" applyFill="0" applyBorder="0" applyAlignment="0" applyProtection="0"/>
    <xf numFmtId="0" fontId="115" fillId="0" borderId="0" applyNumberFormat="0" applyFill="0" applyBorder="0" applyAlignment="0" applyProtection="0"/>
    <xf numFmtId="0" fontId="54" fillId="0" borderId="0" applyNumberFormat="0" applyFill="0" applyBorder="0" applyAlignment="0" applyProtection="0"/>
    <xf numFmtId="0" fontId="116" fillId="0" borderId="0" applyNumberFormat="0" applyFill="0" applyBorder="0" applyAlignment="0" applyProtection="0"/>
    <xf numFmtId="0" fontId="136" fillId="0" borderId="178" applyNumberFormat="0" applyFill="0" applyAlignment="0" applyProtection="0"/>
    <xf numFmtId="0" fontId="137" fillId="0" borderId="179" applyNumberFormat="0" applyFill="0" applyAlignment="0" applyProtection="0"/>
    <xf numFmtId="0" fontId="118" fillId="0" borderId="100" applyNumberFormat="0" applyFill="0" applyAlignment="0" applyProtection="0"/>
    <xf numFmtId="0" fontId="138" fillId="0" borderId="180" applyNumberFormat="0" applyFill="0" applyAlignment="0" applyProtection="0"/>
    <xf numFmtId="0" fontId="89" fillId="0" borderId="116" applyNumberFormat="0" applyFill="0" applyAlignment="0" applyProtection="0"/>
    <xf numFmtId="0" fontId="126" fillId="0" borderId="185" applyNumberFormat="0" applyFill="0" applyAlignment="0" applyProtection="0"/>
    <xf numFmtId="0" fontId="87" fillId="0" borderId="204" applyNumberFormat="0" applyFill="0" applyAlignment="0" applyProtection="0"/>
    <xf numFmtId="0" fontId="87" fillId="0" borderId="204" applyNumberFormat="0" applyFill="0" applyAlignment="0" applyProtection="0"/>
    <xf numFmtId="0" fontId="87" fillId="0" borderId="204" applyNumberFormat="0" applyFill="0" applyAlignment="0" applyProtection="0"/>
    <xf numFmtId="0" fontId="87" fillId="0" borderId="204" applyNumberFormat="0" applyFill="0" applyAlignment="0" applyProtection="0"/>
    <xf numFmtId="0" fontId="58" fillId="57" borderId="213" applyNumberFormat="0" applyFont="0" applyAlignment="0" applyProtection="0"/>
    <xf numFmtId="0" fontId="8" fillId="0" borderId="0"/>
    <xf numFmtId="0" fontId="1" fillId="0" borderId="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8" fillId="0" borderId="0"/>
    <xf numFmtId="0" fontId="8" fillId="0" borderId="0"/>
    <xf numFmtId="165" fontId="1" fillId="0" borderId="0" applyFont="0" applyFill="0" applyBorder="0" applyAlignment="0" applyProtection="0"/>
    <xf numFmtId="0" fontId="8"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8" fillId="0" borderId="0"/>
    <xf numFmtId="0" fontId="8" fillId="0" borderId="0"/>
    <xf numFmtId="0" fontId="8" fillId="0" borderId="0"/>
    <xf numFmtId="165" fontId="1" fillId="0" borderId="0" applyFont="0" applyFill="0" applyBorder="0" applyAlignment="0" applyProtection="0"/>
    <xf numFmtId="0" fontId="8"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57" fillId="0" borderId="178" applyNumberFormat="0" applyFill="0" applyAlignment="0" applyProtection="0"/>
    <xf numFmtId="0" fontId="158" fillId="0" borderId="179" applyNumberFormat="0" applyFill="0" applyAlignment="0" applyProtection="0"/>
    <xf numFmtId="0" fontId="159" fillId="0" borderId="180" applyNumberFormat="0" applyFill="0" applyAlignment="0" applyProtection="0"/>
    <xf numFmtId="0" fontId="159" fillId="0" borderId="0" applyNumberFormat="0" applyFill="0" applyBorder="0" applyAlignment="0" applyProtection="0"/>
    <xf numFmtId="0" fontId="160" fillId="105" borderId="0" applyNumberFormat="0" applyBorder="0" applyAlignment="0" applyProtection="0"/>
    <xf numFmtId="0" fontId="161" fillId="106" borderId="0" applyNumberFormat="0" applyBorder="0" applyAlignment="0" applyProtection="0"/>
    <xf numFmtId="0" fontId="162" fillId="107" borderId="0" applyNumberFormat="0" applyBorder="0" applyAlignment="0" applyProtection="0"/>
    <xf numFmtId="0" fontId="163" fillId="108" borderId="181" applyNumberFormat="0" applyAlignment="0" applyProtection="0"/>
    <xf numFmtId="0" fontId="164" fillId="109" borderId="182" applyNumberFormat="0" applyAlignment="0" applyProtection="0"/>
    <xf numFmtId="0" fontId="165" fillId="109" borderId="181" applyNumberFormat="0" applyAlignment="0" applyProtection="0"/>
    <xf numFmtId="0" fontId="166" fillId="0" borderId="183" applyNumberFormat="0" applyFill="0" applyAlignment="0" applyProtection="0"/>
    <xf numFmtId="0" fontId="167" fillId="110" borderId="184" applyNumberFormat="0" applyAlignment="0" applyProtection="0"/>
    <xf numFmtId="0" fontId="168" fillId="0" borderId="0" applyNumberFormat="0" applyFill="0" applyBorder="0" applyAlignment="0" applyProtection="0"/>
    <xf numFmtId="0" fontId="24" fillId="103" borderId="177" applyNumberFormat="0" applyFont="0" applyAlignment="0" applyProtection="0"/>
    <xf numFmtId="0" fontId="169" fillId="0" borderId="0" applyNumberFormat="0" applyFill="0" applyBorder="0" applyAlignment="0" applyProtection="0"/>
    <xf numFmtId="0" fontId="170" fillId="0" borderId="185" applyNumberFormat="0" applyFill="0" applyAlignment="0" applyProtection="0"/>
    <xf numFmtId="0" fontId="171" fillId="11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71" fillId="23" borderId="0" applyNumberFormat="0" applyBorder="0" applyAlignment="0" applyProtection="0"/>
    <xf numFmtId="0" fontId="171" fillId="11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171" fillId="26" borderId="0" applyNumberFormat="0" applyBorder="0" applyAlignment="0" applyProtection="0"/>
    <xf numFmtId="0" fontId="171" fillId="113"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171" fillId="29" borderId="0" applyNumberFormat="0" applyBorder="0" applyAlignment="0" applyProtection="0"/>
    <xf numFmtId="0" fontId="171" fillId="114"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171" fillId="32" borderId="0" applyNumberFormat="0" applyBorder="0" applyAlignment="0" applyProtection="0"/>
    <xf numFmtId="0" fontId="171" fillId="11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71" fillId="35" borderId="0" applyNumberFormat="0" applyBorder="0" applyAlignment="0" applyProtection="0"/>
    <xf numFmtId="0" fontId="171" fillId="116"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171" fillId="38"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8" fillId="0" borderId="0"/>
    <xf numFmtId="0" fontId="75" fillId="21" borderId="0" applyNumberFormat="0" applyBorder="0" applyAlignment="0" applyProtection="0"/>
    <xf numFmtId="0" fontId="75" fillId="24" borderId="0" applyNumberFormat="0" applyBorder="0" applyAlignment="0" applyProtection="0"/>
    <xf numFmtId="0" fontId="75" fillId="27"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6"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8" borderId="0" applyNumberFormat="0" applyBorder="0" applyAlignment="0" applyProtection="0"/>
    <xf numFmtId="0" fontId="75" fillId="31" borderId="0" applyNumberFormat="0" applyBorder="0" applyAlignment="0" applyProtection="0"/>
    <xf numFmtId="0" fontId="75" fillId="34" borderId="0" applyNumberFormat="0" applyBorder="0" applyAlignment="0" applyProtection="0"/>
    <xf numFmtId="0" fontId="75" fillId="37" borderId="0" applyNumberFormat="0" applyBorder="0" applyAlignment="0" applyProtection="0"/>
    <xf numFmtId="0" fontId="76" fillId="23"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2" borderId="0" applyNumberFormat="0" applyBorder="0" applyAlignment="0" applyProtection="0"/>
    <xf numFmtId="0" fontId="76" fillId="35" borderId="0" applyNumberFormat="0" applyBorder="0" applyAlignment="0" applyProtection="0"/>
    <xf numFmtId="0" fontId="76" fillId="38" borderId="0" applyNumberFormat="0" applyBorder="0" applyAlignment="0" applyProtection="0"/>
    <xf numFmtId="0" fontId="79" fillId="76" borderId="0" applyNumberFormat="0" applyBorder="0" applyAlignment="0" applyProtection="0"/>
    <xf numFmtId="0" fontId="83" fillId="78" borderId="198" applyNumberFormat="0" applyAlignment="0" applyProtection="0"/>
    <xf numFmtId="0" fontId="84" fillId="68" borderId="96" applyNumberFormat="0" applyAlignment="0" applyProtection="0"/>
    <xf numFmtId="0" fontId="85" fillId="0" borderId="105" applyNumberFormat="0" applyFill="0" applyAlignment="0" applyProtection="0"/>
    <xf numFmtId="0" fontId="78" fillId="68" borderId="0" applyNumberFormat="0" applyBorder="0" applyAlignment="0" applyProtection="0"/>
    <xf numFmtId="0" fontId="78" fillId="88" borderId="0" applyNumberFormat="0" applyBorder="0" applyAlignment="0" applyProtection="0"/>
    <xf numFmtId="0" fontId="78" fillId="89" borderId="0" applyNumberFormat="0" applyBorder="0" applyAlignment="0" applyProtection="0"/>
    <xf numFmtId="0" fontId="78" fillId="91" borderId="0" applyNumberFormat="0" applyBorder="0" applyAlignment="0" applyProtection="0"/>
    <xf numFmtId="0" fontId="90" fillId="74" borderId="198" applyNumberFormat="0" applyAlignment="0" applyProtection="0"/>
    <xf numFmtId="0" fontId="93" fillId="66" borderId="0" applyNumberFormat="0" applyBorder="0" applyAlignment="0" applyProtection="0"/>
    <xf numFmtId="177" fontId="8" fillId="0" borderId="0" applyFont="0" applyFill="0" applyBorder="0" applyAlignment="0" applyProtection="0"/>
    <xf numFmtId="176" fontId="8" fillId="0" borderId="0" applyFont="0" applyFill="0" applyBorder="0" applyAlignment="0" applyProtection="0"/>
    <xf numFmtId="194" fontId="8" fillId="0" borderId="0" applyFont="0" applyFill="0" applyBorder="0" applyAlignment="0" applyProtection="0"/>
    <xf numFmtId="193" fontId="8" fillId="0" borderId="0" applyFont="0" applyFill="0" applyBorder="0" applyAlignment="0" applyProtection="0"/>
    <xf numFmtId="0" fontId="95" fillId="74" borderId="0" applyNumberFormat="0" applyBorder="0" applyAlignment="0" applyProtection="0"/>
    <xf numFmtId="0" fontId="8" fillId="73" borderId="213" applyNumberFormat="0" applyFont="0" applyAlignment="0" applyProtection="0"/>
    <xf numFmtId="0" fontId="100" fillId="78" borderId="200" applyNumberFormat="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8" fillId="0" borderId="100" applyNumberFormat="0" applyFill="0" applyAlignment="0" applyProtection="0"/>
    <xf numFmtId="0" fontId="89" fillId="0" borderId="116" applyNumberFormat="0" applyFill="0" applyAlignment="0" applyProtection="0"/>
    <xf numFmtId="0" fontId="87" fillId="0" borderId="204" applyNumberFormat="0" applyFill="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8" fillId="0" borderId="0"/>
    <xf numFmtId="0" fontId="151" fillId="0" borderId="0" applyNumberFormat="0" applyFill="0" applyBorder="0" applyAlignment="0" applyProtection="0"/>
    <xf numFmtId="0" fontId="157" fillId="0" borderId="178" applyNumberFormat="0" applyFill="0" applyAlignment="0" applyProtection="0"/>
    <xf numFmtId="0" fontId="172" fillId="105" borderId="0" applyNumberFormat="0" applyBorder="0" applyAlignment="0" applyProtection="0"/>
    <xf numFmtId="0" fontId="173" fillId="106" borderId="0" applyNumberFormat="0" applyBorder="0" applyAlignment="0" applyProtection="0"/>
    <xf numFmtId="0" fontId="174" fillId="107" borderId="0" applyNumberFormat="0" applyBorder="0" applyAlignment="0" applyProtection="0"/>
    <xf numFmtId="0" fontId="175" fillId="108" borderId="181" applyNumberFormat="0" applyAlignment="0" applyProtection="0"/>
    <xf numFmtId="0" fontId="176" fillId="109" borderId="182" applyNumberFormat="0" applyAlignment="0" applyProtection="0"/>
    <xf numFmtId="0" fontId="177" fillId="109" borderId="181" applyNumberFormat="0" applyAlignment="0" applyProtection="0"/>
    <xf numFmtId="0" fontId="178" fillId="0" borderId="183" applyNumberFormat="0" applyFill="0" applyAlignment="0" applyProtection="0"/>
    <xf numFmtId="0" fontId="179" fillId="110" borderId="184" applyNumberFormat="0" applyAlignment="0" applyProtection="0"/>
    <xf numFmtId="0" fontId="180" fillId="0" borderId="0" applyNumberFormat="0" applyFill="0" applyBorder="0" applyAlignment="0" applyProtection="0"/>
    <xf numFmtId="0" fontId="155" fillId="103" borderId="177" applyNumberFormat="0" applyFont="0" applyAlignment="0" applyProtection="0"/>
    <xf numFmtId="0" fontId="181" fillId="0" borderId="0" applyNumberFormat="0" applyFill="0" applyBorder="0" applyAlignment="0" applyProtection="0"/>
    <xf numFmtId="0" fontId="182" fillId="0" borderId="185" applyNumberFormat="0" applyFill="0" applyAlignment="0" applyProtection="0"/>
    <xf numFmtId="0" fontId="183" fillId="111" borderId="0" applyNumberFormat="0" applyBorder="0" applyAlignment="0" applyProtection="0"/>
    <xf numFmtId="0" fontId="155" fillId="21" borderId="0" applyNumberFormat="0" applyBorder="0" applyAlignment="0" applyProtection="0"/>
    <xf numFmtId="0" fontId="155" fillId="22" borderId="0" applyNumberFormat="0" applyBorder="0" applyAlignment="0" applyProtection="0"/>
    <xf numFmtId="0" fontId="183" fillId="23" borderId="0" applyNumberFormat="0" applyBorder="0" applyAlignment="0" applyProtection="0"/>
    <xf numFmtId="0" fontId="183" fillId="112" borderId="0" applyNumberFormat="0" applyBorder="0" applyAlignment="0" applyProtection="0"/>
    <xf numFmtId="0" fontId="155" fillId="24" borderId="0" applyNumberFormat="0" applyBorder="0" applyAlignment="0" applyProtection="0"/>
    <xf numFmtId="0" fontId="155" fillId="25" borderId="0" applyNumberFormat="0" applyBorder="0" applyAlignment="0" applyProtection="0"/>
    <xf numFmtId="0" fontId="183" fillId="26" borderId="0" applyNumberFormat="0" applyBorder="0" applyAlignment="0" applyProtection="0"/>
    <xf numFmtId="0" fontId="183" fillId="113" borderId="0" applyNumberFormat="0" applyBorder="0" applyAlignment="0" applyProtection="0"/>
    <xf numFmtId="0" fontId="155" fillId="27" borderId="0" applyNumberFormat="0" applyBorder="0" applyAlignment="0" applyProtection="0"/>
    <xf numFmtId="0" fontId="155" fillId="28" borderId="0" applyNumberFormat="0" applyBorder="0" applyAlignment="0" applyProtection="0"/>
    <xf numFmtId="0" fontId="183" fillId="29" borderId="0" applyNumberFormat="0" applyBorder="0" applyAlignment="0" applyProtection="0"/>
    <xf numFmtId="0" fontId="183" fillId="114" borderId="0" applyNumberFormat="0" applyBorder="0" applyAlignment="0" applyProtection="0"/>
    <xf numFmtId="0" fontId="155" fillId="30" borderId="0" applyNumberFormat="0" applyBorder="0" applyAlignment="0" applyProtection="0"/>
    <xf numFmtId="0" fontId="155" fillId="31" borderId="0" applyNumberFormat="0" applyBorder="0" applyAlignment="0" applyProtection="0"/>
    <xf numFmtId="0" fontId="183" fillId="32" borderId="0" applyNumberFormat="0" applyBorder="0" applyAlignment="0" applyProtection="0"/>
    <xf numFmtId="0" fontId="183" fillId="115" borderId="0" applyNumberFormat="0" applyBorder="0" applyAlignment="0" applyProtection="0"/>
    <xf numFmtId="0" fontId="155" fillId="33" borderId="0" applyNumberFormat="0" applyBorder="0" applyAlignment="0" applyProtection="0"/>
    <xf numFmtId="0" fontId="155" fillId="34" borderId="0" applyNumberFormat="0" applyBorder="0" applyAlignment="0" applyProtection="0"/>
    <xf numFmtId="0" fontId="183" fillId="35" borderId="0" applyNumberFormat="0" applyBorder="0" applyAlignment="0" applyProtection="0"/>
    <xf numFmtId="0" fontId="183" fillId="116" borderId="0" applyNumberFormat="0" applyBorder="0" applyAlignment="0" applyProtection="0"/>
    <xf numFmtId="0" fontId="155" fillId="36" borderId="0" applyNumberFormat="0" applyBorder="0" applyAlignment="0" applyProtection="0"/>
    <xf numFmtId="0" fontId="155" fillId="37" borderId="0" applyNumberFormat="0" applyBorder="0" applyAlignment="0" applyProtection="0"/>
    <xf numFmtId="0" fontId="183" fillId="38" borderId="0" applyNumberFormat="0" applyBorder="0" applyAlignment="0" applyProtection="0"/>
    <xf numFmtId="0" fontId="155" fillId="103" borderId="177" applyNumberFormat="0" applyFont="0" applyAlignment="0" applyProtection="0"/>
    <xf numFmtId="0" fontId="155" fillId="21" borderId="0" applyNumberFormat="0" applyBorder="0" applyAlignment="0" applyProtection="0"/>
    <xf numFmtId="0" fontId="155" fillId="22" borderId="0" applyNumberFormat="0" applyBorder="0" applyAlignment="0" applyProtection="0"/>
    <xf numFmtId="0" fontId="155" fillId="24" borderId="0" applyNumberFormat="0" applyBorder="0" applyAlignment="0" applyProtection="0"/>
    <xf numFmtId="0" fontId="155" fillId="25" borderId="0" applyNumberFormat="0" applyBorder="0" applyAlignment="0" applyProtection="0"/>
    <xf numFmtId="0" fontId="155" fillId="27" borderId="0" applyNumberFormat="0" applyBorder="0" applyAlignment="0" applyProtection="0"/>
    <xf numFmtId="0" fontId="155" fillId="28" borderId="0" applyNumberFormat="0" applyBorder="0" applyAlignment="0" applyProtection="0"/>
    <xf numFmtId="0" fontId="155" fillId="30" borderId="0" applyNumberFormat="0" applyBorder="0" applyAlignment="0" applyProtection="0"/>
    <xf numFmtId="0" fontId="155" fillId="31" borderId="0" applyNumberFormat="0" applyBorder="0" applyAlignment="0" applyProtection="0"/>
    <xf numFmtId="0" fontId="155" fillId="33" borderId="0" applyNumberFormat="0" applyBorder="0" applyAlignment="0" applyProtection="0"/>
    <xf numFmtId="0" fontId="155" fillId="34" borderId="0" applyNumberFormat="0" applyBorder="0" applyAlignment="0" applyProtection="0"/>
    <xf numFmtId="0" fontId="155" fillId="36" borderId="0" applyNumberFormat="0" applyBorder="0" applyAlignment="0" applyProtection="0"/>
    <xf numFmtId="0" fontId="155" fillId="37" borderId="0" applyNumberFormat="0" applyBorder="0" applyAlignment="0" applyProtection="0"/>
    <xf numFmtId="0" fontId="136" fillId="0" borderId="178" applyNumberFormat="0" applyFill="0" applyAlignment="0" applyProtection="0"/>
    <xf numFmtId="0" fontId="139" fillId="105"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8" fillId="0" borderId="0"/>
    <xf numFmtId="0" fontId="75" fillId="21" borderId="0" applyNumberFormat="0" applyBorder="0" applyAlignment="0" applyProtection="0"/>
    <xf numFmtId="0" fontId="75" fillId="24" borderId="0" applyNumberFormat="0" applyBorder="0" applyAlignment="0" applyProtection="0"/>
    <xf numFmtId="0" fontId="75" fillId="27"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6"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8" borderId="0" applyNumberFormat="0" applyBorder="0" applyAlignment="0" applyProtection="0"/>
    <xf numFmtId="0" fontId="75" fillId="31" borderId="0" applyNumberFormat="0" applyBorder="0" applyAlignment="0" applyProtection="0"/>
    <xf numFmtId="0" fontId="75" fillId="34" borderId="0" applyNumberFormat="0" applyBorder="0" applyAlignment="0" applyProtection="0"/>
    <xf numFmtId="0" fontId="75" fillId="37" borderId="0" applyNumberFormat="0" applyBorder="0" applyAlignment="0" applyProtection="0"/>
    <xf numFmtId="0" fontId="76" fillId="23"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2" borderId="0" applyNumberFormat="0" applyBorder="0" applyAlignment="0" applyProtection="0"/>
    <xf numFmtId="0" fontId="76" fillId="35" borderId="0" applyNumberFormat="0" applyBorder="0" applyAlignment="0" applyProtection="0"/>
    <xf numFmtId="0" fontId="76" fillId="38" borderId="0" applyNumberFormat="0" applyBorder="0" applyAlignment="0" applyProtection="0"/>
    <xf numFmtId="0" fontId="79" fillId="76" borderId="0" applyNumberFormat="0" applyBorder="0" applyAlignment="0" applyProtection="0"/>
    <xf numFmtId="0" fontId="83" fillId="78" borderId="198" applyNumberFormat="0" applyAlignment="0" applyProtection="0"/>
    <xf numFmtId="0" fontId="90" fillId="74" borderId="198" applyNumberFormat="0" applyAlignment="0" applyProtection="0"/>
    <xf numFmtId="177" fontId="8" fillId="0" borderId="0" applyFont="0" applyFill="0" applyBorder="0" applyAlignment="0" applyProtection="0"/>
    <xf numFmtId="176" fontId="8" fillId="0" borderId="0" applyFont="0" applyFill="0" applyBorder="0" applyAlignment="0" applyProtection="0"/>
    <xf numFmtId="194" fontId="8" fillId="0" borderId="0" applyFont="0" applyFill="0" applyBorder="0" applyAlignment="0" applyProtection="0"/>
    <xf numFmtId="193" fontId="8" fillId="0" borderId="0" applyFont="0" applyFill="0" applyBorder="0" applyAlignment="0" applyProtection="0"/>
    <xf numFmtId="0" fontId="8" fillId="73" borderId="213" applyNumberFormat="0" applyFont="0" applyAlignment="0" applyProtection="0"/>
    <xf numFmtId="0" fontId="100" fillId="78" borderId="200" applyNumberFormat="0" applyAlignment="0" applyProtection="0"/>
    <xf numFmtId="194" fontId="8" fillId="0" borderId="0" applyFont="0" applyFill="0" applyBorder="0" applyAlignment="0" applyProtection="0"/>
    <xf numFmtId="0" fontId="116" fillId="0" borderId="0" applyNumberFormat="0" applyFill="0" applyBorder="0" applyAlignment="0" applyProtection="0"/>
    <xf numFmtId="0" fontId="117" fillId="0" borderId="113" applyNumberFormat="0" applyFill="0" applyAlignment="0" applyProtection="0"/>
    <xf numFmtId="0" fontId="87" fillId="0" borderId="204" applyNumberFormat="0" applyFill="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94" fontId="8" fillId="0" borderId="0" applyFont="0" applyFill="0" applyBorder="0" applyAlignment="0" applyProtection="0"/>
    <xf numFmtId="194"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94" fontId="8"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103" borderId="177" applyNumberFormat="0" applyFont="0" applyAlignment="0" applyProtection="0"/>
    <xf numFmtId="0" fontId="24" fillId="21" borderId="0" applyNumberFormat="0" applyBorder="0" applyAlignment="0" applyProtection="0"/>
    <xf numFmtId="0" fontId="24" fillId="22"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8" fillId="0" borderId="0"/>
    <xf numFmtId="0" fontId="155" fillId="103" borderId="177" applyNumberFormat="0" applyFont="0" applyAlignment="0" applyProtection="0"/>
    <xf numFmtId="0" fontId="155" fillId="21" borderId="0" applyNumberFormat="0" applyBorder="0" applyAlignment="0" applyProtection="0"/>
    <xf numFmtId="0" fontId="155" fillId="22" borderId="0" applyNumberFormat="0" applyBorder="0" applyAlignment="0" applyProtection="0"/>
    <xf numFmtId="0" fontId="155" fillId="24" borderId="0" applyNumberFormat="0" applyBorder="0" applyAlignment="0" applyProtection="0"/>
    <xf numFmtId="0" fontId="155" fillId="25" borderId="0" applyNumberFormat="0" applyBorder="0" applyAlignment="0" applyProtection="0"/>
    <xf numFmtId="0" fontId="155" fillId="27" borderId="0" applyNumberFormat="0" applyBorder="0" applyAlignment="0" applyProtection="0"/>
    <xf numFmtId="0" fontId="155" fillId="28" borderId="0" applyNumberFormat="0" applyBorder="0" applyAlignment="0" applyProtection="0"/>
    <xf numFmtId="0" fontId="155" fillId="30" borderId="0" applyNumberFormat="0" applyBorder="0" applyAlignment="0" applyProtection="0"/>
    <xf numFmtId="0" fontId="155" fillId="31" borderId="0" applyNumberFormat="0" applyBorder="0" applyAlignment="0" applyProtection="0"/>
    <xf numFmtId="0" fontId="155" fillId="33" borderId="0" applyNumberFormat="0" applyBorder="0" applyAlignment="0" applyProtection="0"/>
    <xf numFmtId="0" fontId="155" fillId="34" borderId="0" applyNumberFormat="0" applyBorder="0" applyAlignment="0" applyProtection="0"/>
    <xf numFmtId="0" fontId="155" fillId="36" borderId="0" applyNumberFormat="0" applyBorder="0" applyAlignment="0" applyProtection="0"/>
    <xf numFmtId="0" fontId="155" fillId="37" borderId="0" applyNumberFormat="0" applyBorder="0" applyAlignment="0" applyProtection="0"/>
    <xf numFmtId="177"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0" fontId="1"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 fillId="0" borderId="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165" fontId="8"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77" applyNumberFormat="0" applyFont="0" applyAlignment="0" applyProtection="0"/>
    <xf numFmtId="0" fontId="1" fillId="103" borderId="177" applyNumberFormat="0" applyFont="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7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1167">
    <xf numFmtId="0" fontId="0" fillId="0" borderId="0" xfId="0"/>
    <xf numFmtId="14" fontId="9" fillId="8" borderId="3" xfId="9" applyNumberFormat="1" applyFont="1" applyFill="1" applyBorder="1" applyAlignment="1">
      <alignment horizontal="center" vertical="center"/>
    </xf>
    <xf numFmtId="0" fontId="12" fillId="0" borderId="0" xfId="14" applyFont="1" applyAlignment="1">
      <alignment horizontal="center"/>
    </xf>
    <xf numFmtId="0" fontId="12" fillId="0" borderId="0" xfId="14" applyFont="1"/>
    <xf numFmtId="0" fontId="11" fillId="7" borderId="8" xfId="14" applyFont="1" applyFill="1" applyBorder="1" applyAlignment="1">
      <alignment horizontal="center" vertical="center"/>
    </xf>
    <xf numFmtId="0" fontId="12" fillId="0" borderId="0" xfId="14" applyFont="1" applyAlignment="1">
      <alignment wrapText="1"/>
    </xf>
    <xf numFmtId="0" fontId="16" fillId="0" borderId="0" xfId="0" applyFont="1"/>
    <xf numFmtId="0" fontId="17" fillId="0" borderId="0" xfId="0" applyFont="1"/>
    <xf numFmtId="169" fontId="17" fillId="0" borderId="0" xfId="0" applyNumberFormat="1" applyFont="1"/>
    <xf numFmtId="0" fontId="13" fillId="0" borderId="0" xfId="0" applyFont="1"/>
    <xf numFmtId="171" fontId="11" fillId="13" borderId="22" xfId="0" applyNumberFormat="1" applyFont="1" applyFill="1" applyBorder="1" applyAlignment="1">
      <alignment horizontal="right" vertical="center" wrapText="1"/>
    </xf>
    <xf numFmtId="0" fontId="15" fillId="0" borderId="0" xfId="0" applyFont="1"/>
    <xf numFmtId="171" fontId="15" fillId="0" borderId="0" xfId="0" applyNumberFormat="1" applyFont="1"/>
    <xf numFmtId="0" fontId="18" fillId="0" borderId="0" xfId="0" applyFont="1" applyAlignment="1">
      <alignment vertical="center"/>
    </xf>
    <xf numFmtId="169" fontId="18" fillId="0" borderId="0" xfId="4" applyFont="1" applyAlignment="1">
      <alignment vertical="center"/>
    </xf>
    <xf numFmtId="0" fontId="20" fillId="0" borderId="0" xfId="0" applyFont="1" applyAlignment="1">
      <alignment vertical="center"/>
    </xf>
    <xf numFmtId="171" fontId="18" fillId="0" borderId="0" xfId="0" applyNumberFormat="1" applyFont="1" applyAlignment="1">
      <alignment vertical="center"/>
    </xf>
    <xf numFmtId="0" fontId="12" fillId="0" borderId="0" xfId="0" applyFont="1"/>
    <xf numFmtId="0" fontId="13" fillId="0" borderId="0" xfId="0" applyFont="1" applyAlignment="1">
      <alignment vertical="center"/>
    </xf>
    <xf numFmtId="0" fontId="12" fillId="0" borderId="18" xfId="14" applyFont="1" applyBorder="1"/>
    <xf numFmtId="169" fontId="15" fillId="0" borderId="0" xfId="4" applyFont="1"/>
    <xf numFmtId="0" fontId="14" fillId="0" borderId="0" xfId="0" applyFont="1" applyAlignment="1">
      <alignment vertical="center"/>
    </xf>
    <xf numFmtId="0" fontId="12" fillId="0" borderId="0" xfId="0" applyFont="1" applyAlignment="1">
      <alignment vertical="center"/>
    </xf>
    <xf numFmtId="171" fontId="11" fillId="7" borderId="15" xfId="10" applyNumberFormat="1" applyFont="1" applyFill="1" applyBorder="1" applyAlignment="1">
      <alignment vertical="center"/>
    </xf>
    <xf numFmtId="0" fontId="13" fillId="0" borderId="12" xfId="0" applyFont="1" applyBorder="1"/>
    <xf numFmtId="169" fontId="13" fillId="0" borderId="0" xfId="0" applyNumberFormat="1" applyFont="1"/>
    <xf numFmtId="169" fontId="13" fillId="0" borderId="0" xfId="4" applyFont="1"/>
    <xf numFmtId="0" fontId="11" fillId="0" borderId="0" xfId="24" applyFont="1" applyFill="1" applyAlignment="1">
      <alignment vertical="center"/>
    </xf>
    <xf numFmtId="0" fontId="12" fillId="0" borderId="0" xfId="24" applyFont="1" applyFill="1" applyAlignment="1">
      <alignment vertical="center"/>
    </xf>
    <xf numFmtId="0" fontId="11" fillId="7" borderId="13" xfId="24" applyFont="1" applyFill="1" applyBorder="1" applyAlignment="1">
      <alignment horizontal="center" vertical="center"/>
    </xf>
    <xf numFmtId="0" fontId="12" fillId="0" borderId="35" xfId="24" applyFont="1" applyFill="1" applyBorder="1" applyAlignment="1">
      <alignment vertical="center"/>
    </xf>
    <xf numFmtId="171" fontId="12" fillId="0" borderId="15" xfId="10" applyNumberFormat="1" applyFont="1" applyFill="1" applyBorder="1" applyAlignment="1">
      <alignment vertical="center"/>
    </xf>
    <xf numFmtId="0" fontId="11" fillId="7" borderId="35" xfId="24" applyFont="1" applyFill="1" applyBorder="1" applyAlignment="1">
      <alignment vertical="center"/>
    </xf>
    <xf numFmtId="0" fontId="12" fillId="0" borderId="12" xfId="24" applyFont="1" applyFill="1" applyBorder="1" applyAlignment="1">
      <alignment vertical="center"/>
    </xf>
    <xf numFmtId="0" fontId="11" fillId="7" borderId="31" xfId="24" applyFont="1" applyFill="1" applyBorder="1" applyAlignment="1">
      <alignment horizontal="center" vertical="center" wrapText="1"/>
    </xf>
    <xf numFmtId="0" fontId="11" fillId="7" borderId="18" xfId="24" applyFont="1" applyFill="1" applyBorder="1" applyAlignment="1">
      <alignment vertical="center"/>
    </xf>
    <xf numFmtId="0" fontId="11" fillId="7" borderId="9" xfId="24" applyFont="1" applyFill="1" applyBorder="1" applyAlignment="1">
      <alignment vertical="center"/>
    </xf>
    <xf numFmtId="171" fontId="12" fillId="0" borderId="0" xfId="24" applyNumberFormat="1" applyFont="1" applyFill="1" applyAlignment="1">
      <alignment vertical="center"/>
    </xf>
    <xf numFmtId="169" fontId="12" fillId="0" borderId="0" xfId="10" applyFont="1" applyFill="1" applyAlignment="1">
      <alignment vertical="center"/>
    </xf>
    <xf numFmtId="0" fontId="11" fillId="0" borderId="0" xfId="0" applyFont="1" applyAlignment="1">
      <alignment vertical="center"/>
    </xf>
    <xf numFmtId="169" fontId="9" fillId="7" borderId="5" xfId="31" applyFont="1" applyFill="1" applyBorder="1" applyAlignment="1">
      <alignment horizontal="center" vertical="top"/>
    </xf>
    <xf numFmtId="0" fontId="13" fillId="0" borderId="0" xfId="33" applyFont="1"/>
    <xf numFmtId="0" fontId="13" fillId="16" borderId="0" xfId="33" applyFont="1" applyFill="1"/>
    <xf numFmtId="0" fontId="13" fillId="16" borderId="0" xfId="33" applyFont="1" applyFill="1" applyAlignment="1">
      <alignment horizontal="center"/>
    </xf>
    <xf numFmtId="0" fontId="12" fillId="16" borderId="0" xfId="33" applyFont="1" applyFill="1" applyAlignment="1">
      <alignment horizontal="center" vertical="center" wrapText="1"/>
    </xf>
    <xf numFmtId="0" fontId="11" fillId="13" borderId="8" xfId="33" applyFont="1" applyFill="1" applyBorder="1" applyAlignment="1">
      <alignment horizontal="center" vertical="top" wrapText="1"/>
    </xf>
    <xf numFmtId="0" fontId="11" fillId="8" borderId="8" xfId="33" applyFont="1" applyFill="1" applyBorder="1" applyAlignment="1">
      <alignment horizontal="center" vertical="top" wrapText="1"/>
    </xf>
    <xf numFmtId="0" fontId="12" fillId="16" borderId="0" xfId="33" applyFont="1" applyFill="1" applyAlignment="1">
      <alignment horizontal="center" vertical="top" wrapText="1"/>
    </xf>
    <xf numFmtId="3" fontId="15" fillId="16" borderId="0" xfId="33" applyNumberFormat="1" applyFont="1" applyFill="1" applyAlignment="1">
      <alignment horizontal="right" vertical="top" wrapText="1"/>
    </xf>
    <xf numFmtId="0" fontId="12" fillId="0" borderId="0" xfId="33" applyFont="1" applyAlignment="1">
      <alignment horizontal="justify" vertical="center" wrapText="1"/>
    </xf>
    <xf numFmtId="169" fontId="12" fillId="0" borderId="0" xfId="34" applyFont="1" applyFill="1" applyBorder="1" applyAlignment="1">
      <alignment horizontal="right" vertical="center" wrapText="1"/>
    </xf>
    <xf numFmtId="0" fontId="14" fillId="0" borderId="0" xfId="0" applyFont="1"/>
    <xf numFmtId="0" fontId="14" fillId="10" borderId="47" xfId="37" applyFont="1" applyFill="1" applyBorder="1" applyAlignment="1">
      <alignment horizontal="center" wrapText="1"/>
    </xf>
    <xf numFmtId="0" fontId="14" fillId="10" borderId="13" xfId="37" applyFont="1" applyFill="1" applyBorder="1" applyAlignment="1">
      <alignment horizontal="center"/>
    </xf>
    <xf numFmtId="0" fontId="14" fillId="10" borderId="18" xfId="37" applyFont="1" applyFill="1" applyBorder="1" applyAlignment="1">
      <alignment vertical="center" wrapText="1"/>
    </xf>
    <xf numFmtId="171" fontId="14" fillId="10" borderId="19" xfId="37" applyNumberFormat="1" applyFont="1" applyFill="1" applyBorder="1" applyAlignment="1">
      <alignment vertical="center"/>
    </xf>
    <xf numFmtId="0" fontId="14" fillId="0" borderId="0" xfId="30" applyFont="1"/>
    <xf numFmtId="0" fontId="13" fillId="0" borderId="0" xfId="30" applyFont="1"/>
    <xf numFmtId="0" fontId="11" fillId="10" borderId="28" xfId="30" applyFont="1" applyFill="1" applyBorder="1" applyAlignment="1">
      <alignment horizontal="center" vertical="top" wrapText="1"/>
    </xf>
    <xf numFmtId="3" fontId="11" fillId="0" borderId="0" xfId="30" applyNumberFormat="1" applyFont="1" applyAlignment="1">
      <alignment horizontal="justify" vertical="top" wrapText="1"/>
    </xf>
    <xf numFmtId="3" fontId="13" fillId="0" borderId="0" xfId="30" applyNumberFormat="1" applyFont="1"/>
    <xf numFmtId="0" fontId="11" fillId="10" borderId="53" xfId="30" applyFont="1" applyFill="1" applyBorder="1" applyAlignment="1">
      <alignment horizontal="justify" vertical="center" wrapText="1"/>
    </xf>
    <xf numFmtId="169" fontId="11" fillId="10" borderId="42" xfId="4" applyFont="1" applyFill="1" applyBorder="1" applyAlignment="1">
      <alignment horizontal="right" vertical="center" wrapText="1"/>
    </xf>
    <xf numFmtId="169" fontId="15" fillId="0" borderId="0" xfId="30" applyNumberFormat="1" applyFont="1" applyAlignment="1">
      <alignment vertical="top"/>
    </xf>
    <xf numFmtId="169" fontId="15" fillId="0" borderId="0" xfId="30" applyNumberFormat="1" applyFont="1"/>
    <xf numFmtId="10" fontId="13" fillId="0" borderId="19" xfId="0" applyNumberFormat="1" applyFont="1" applyBorder="1"/>
    <xf numFmtId="0" fontId="12" fillId="0" borderId="0" xfId="0" applyFont="1" applyAlignment="1">
      <alignment horizontal="justify" vertical="top" wrapText="1"/>
    </xf>
    <xf numFmtId="0" fontId="15" fillId="0" borderId="0" xfId="0" applyFont="1" applyAlignment="1">
      <alignment horizontal="justify" vertical="top" wrapText="1"/>
    </xf>
    <xf numFmtId="0" fontId="12" fillId="0" borderId="0" xfId="0" applyFont="1" applyAlignment="1">
      <alignment horizontal="justify" vertical="center" wrapText="1"/>
    </xf>
    <xf numFmtId="171" fontId="15" fillId="0" borderId="0" xfId="1" applyNumberFormat="1" applyFont="1" applyBorder="1" applyAlignment="1">
      <alignment horizontal="right" vertical="center" wrapText="1"/>
    </xf>
    <xf numFmtId="3" fontId="15" fillId="0" borderId="0" xfId="1" applyNumberFormat="1" applyFont="1" applyBorder="1" applyAlignment="1">
      <alignment horizontal="right" vertical="center" wrapText="1"/>
    </xf>
    <xf numFmtId="14" fontId="11" fillId="7" borderId="8" xfId="0" applyNumberFormat="1" applyFont="1" applyFill="1" applyBorder="1" applyAlignment="1">
      <alignment horizontal="center" vertical="center" wrapText="1"/>
    </xf>
    <xf numFmtId="3" fontId="15" fillId="0" borderId="0" xfId="0" applyNumberFormat="1" applyFont="1"/>
    <xf numFmtId="3" fontId="13" fillId="0" borderId="0" xfId="0" applyNumberFormat="1" applyFont="1"/>
    <xf numFmtId="175" fontId="23" fillId="7" borderId="8" xfId="0" applyNumberFormat="1" applyFont="1" applyFill="1" applyBorder="1" applyAlignment="1">
      <alignment horizontal="center" vertical="center" wrapText="1"/>
    </xf>
    <xf numFmtId="14" fontId="11" fillId="7" borderId="8" xfId="0" applyNumberFormat="1" applyFont="1" applyFill="1" applyBorder="1" applyAlignment="1">
      <alignment horizontal="center" vertical="top" wrapText="1"/>
    </xf>
    <xf numFmtId="169" fontId="15" fillId="0" borderId="0" xfId="4" applyFont="1" applyBorder="1" applyAlignment="1">
      <alignment horizontal="right" vertical="center" wrapText="1"/>
    </xf>
    <xf numFmtId="169" fontId="15" fillId="0" borderId="0" xfId="4" applyFont="1" applyFill="1"/>
    <xf numFmtId="171" fontId="13" fillId="0" borderId="0" xfId="0" applyNumberFormat="1" applyFont="1"/>
    <xf numFmtId="169" fontId="15" fillId="0" borderId="0" xfId="18" applyFont="1"/>
    <xf numFmtId="171" fontId="11" fillId="7" borderId="15" xfId="26" applyNumberFormat="1" applyFont="1" applyFill="1" applyBorder="1" applyAlignment="1">
      <alignment horizontal="center" vertical="center"/>
    </xf>
    <xf numFmtId="171" fontId="11" fillId="7" borderId="15" xfId="26" applyNumberFormat="1" applyFont="1" applyFill="1" applyBorder="1" applyAlignment="1">
      <alignment horizontal="right" vertical="center"/>
    </xf>
    <xf numFmtId="171" fontId="12" fillId="7" borderId="15" xfId="26" applyNumberFormat="1" applyFont="1" applyFill="1" applyBorder="1" applyAlignment="1">
      <alignment horizontal="center" vertical="center"/>
    </xf>
    <xf numFmtId="0" fontId="25" fillId="0" borderId="0" xfId="0" applyFont="1"/>
    <xf numFmtId="0" fontId="26" fillId="0" borderId="0" xfId="26" applyFont="1" applyAlignment="1">
      <alignment horizontal="left"/>
    </xf>
    <xf numFmtId="0" fontId="26" fillId="0" borderId="0" xfId="26" applyFont="1"/>
    <xf numFmtId="175" fontId="26" fillId="7" borderId="5" xfId="26" applyNumberFormat="1" applyFont="1" applyFill="1" applyBorder="1" applyAlignment="1">
      <alignment horizontal="center" vertical="center" wrapText="1"/>
    </xf>
    <xf numFmtId="3" fontId="25" fillId="0" borderId="0" xfId="0" applyNumberFormat="1" applyFont="1"/>
    <xf numFmtId="182" fontId="25" fillId="0" borderId="0" xfId="0" applyNumberFormat="1" applyFont="1"/>
    <xf numFmtId="0" fontId="29" fillId="0" borderId="0" xfId="0" applyFont="1"/>
    <xf numFmtId="0" fontId="30" fillId="0" borderId="0" xfId="0" applyFont="1" applyAlignment="1">
      <alignment vertical="center"/>
    </xf>
    <xf numFmtId="0" fontId="31" fillId="0" borderId="0" xfId="0" applyFont="1" applyAlignment="1">
      <alignment vertical="center"/>
    </xf>
    <xf numFmtId="0" fontId="11" fillId="7" borderId="44" xfId="0" applyFont="1" applyFill="1" applyBorder="1" applyAlignment="1">
      <alignment horizontal="center" vertical="center" wrapText="1"/>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8" xfId="0" applyFont="1" applyFill="1" applyBorder="1" applyAlignment="1">
      <alignment vertical="center"/>
    </xf>
    <xf numFmtId="0" fontId="11" fillId="7" borderId="19" xfId="0" applyFont="1" applyFill="1" applyBorder="1" applyAlignment="1">
      <alignment vertical="center"/>
    </xf>
    <xf numFmtId="169" fontId="11" fillId="7" borderId="19" xfId="4" applyFont="1" applyFill="1" applyBorder="1" applyAlignment="1">
      <alignment horizontal="right" vertical="center"/>
    </xf>
    <xf numFmtId="0" fontId="11" fillId="7" borderId="20" xfId="0" applyFont="1" applyFill="1" applyBorder="1" applyAlignment="1">
      <alignment vertical="center"/>
    </xf>
    <xf numFmtId="0" fontId="11" fillId="7" borderId="47" xfId="0" applyFont="1" applyFill="1" applyBorder="1" applyAlignment="1">
      <alignment horizontal="center" vertical="center"/>
    </xf>
    <xf numFmtId="0" fontId="11" fillId="7" borderId="48" xfId="0" applyFont="1" applyFill="1" applyBorder="1" applyAlignment="1">
      <alignment horizontal="center" vertical="center"/>
    </xf>
    <xf numFmtId="0" fontId="11" fillId="7" borderId="43"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9" xfId="0" applyFont="1" applyFill="1" applyBorder="1" applyAlignment="1">
      <alignment horizontal="center" vertical="center"/>
    </xf>
    <xf numFmtId="169" fontId="13" fillId="0" borderId="17" xfId="4" applyFont="1" applyBorder="1" applyAlignment="1">
      <alignment horizontal="right" vertical="center"/>
    </xf>
    <xf numFmtId="10" fontId="11" fillId="7" borderId="19" xfId="1" applyNumberFormat="1" applyFont="1" applyFill="1" applyBorder="1" applyAlignment="1">
      <alignment horizontal="center" vertical="center"/>
    </xf>
    <xf numFmtId="10" fontId="11" fillId="7" borderId="20" xfId="1" applyNumberFormat="1" applyFont="1" applyFill="1" applyBorder="1" applyAlignment="1">
      <alignment horizontal="center" vertical="center"/>
    </xf>
    <xf numFmtId="169" fontId="11" fillId="7" borderId="18" xfId="4" applyFont="1" applyFill="1" applyBorder="1" applyAlignment="1">
      <alignment horizontal="right" vertical="center"/>
    </xf>
    <xf numFmtId="169" fontId="11" fillId="7" borderId="20" xfId="4" applyFont="1" applyFill="1" applyBorder="1" applyAlignment="1">
      <alignment horizontal="right" vertical="center"/>
    </xf>
    <xf numFmtId="0" fontId="32" fillId="7" borderId="54" xfId="0" applyFont="1" applyFill="1" applyBorder="1" applyAlignment="1">
      <alignment vertical="center"/>
    </xf>
    <xf numFmtId="0" fontId="11" fillId="7" borderId="55" xfId="0" applyFont="1" applyFill="1" applyBorder="1" applyAlignment="1">
      <alignment vertical="center"/>
    </xf>
    <xf numFmtId="0" fontId="11" fillId="7" borderId="56" xfId="0" applyFont="1" applyFill="1" applyBorder="1" applyAlignment="1">
      <alignment vertical="center"/>
    </xf>
    <xf numFmtId="169" fontId="29" fillId="0" borderId="0" xfId="0" applyNumberFormat="1" applyFont="1"/>
    <xf numFmtId="169" fontId="13" fillId="0" borderId="0" xfId="0" applyNumberFormat="1" applyFont="1" applyAlignment="1">
      <alignment vertical="center"/>
    </xf>
    <xf numFmtId="171" fontId="9" fillId="8" borderId="5" xfId="9" applyNumberFormat="1" applyFont="1" applyFill="1" applyBorder="1" applyAlignment="1">
      <alignment horizontal="center" vertical="center"/>
    </xf>
    <xf numFmtId="174" fontId="12" fillId="0" borderId="0" xfId="14" applyNumberFormat="1" applyFont="1" applyAlignment="1">
      <alignment wrapText="1"/>
    </xf>
    <xf numFmtId="169" fontId="16" fillId="0" borderId="0" xfId="0" applyNumberFormat="1" applyFont="1"/>
    <xf numFmtId="171" fontId="6" fillId="0" borderId="4" xfId="9" applyNumberFormat="1" applyFont="1" applyBorder="1" applyAlignment="1">
      <alignment horizontal="left" vertical="center" indent="3"/>
    </xf>
    <xf numFmtId="169" fontId="6" fillId="0" borderId="5" xfId="4" applyFont="1" applyBorder="1" applyAlignment="1">
      <alignment vertical="center"/>
    </xf>
    <xf numFmtId="171" fontId="9" fillId="0" borderId="62" xfId="9" applyNumberFormat="1" applyFont="1" applyBorder="1" applyAlignment="1">
      <alignment horizontal="left" vertical="center"/>
    </xf>
    <xf numFmtId="169" fontId="9" fillId="0" borderId="63" xfId="9" applyNumberFormat="1" applyFont="1" applyBorder="1" applyAlignment="1">
      <alignment vertical="center"/>
    </xf>
    <xf numFmtId="171" fontId="9" fillId="8" borderId="4" xfId="9" applyNumberFormat="1" applyFont="1" applyFill="1" applyBorder="1" applyAlignment="1">
      <alignment horizontal="left" vertical="center" indent="2"/>
    </xf>
    <xf numFmtId="169" fontId="9" fillId="8" borderId="5" xfId="9" applyNumberFormat="1" applyFont="1" applyFill="1" applyBorder="1" applyAlignment="1">
      <alignment vertical="center"/>
    </xf>
    <xf numFmtId="14" fontId="9" fillId="7" borderId="64" xfId="9" applyNumberFormat="1" applyFont="1" applyFill="1" applyBorder="1" applyAlignment="1">
      <alignment horizontal="center" vertical="center" wrapText="1"/>
    </xf>
    <xf numFmtId="14" fontId="9" fillId="7" borderId="65" xfId="9" applyNumberFormat="1" applyFont="1" applyFill="1" applyBorder="1" applyAlignment="1">
      <alignment horizontal="center" vertical="center" wrapText="1"/>
    </xf>
    <xf numFmtId="0" fontId="16" fillId="0" borderId="0" xfId="0" applyFont="1" applyAlignment="1">
      <alignment vertical="center"/>
    </xf>
    <xf numFmtId="14" fontId="9" fillId="8" borderId="2" xfId="9" applyNumberFormat="1" applyFont="1" applyFill="1" applyBorder="1" applyAlignment="1">
      <alignment horizontal="center" vertical="center"/>
    </xf>
    <xf numFmtId="171" fontId="9" fillId="7" borderId="66" xfId="9" applyNumberFormat="1" applyFont="1" applyFill="1" applyBorder="1" applyAlignment="1">
      <alignment horizontal="center" vertical="center"/>
    </xf>
    <xf numFmtId="171" fontId="9" fillId="7" borderId="67" xfId="9" applyNumberFormat="1" applyFont="1" applyFill="1" applyBorder="1" applyAlignment="1">
      <alignment horizontal="center" vertical="center"/>
    </xf>
    <xf numFmtId="171" fontId="9" fillId="7" borderId="4" xfId="9" applyNumberFormat="1" applyFont="1" applyFill="1" applyBorder="1" applyAlignment="1">
      <alignment horizontal="center" vertical="top"/>
    </xf>
    <xf numFmtId="171" fontId="9" fillId="7" borderId="67" xfId="9" applyNumberFormat="1" applyFont="1" applyFill="1" applyBorder="1" applyAlignment="1">
      <alignment horizontal="center" vertical="top"/>
    </xf>
    <xf numFmtId="171" fontId="6" fillId="0" borderId="66" xfId="9" applyNumberFormat="1" applyFont="1" applyBorder="1" applyAlignment="1">
      <alignment vertical="center"/>
    </xf>
    <xf numFmtId="169" fontId="9" fillId="0" borderId="0" xfId="9" applyNumberFormat="1" applyFont="1" applyAlignment="1">
      <alignment vertical="center"/>
    </xf>
    <xf numFmtId="171" fontId="9" fillId="0" borderId="0" xfId="9" applyNumberFormat="1" applyFont="1" applyAlignment="1">
      <alignment vertical="center"/>
    </xf>
    <xf numFmtId="171" fontId="9" fillId="0" borderId="40" xfId="9" applyNumberFormat="1" applyFont="1" applyBorder="1" applyAlignment="1">
      <alignment vertical="center"/>
    </xf>
    <xf numFmtId="171" fontId="9" fillId="0" borderId="68" xfId="9" applyNumberFormat="1" applyFont="1" applyBorder="1" applyAlignment="1">
      <alignment vertical="center"/>
    </xf>
    <xf numFmtId="171" fontId="9" fillId="0" borderId="62" xfId="9" applyNumberFormat="1" applyFont="1" applyBorder="1" applyAlignment="1">
      <alignment vertical="center"/>
    </xf>
    <xf numFmtId="171" fontId="33" fillId="0" borderId="0" xfId="9" applyNumberFormat="1" applyFont="1" applyAlignment="1">
      <alignment vertical="center"/>
    </xf>
    <xf numFmtId="171" fontId="9" fillId="7" borderId="69" xfId="9" applyNumberFormat="1" applyFont="1" applyFill="1" applyBorder="1" applyAlignment="1">
      <alignment horizontal="center" vertical="center"/>
    </xf>
    <xf numFmtId="171" fontId="9" fillId="7" borderId="5" xfId="9" applyNumberFormat="1" applyFont="1" applyFill="1" applyBorder="1" applyAlignment="1">
      <alignment horizontal="center" vertical="center"/>
    </xf>
    <xf numFmtId="169" fontId="11" fillId="7" borderId="18" xfId="4" applyFont="1" applyFill="1" applyBorder="1" applyAlignment="1">
      <alignment horizontal="left" vertical="center"/>
    </xf>
    <xf numFmtId="171" fontId="11" fillId="7" borderId="19" xfId="4" applyNumberFormat="1" applyFont="1" applyFill="1" applyBorder="1" applyAlignment="1">
      <alignment horizontal="right" vertical="center"/>
    </xf>
    <xf numFmtId="0" fontId="2" fillId="0" borderId="0" xfId="44"/>
    <xf numFmtId="0" fontId="37" fillId="0" borderId="0" xfId="45" applyFont="1" applyAlignment="1" applyProtection="1">
      <alignment vertical="center" wrapText="1"/>
      <protection locked="0"/>
    </xf>
    <xf numFmtId="0" fontId="35" fillId="0" borderId="0" xfId="45" applyAlignment="1" applyProtection="1">
      <alignment vertical="center"/>
      <protection locked="0"/>
    </xf>
    <xf numFmtId="0" fontId="35" fillId="0" borderId="72" xfId="45" applyBorder="1" applyProtection="1">
      <protection locked="0"/>
    </xf>
    <xf numFmtId="0" fontId="39" fillId="0" borderId="0" xfId="45" applyFont="1" applyAlignment="1" applyProtection="1">
      <alignment horizontal="left" vertical="top"/>
      <protection locked="0"/>
    </xf>
    <xf numFmtId="0" fontId="40" fillId="0" borderId="0" xfId="45" applyFont="1" applyAlignment="1" applyProtection="1">
      <alignment vertical="top"/>
      <protection locked="0"/>
    </xf>
    <xf numFmtId="0" fontId="40" fillId="0" borderId="73" xfId="45" applyFont="1" applyBorder="1" applyAlignment="1" applyProtection="1">
      <alignment vertical="top" wrapText="1"/>
      <protection locked="0"/>
    </xf>
    <xf numFmtId="14" fontId="42" fillId="0" borderId="73" xfId="45" applyNumberFormat="1" applyFont="1" applyBorder="1" applyAlignment="1">
      <alignment horizontal="center" vertical="center" wrapText="1"/>
    </xf>
    <xf numFmtId="0" fontId="43" fillId="19" borderId="74" xfId="45" applyFont="1" applyFill="1" applyBorder="1" applyAlignment="1" applyProtection="1">
      <alignment horizontal="center" vertical="center" wrapText="1"/>
      <protection locked="0"/>
    </xf>
    <xf numFmtId="0" fontId="44" fillId="0" borderId="0" xfId="45" applyFont="1" applyProtection="1">
      <protection locked="0"/>
    </xf>
    <xf numFmtId="0" fontId="44" fillId="20" borderId="76" xfId="45" applyFont="1" applyFill="1" applyBorder="1" applyAlignment="1" applyProtection="1">
      <alignment horizontal="center" vertical="center"/>
      <protection locked="0"/>
    </xf>
    <xf numFmtId="0" fontId="44" fillId="20" borderId="76" xfId="45" applyFont="1" applyFill="1" applyBorder="1" applyAlignment="1" applyProtection="1">
      <alignment horizontal="left" vertical="center"/>
      <protection locked="0"/>
    </xf>
    <xf numFmtId="3" fontId="44" fillId="0" borderId="77" xfId="45" applyNumberFormat="1" applyFont="1" applyBorder="1" applyAlignment="1" applyProtection="1">
      <alignment horizontal="right" vertical="center"/>
      <protection locked="0"/>
    </xf>
    <xf numFmtId="171" fontId="44" fillId="0" borderId="76" xfId="45" applyNumberFormat="1" applyFont="1" applyBorder="1" applyAlignment="1" applyProtection="1">
      <alignment horizontal="right" vertical="center"/>
      <protection locked="0"/>
    </xf>
    <xf numFmtId="0" fontId="44" fillId="20" borderId="76" xfId="45" applyFont="1" applyFill="1" applyBorder="1" applyAlignment="1" applyProtection="1">
      <alignment horizontal="right" vertical="center"/>
      <protection locked="0"/>
    </xf>
    <xf numFmtId="3" fontId="44" fillId="0" borderId="76" xfId="45" applyNumberFormat="1" applyFont="1" applyBorder="1" applyAlignment="1" applyProtection="1">
      <alignment horizontal="right" vertical="center"/>
      <protection locked="0"/>
    </xf>
    <xf numFmtId="0" fontId="35" fillId="0" borderId="80" xfId="45" applyBorder="1" applyProtection="1">
      <protection locked="0"/>
    </xf>
    <xf numFmtId="171" fontId="44" fillId="0" borderId="77" xfId="45" applyNumberFormat="1" applyFont="1" applyBorder="1" applyAlignment="1" applyProtection="1">
      <alignment horizontal="right" vertical="center"/>
      <protection locked="0"/>
    </xf>
    <xf numFmtId="171" fontId="44" fillId="0" borderId="78" xfId="45" applyNumberFormat="1" applyFont="1" applyBorder="1" applyAlignment="1" applyProtection="1">
      <alignment horizontal="left" vertical="center"/>
      <protection locked="0"/>
    </xf>
    <xf numFmtId="0" fontId="44" fillId="20" borderId="81" xfId="45" applyFont="1" applyFill="1" applyBorder="1" applyAlignment="1" applyProtection="1">
      <alignment horizontal="center" vertical="center"/>
      <protection locked="0"/>
    </xf>
    <xf numFmtId="0" fontId="44" fillId="20" borderId="81" xfId="45" applyFont="1" applyFill="1" applyBorder="1" applyAlignment="1" applyProtection="1">
      <alignment horizontal="right" vertical="center"/>
      <protection locked="0"/>
    </xf>
    <xf numFmtId="3" fontId="45" fillId="0" borderId="82" xfId="45" applyNumberFormat="1" applyFont="1" applyBorder="1" applyAlignment="1">
      <alignment horizontal="right" vertical="center"/>
    </xf>
    <xf numFmtId="0" fontId="35" fillId="0" borderId="83" xfId="45" applyBorder="1" applyProtection="1">
      <protection locked="0"/>
    </xf>
    <xf numFmtId="0" fontId="35" fillId="0" borderId="0" xfId="45" applyProtection="1">
      <protection locked="0"/>
    </xf>
    <xf numFmtId="3" fontId="47" fillId="0" borderId="0" xfId="45" applyNumberFormat="1" applyFont="1" applyAlignment="1">
      <alignment vertical="center"/>
    </xf>
    <xf numFmtId="0" fontId="48" fillId="0" borderId="0" xfId="45" applyFont="1" applyProtection="1">
      <protection locked="0"/>
    </xf>
    <xf numFmtId="0" fontId="14" fillId="7" borderId="15" xfId="0" applyFont="1" applyFill="1" applyBorder="1"/>
    <xf numFmtId="14" fontId="11" fillId="8" borderId="3" xfId="9" applyNumberFormat="1" applyFont="1" applyFill="1" applyBorder="1" applyAlignment="1">
      <alignment horizontal="center" vertical="center"/>
    </xf>
    <xf numFmtId="171" fontId="11" fillId="8" borderId="5" xfId="9" applyNumberFormat="1" applyFont="1" applyFill="1" applyBorder="1" applyAlignment="1">
      <alignment horizontal="center" vertical="center"/>
    </xf>
    <xf numFmtId="171" fontId="11" fillId="0" borderId="4" xfId="9" applyNumberFormat="1" applyFont="1" applyBorder="1" applyAlignment="1">
      <alignment vertical="center" wrapText="1"/>
    </xf>
    <xf numFmtId="169" fontId="12" fillId="0" borderId="5" xfId="9" applyNumberFormat="1" applyFont="1" applyBorder="1" applyAlignment="1">
      <alignment horizontal="center" vertical="center"/>
    </xf>
    <xf numFmtId="171" fontId="12" fillId="0" borderId="66" xfId="9" applyNumberFormat="1" applyFont="1" applyBorder="1" applyAlignment="1">
      <alignment vertical="center"/>
    </xf>
    <xf numFmtId="169" fontId="11" fillId="0" borderId="0" xfId="9" applyNumberFormat="1" applyFont="1" applyAlignment="1">
      <alignment vertical="center"/>
    </xf>
    <xf numFmtId="171" fontId="11" fillId="0" borderId="0" xfId="9" applyNumberFormat="1" applyFont="1" applyAlignment="1">
      <alignment vertical="center"/>
    </xf>
    <xf numFmtId="171" fontId="11" fillId="0" borderId="62" xfId="9" applyNumberFormat="1" applyFont="1" applyBorder="1" applyAlignment="1">
      <alignment vertical="center" wrapText="1"/>
    </xf>
    <xf numFmtId="169" fontId="11" fillId="0" borderId="41" xfId="9" applyNumberFormat="1" applyFont="1" applyBorder="1" applyAlignment="1">
      <alignment vertical="center"/>
    </xf>
    <xf numFmtId="171" fontId="11" fillId="0" borderId="40" xfId="9" applyNumberFormat="1" applyFont="1" applyBorder="1" applyAlignment="1">
      <alignment vertical="center"/>
    </xf>
    <xf numFmtId="184" fontId="9" fillId="8" borderId="5" xfId="31" applyNumberFormat="1" applyFont="1" applyFill="1" applyBorder="1" applyAlignment="1">
      <alignment vertical="center"/>
    </xf>
    <xf numFmtId="171" fontId="12" fillId="0" borderId="0" xfId="0" applyNumberFormat="1" applyFont="1"/>
    <xf numFmtId="17" fontId="26" fillId="7" borderId="5" xfId="26" applyNumberFormat="1" applyFont="1" applyFill="1" applyBorder="1" applyAlignment="1">
      <alignment horizontal="center" vertical="center" wrapText="1"/>
    </xf>
    <xf numFmtId="0" fontId="12" fillId="16" borderId="0" xfId="0" applyFont="1" applyFill="1"/>
    <xf numFmtId="0" fontId="12" fillId="16" borderId="0" xfId="0" applyFont="1" applyFill="1" applyAlignment="1">
      <alignment horizontal="right" vertical="center"/>
    </xf>
    <xf numFmtId="171" fontId="11" fillId="16" borderId="15" xfId="26" applyNumberFormat="1" applyFont="1" applyFill="1" applyBorder="1" applyAlignment="1">
      <alignment horizontal="center" vertical="center" wrapText="1"/>
    </xf>
    <xf numFmtId="171" fontId="12" fillId="16" borderId="15" xfId="26" applyNumberFormat="1" applyFont="1" applyFill="1" applyBorder="1" applyAlignment="1">
      <alignment horizontal="center" vertical="center" wrapText="1"/>
    </xf>
    <xf numFmtId="171" fontId="12" fillId="16" borderId="15" xfId="26" applyNumberFormat="1" applyFont="1" applyFill="1" applyBorder="1" applyAlignment="1">
      <alignment horizontal="right" vertical="center"/>
    </xf>
    <xf numFmtId="171" fontId="12" fillId="16" borderId="15" xfId="10" applyNumberFormat="1" applyFont="1" applyFill="1" applyBorder="1" applyAlignment="1">
      <alignment horizontal="right" vertical="center" wrapText="1"/>
    </xf>
    <xf numFmtId="171" fontId="12" fillId="16" borderId="15" xfId="26" applyNumberFormat="1" applyFont="1" applyFill="1" applyBorder="1" applyAlignment="1">
      <alignment horizontal="center" vertical="center"/>
    </xf>
    <xf numFmtId="171" fontId="11" fillId="16" borderId="15" xfId="26" applyNumberFormat="1" applyFont="1" applyFill="1" applyBorder="1" applyAlignment="1">
      <alignment horizontal="right" vertical="center" wrapText="1"/>
    </xf>
    <xf numFmtId="0" fontId="13" fillId="16" borderId="0" xfId="0" applyFont="1" applyFill="1"/>
    <xf numFmtId="3" fontId="11" fillId="7" borderId="19" xfId="4" applyNumberFormat="1" applyFont="1" applyFill="1" applyBorder="1" applyAlignment="1">
      <alignment horizontal="right" vertical="center"/>
    </xf>
    <xf numFmtId="171" fontId="11" fillId="8" borderId="5" xfId="9" applyNumberFormat="1" applyFont="1" applyFill="1" applyBorder="1" applyAlignment="1">
      <alignment horizontal="center" vertical="top"/>
    </xf>
    <xf numFmtId="171" fontId="12" fillId="0" borderId="0" xfId="9" applyNumberFormat="1" applyFont="1" applyAlignment="1">
      <alignment vertical="center"/>
    </xf>
    <xf numFmtId="171" fontId="12" fillId="0" borderId="0" xfId="9" applyNumberFormat="1" applyFont="1"/>
    <xf numFmtId="171" fontId="12" fillId="0" borderId="23" xfId="9" applyNumberFormat="1" applyFont="1" applyBorder="1" applyAlignment="1">
      <alignment horizontal="center" vertical="center"/>
    </xf>
    <xf numFmtId="171" fontId="12" fillId="0" borderId="23" xfId="9" applyNumberFormat="1" applyFont="1" applyBorder="1" applyAlignment="1">
      <alignment vertical="center"/>
    </xf>
    <xf numFmtId="171" fontId="12" fillId="0" borderId="5" xfId="9" applyNumberFormat="1" applyFont="1" applyBorder="1" applyAlignment="1">
      <alignment horizontal="center" vertical="center"/>
    </xf>
    <xf numFmtId="171" fontId="12" fillId="0" borderId="5" xfId="9" applyNumberFormat="1" applyFont="1" applyBorder="1" applyAlignment="1">
      <alignment vertical="center"/>
    </xf>
    <xf numFmtId="171" fontId="12" fillId="0" borderId="23" xfId="10" applyNumberFormat="1" applyFont="1" applyBorder="1" applyAlignment="1">
      <alignment vertical="center"/>
    </xf>
    <xf numFmtId="171" fontId="12" fillId="0" borderId="5" xfId="10" applyNumberFormat="1" applyFont="1" applyBorder="1" applyAlignment="1">
      <alignment vertical="center"/>
    </xf>
    <xf numFmtId="171" fontId="12" fillId="0" borderId="0" xfId="4" applyNumberFormat="1" applyFont="1"/>
    <xf numFmtId="171" fontId="12" fillId="0" borderId="23" xfId="9" quotePrefix="1" applyNumberFormat="1" applyFont="1" applyBorder="1" applyAlignment="1">
      <alignment horizontal="center" vertical="center"/>
    </xf>
    <xf numFmtId="183" fontId="53" fillId="7" borderId="5" xfId="26" applyNumberFormat="1" applyFont="1" applyFill="1" applyBorder="1" applyAlignment="1">
      <alignment horizontal="center" vertical="center" wrapText="1"/>
    </xf>
    <xf numFmtId="171" fontId="12" fillId="0" borderId="33" xfId="14" applyNumberFormat="1" applyFont="1" applyBorder="1" applyAlignment="1">
      <alignment horizontal="right"/>
    </xf>
    <xf numFmtId="175" fontId="11" fillId="19" borderId="26" xfId="36" applyNumberFormat="1" applyFont="1" applyFill="1" applyBorder="1" applyAlignment="1">
      <alignment horizontal="center" vertical="center" wrapText="1"/>
    </xf>
    <xf numFmtId="0" fontId="11" fillId="19" borderId="28" xfId="36" applyFont="1" applyFill="1" applyBorder="1" applyAlignment="1">
      <alignment horizontal="center" vertical="top" wrapText="1"/>
    </xf>
    <xf numFmtId="171" fontId="12" fillId="0" borderId="5" xfId="0" applyNumberFormat="1" applyFont="1" applyBorder="1" applyAlignment="1">
      <alignment vertical="center"/>
    </xf>
    <xf numFmtId="171" fontId="12" fillId="0" borderId="119" xfId="0" applyNumberFormat="1" applyFont="1" applyBorder="1" applyAlignment="1">
      <alignment vertical="center"/>
    </xf>
    <xf numFmtId="0" fontId="11" fillId="19" borderId="29" xfId="36" applyFont="1" applyFill="1" applyBorder="1" applyAlignment="1">
      <alignment horizontal="center" vertical="top" wrapText="1"/>
    </xf>
    <xf numFmtId="171" fontId="12" fillId="0" borderId="23" xfId="0" applyNumberFormat="1" applyFont="1" applyBorder="1" applyAlignment="1">
      <alignment vertical="center"/>
    </xf>
    <xf numFmtId="175" fontId="11" fillId="19" borderId="25" xfId="36" applyNumberFormat="1" applyFont="1" applyFill="1" applyBorder="1" applyAlignment="1">
      <alignment horizontal="center" vertical="center" wrapText="1"/>
    </xf>
    <xf numFmtId="171" fontId="12" fillId="0" borderId="118" xfId="0" applyNumberFormat="1" applyFont="1" applyBorder="1" applyAlignment="1">
      <alignment vertical="center"/>
    </xf>
    <xf numFmtId="0" fontId="12" fillId="0" borderId="15" xfId="24" applyFont="1" applyFill="1" applyBorder="1" applyAlignment="1">
      <alignment horizontal="center" vertical="center"/>
    </xf>
    <xf numFmtId="0" fontId="11" fillId="7" borderId="19" xfId="24" applyFont="1" applyFill="1" applyBorder="1" applyAlignment="1">
      <alignment horizontal="center" vertical="center"/>
    </xf>
    <xf numFmtId="169" fontId="12" fillId="0" borderId="33" xfId="18" applyFont="1" applyFill="1" applyBorder="1" applyAlignment="1">
      <alignment horizontal="right" vertical="center" wrapText="1"/>
    </xf>
    <xf numFmtId="169" fontId="12" fillId="0" borderId="33" xfId="34" applyFont="1" applyFill="1" applyBorder="1" applyAlignment="1">
      <alignment horizontal="right" vertical="center" wrapText="1"/>
    </xf>
    <xf numFmtId="169" fontId="12" fillId="0" borderId="8" xfId="34" applyFont="1" applyFill="1" applyBorder="1" applyAlignment="1">
      <alignment horizontal="right" vertical="center" wrapText="1"/>
    </xf>
    <xf numFmtId="172" fontId="12" fillId="0" borderId="5" xfId="9" applyNumberFormat="1" applyFont="1" applyBorder="1" applyAlignment="1">
      <alignment vertical="center"/>
    </xf>
    <xf numFmtId="171" fontId="11" fillId="11" borderId="5" xfId="9" applyNumberFormat="1" applyFont="1" applyFill="1" applyBorder="1" applyAlignment="1">
      <alignment horizontal="left" vertical="center"/>
    </xf>
    <xf numFmtId="171" fontId="11" fillId="11" borderId="5" xfId="9" applyNumberFormat="1" applyFont="1" applyFill="1" applyBorder="1" applyAlignment="1">
      <alignment vertical="center"/>
    </xf>
    <xf numFmtId="171" fontId="12" fillId="16" borderId="5" xfId="9" applyNumberFormat="1" applyFont="1" applyFill="1" applyBorder="1" applyAlignment="1">
      <alignment vertical="center"/>
    </xf>
    <xf numFmtId="171" fontId="11" fillId="0" borderId="5" xfId="9" applyNumberFormat="1" applyFont="1" applyBorder="1" applyAlignment="1">
      <alignment horizontal="center" vertical="center"/>
    </xf>
    <xf numFmtId="0" fontId="12" fillId="0" borderId="33" xfId="14" applyFont="1" applyBorder="1" applyAlignment="1">
      <alignment horizontal="center" vertical="center" wrapText="1"/>
    </xf>
    <xf numFmtId="0" fontId="11" fillId="0" borderId="33" xfId="14" applyFont="1" applyBorder="1" applyAlignment="1">
      <alignment horizontal="center" vertical="center" wrapText="1"/>
    </xf>
    <xf numFmtId="0" fontId="13" fillId="0" borderId="33" xfId="14" applyFont="1" applyBorder="1" applyAlignment="1">
      <alignment horizontal="center" vertical="center" wrapText="1"/>
    </xf>
    <xf numFmtId="0" fontId="12" fillId="0" borderId="8" xfId="14" applyFont="1" applyBorder="1" applyAlignment="1">
      <alignment horizontal="center" vertical="center" wrapText="1"/>
    </xf>
    <xf numFmtId="169" fontId="13" fillId="0" borderId="13" xfId="0" applyNumberFormat="1" applyFont="1" applyBorder="1"/>
    <xf numFmtId="169" fontId="12" fillId="0" borderId="30" xfId="4" applyFont="1" applyBorder="1" applyAlignment="1">
      <alignment horizontal="right" vertical="center" wrapText="1"/>
    </xf>
    <xf numFmtId="169" fontId="12" fillId="0" borderId="50" xfId="4" applyFont="1" applyBorder="1" applyAlignment="1">
      <alignment horizontal="right" vertical="center" wrapText="1"/>
    </xf>
    <xf numFmtId="169" fontId="12" fillId="0" borderId="50" xfId="1265" applyFont="1" applyFill="1" applyBorder="1" applyAlignment="1">
      <alignment horizontal="right" vertical="center" wrapText="1"/>
    </xf>
    <xf numFmtId="169" fontId="12" fillId="0" borderId="50" xfId="4" applyFont="1" applyFill="1" applyBorder="1" applyAlignment="1">
      <alignment horizontal="right" vertical="center" wrapText="1"/>
    </xf>
    <xf numFmtId="0" fontId="12" fillId="0" borderId="87" xfId="36" applyFont="1" applyBorder="1" applyAlignment="1">
      <alignment horizontal="justify" vertical="center" wrapText="1"/>
    </xf>
    <xf numFmtId="169" fontId="12" fillId="0" borderId="30" xfId="1265" applyFont="1" applyFill="1" applyBorder="1" applyAlignment="1">
      <alignment horizontal="right" vertical="center" wrapText="1"/>
    </xf>
    <xf numFmtId="0" fontId="12" fillId="0" borderId="121" xfId="36" applyFont="1" applyBorder="1" applyAlignment="1">
      <alignment horizontal="justify" vertical="center" wrapText="1"/>
    </xf>
    <xf numFmtId="171" fontId="12" fillId="0" borderId="13" xfId="37" applyNumberFormat="1" applyFont="1" applyBorder="1" applyAlignment="1">
      <alignment vertical="center"/>
    </xf>
    <xf numFmtId="169" fontId="11" fillId="0" borderId="30" xfId="4" applyFont="1" applyBorder="1" applyAlignment="1">
      <alignment horizontal="right" vertical="center" wrapText="1"/>
    </xf>
    <xf numFmtId="169" fontId="12" fillId="0" borderId="50" xfId="36" applyNumberFormat="1" applyFont="1" applyBorder="1" applyAlignment="1">
      <alignment horizontal="right" vertical="center" wrapText="1"/>
    </xf>
    <xf numFmtId="169" fontId="11" fillId="0" borderId="28" xfId="4" applyFont="1" applyBorder="1" applyAlignment="1">
      <alignment horizontal="right" vertical="center" wrapText="1"/>
    </xf>
    <xf numFmtId="169" fontId="11" fillId="0" borderId="30" xfId="30" applyNumberFormat="1" applyFont="1" applyBorder="1" applyAlignment="1">
      <alignment horizontal="right" vertical="center" wrapText="1"/>
    </xf>
    <xf numFmtId="169" fontId="11" fillId="0" borderId="50" xfId="4" applyFont="1" applyBorder="1" applyAlignment="1">
      <alignment horizontal="right" vertical="center" wrapText="1"/>
    </xf>
    <xf numFmtId="169" fontId="12" fillId="0" borderId="50" xfId="18" applyFont="1" applyBorder="1" applyAlignment="1">
      <alignment horizontal="right" vertical="center" wrapText="1"/>
    </xf>
    <xf numFmtId="180" fontId="13" fillId="0" borderId="50" xfId="30" applyNumberFormat="1" applyFont="1" applyBorder="1" applyAlignment="1">
      <alignment vertical="center"/>
    </xf>
    <xf numFmtId="180" fontId="13" fillId="0" borderId="28" xfId="30" applyNumberFormat="1" applyFont="1" applyBorder="1" applyAlignment="1">
      <alignment vertical="center"/>
    </xf>
    <xf numFmtId="171" fontId="12" fillId="16" borderId="44" xfId="26" applyNumberFormat="1" applyFont="1" applyFill="1" applyBorder="1" applyAlignment="1">
      <alignment horizontal="center" vertical="center" wrapText="1"/>
    </xf>
    <xf numFmtId="169" fontId="12" fillId="16" borderId="44" xfId="10" applyFont="1" applyFill="1" applyBorder="1" applyAlignment="1">
      <alignment horizontal="right" vertical="center" wrapText="1"/>
    </xf>
    <xf numFmtId="171" fontId="12" fillId="16" borderId="47" xfId="26" applyNumberFormat="1" applyFont="1" applyFill="1" applyBorder="1" applyAlignment="1">
      <alignment horizontal="center" vertical="center" wrapText="1"/>
    </xf>
    <xf numFmtId="171" fontId="12" fillId="16" borderId="47" xfId="26" applyNumberFormat="1" applyFont="1" applyFill="1" applyBorder="1" applyAlignment="1">
      <alignment horizontal="right" vertical="center"/>
    </xf>
    <xf numFmtId="171" fontId="12" fillId="16" borderId="13" xfId="26" applyNumberFormat="1" applyFont="1" applyFill="1" applyBorder="1" applyAlignment="1">
      <alignment horizontal="center" vertical="center" wrapText="1"/>
    </xf>
    <xf numFmtId="171" fontId="12" fillId="16" borderId="44" xfId="10" applyNumberFormat="1" applyFont="1" applyFill="1" applyBorder="1" applyAlignment="1">
      <alignment horizontal="right" vertical="center" wrapText="1"/>
    </xf>
    <xf numFmtId="171" fontId="12" fillId="16" borderId="47" xfId="26" applyNumberFormat="1" applyFont="1" applyFill="1" applyBorder="1" applyAlignment="1">
      <alignment horizontal="center" vertical="center"/>
    </xf>
    <xf numFmtId="171" fontId="12" fillId="16" borderId="47" xfId="10" applyNumberFormat="1" applyFont="1" applyFill="1" applyBorder="1" applyAlignment="1">
      <alignment horizontal="right" vertical="center"/>
    </xf>
    <xf numFmtId="171" fontId="12" fillId="16" borderId="13" xfId="26" applyNumberFormat="1" applyFont="1" applyFill="1" applyBorder="1" applyAlignment="1">
      <alignment horizontal="center" vertical="center"/>
    </xf>
    <xf numFmtId="171" fontId="12" fillId="16" borderId="13" xfId="10" applyNumberFormat="1" applyFont="1" applyFill="1" applyBorder="1" applyAlignment="1">
      <alignment horizontal="right" vertical="center"/>
    </xf>
    <xf numFmtId="171" fontId="11" fillId="16" borderId="44" xfId="26" applyNumberFormat="1" applyFont="1" applyFill="1" applyBorder="1" applyAlignment="1">
      <alignment horizontal="center" vertical="center"/>
    </xf>
    <xf numFmtId="171" fontId="11" fillId="16" borderId="44" xfId="26" applyNumberFormat="1" applyFont="1" applyFill="1" applyBorder="1" applyAlignment="1">
      <alignment horizontal="right" vertical="center"/>
    </xf>
    <xf numFmtId="171" fontId="12" fillId="16" borderId="13" xfId="26" applyNumberFormat="1" applyFont="1" applyFill="1" applyBorder="1" applyAlignment="1">
      <alignment horizontal="right" vertical="center"/>
    </xf>
    <xf numFmtId="171" fontId="12" fillId="16" borderId="44" xfId="26" applyNumberFormat="1" applyFont="1" applyFill="1" applyBorder="1" applyAlignment="1">
      <alignment horizontal="center" vertical="center"/>
    </xf>
    <xf numFmtId="171" fontId="12" fillId="16" borderId="44" xfId="26" applyNumberFormat="1" applyFont="1" applyFill="1" applyBorder="1" applyAlignment="1">
      <alignment horizontal="right" vertical="center"/>
    </xf>
    <xf numFmtId="185" fontId="12" fillId="16" borderId="47" xfId="26" applyNumberFormat="1" applyFont="1" applyFill="1" applyBorder="1" applyAlignment="1">
      <alignment horizontal="center" vertical="center"/>
    </xf>
    <xf numFmtId="171" fontId="12" fillId="16" borderId="44" xfId="10" applyNumberFormat="1" applyFont="1" applyFill="1" applyBorder="1" applyAlignment="1">
      <alignment horizontal="right" vertical="center"/>
    </xf>
    <xf numFmtId="0" fontId="12" fillId="0" borderId="44" xfId="0" applyFont="1" applyBorder="1" applyAlignment="1">
      <alignment horizontal="left" vertical="center"/>
    </xf>
    <xf numFmtId="0" fontId="12" fillId="0" borderId="44" xfId="0" applyFont="1" applyBorder="1" applyAlignment="1">
      <alignment horizontal="center" vertical="center"/>
    </xf>
    <xf numFmtId="169" fontId="12" fillId="0" borderId="44" xfId="34" applyFont="1" applyBorder="1" applyAlignment="1">
      <alignment horizontal="right" vertical="center"/>
    </xf>
    <xf numFmtId="10" fontId="12" fillId="0" borderId="44" xfId="23" applyNumberFormat="1" applyFont="1" applyFill="1" applyBorder="1" applyAlignment="1">
      <alignment horizontal="center" vertical="center"/>
    </xf>
    <xf numFmtId="0" fontId="12" fillId="0" borderId="47" xfId="0" applyFont="1" applyBorder="1" applyAlignment="1">
      <alignment horizontal="left" vertical="center"/>
    </xf>
    <xf numFmtId="0" fontId="12" fillId="0" borderId="47" xfId="0" applyFont="1" applyBorder="1" applyAlignment="1">
      <alignment horizontal="center" vertical="center"/>
    </xf>
    <xf numFmtId="169" fontId="12" fillId="0" borderId="47" xfId="34" applyFont="1" applyBorder="1" applyAlignment="1">
      <alignment horizontal="right" vertical="center"/>
    </xf>
    <xf numFmtId="10" fontId="12" fillId="0" borderId="47" xfId="23" applyNumberFormat="1" applyFont="1" applyFill="1" applyBorder="1" applyAlignment="1">
      <alignment horizontal="center" vertical="center"/>
    </xf>
    <xf numFmtId="0" fontId="12" fillId="0" borderId="13" xfId="0" applyFont="1" applyBorder="1" applyAlignment="1">
      <alignment horizontal="left" vertical="center"/>
    </xf>
    <xf numFmtId="0" fontId="12" fillId="0" borderId="13" xfId="0" applyFont="1" applyBorder="1" applyAlignment="1">
      <alignment horizontal="center" vertical="center"/>
    </xf>
    <xf numFmtId="169" fontId="12" fillId="0" borderId="13" xfId="34" applyFont="1" applyBorder="1" applyAlignment="1">
      <alignment horizontal="right" vertical="center"/>
    </xf>
    <xf numFmtId="10" fontId="12" fillId="0" borderId="13" xfId="23" applyNumberFormat="1" applyFont="1" applyFill="1" applyBorder="1" applyAlignment="1">
      <alignment horizontal="center" vertical="center"/>
    </xf>
    <xf numFmtId="0" fontId="13" fillId="0" borderId="44" xfId="0" applyFont="1" applyBorder="1" applyAlignment="1">
      <alignment horizontal="left" vertical="center"/>
    </xf>
    <xf numFmtId="0" fontId="13" fillId="0" borderId="44" xfId="0" applyFont="1" applyBorder="1" applyAlignment="1">
      <alignment horizontal="center" vertical="center"/>
    </xf>
    <xf numFmtId="169" fontId="13" fillId="0" borderId="44" xfId="34" applyFont="1" applyBorder="1" applyAlignment="1">
      <alignment horizontal="right" vertical="center"/>
    </xf>
    <xf numFmtId="10" fontId="13" fillId="0" borderId="44" xfId="23" applyNumberFormat="1" applyFont="1" applyBorder="1" applyAlignment="1">
      <alignment horizontal="center" vertical="center"/>
    </xf>
    <xf numFmtId="0" fontId="13" fillId="0" borderId="47" xfId="0" applyFont="1" applyBorder="1" applyAlignment="1">
      <alignment horizontal="left" vertical="center"/>
    </xf>
    <xf numFmtId="0" fontId="13" fillId="0" borderId="47" xfId="0" applyFont="1" applyBorder="1" applyAlignment="1">
      <alignment horizontal="center" vertical="center"/>
    </xf>
    <xf numFmtId="169" fontId="13" fillId="0" borderId="47" xfId="34" applyFont="1" applyBorder="1" applyAlignment="1">
      <alignment horizontal="right" vertical="center"/>
    </xf>
    <xf numFmtId="10" fontId="13" fillId="0" borderId="47" xfId="23" applyNumberFormat="1" applyFont="1" applyBorder="1" applyAlignment="1">
      <alignment horizontal="center" vertical="center"/>
    </xf>
    <xf numFmtId="0" fontId="13" fillId="0" borderId="13" xfId="0" applyFont="1" applyBorder="1" applyAlignment="1">
      <alignment horizontal="left" vertical="center"/>
    </xf>
    <xf numFmtId="0" fontId="13" fillId="0" borderId="13" xfId="0" applyFont="1" applyBorder="1" applyAlignment="1">
      <alignment horizontal="center" vertical="center"/>
    </xf>
    <xf numFmtId="169" fontId="13" fillId="0" borderId="13" xfId="34" applyFont="1" applyBorder="1" applyAlignment="1">
      <alignment horizontal="right" vertical="center"/>
    </xf>
    <xf numFmtId="10" fontId="13" fillId="0" borderId="13" xfId="23" applyNumberFormat="1" applyFont="1" applyBorder="1" applyAlignment="1">
      <alignment horizontal="center" vertical="center"/>
    </xf>
    <xf numFmtId="169" fontId="13" fillId="0" borderId="44" xfId="4" applyFont="1" applyBorder="1" applyAlignment="1">
      <alignment horizontal="right" vertical="center"/>
    </xf>
    <xf numFmtId="169" fontId="13" fillId="0" borderId="47" xfId="4" applyFont="1" applyBorder="1" applyAlignment="1">
      <alignment horizontal="right" vertical="center"/>
    </xf>
    <xf numFmtId="10" fontId="13" fillId="0" borderId="47" xfId="1" applyNumberFormat="1" applyFont="1" applyBorder="1" applyAlignment="1">
      <alignment horizontal="center" vertical="center"/>
    </xf>
    <xf numFmtId="169" fontId="13" fillId="0" borderId="47" xfId="4" applyFont="1" applyFill="1" applyBorder="1" applyAlignment="1">
      <alignment horizontal="right" vertical="center"/>
    </xf>
    <xf numFmtId="10" fontId="13" fillId="0" borderId="47" xfId="1" applyNumberFormat="1" applyFont="1" applyFill="1" applyBorder="1" applyAlignment="1">
      <alignment horizontal="center" vertical="center"/>
    </xf>
    <xf numFmtId="14" fontId="13" fillId="0" borderId="44" xfId="0" applyNumberFormat="1" applyFont="1" applyBorder="1" applyAlignment="1">
      <alignment horizontal="center" vertical="center"/>
    </xf>
    <xf numFmtId="184" fontId="13" fillId="0" borderId="44" xfId="34" applyNumberFormat="1" applyFont="1" applyBorder="1" applyAlignment="1">
      <alignment horizontal="right" vertical="center"/>
    </xf>
    <xf numFmtId="14" fontId="13" fillId="0" borderId="47" xfId="0" applyNumberFormat="1" applyFont="1" applyBorder="1" applyAlignment="1">
      <alignment horizontal="center" vertical="center"/>
    </xf>
    <xf numFmtId="184" fontId="13" fillId="0" borderId="47" xfId="34" applyNumberFormat="1" applyFont="1" applyBorder="1" applyAlignment="1">
      <alignment horizontal="right" vertical="center"/>
    </xf>
    <xf numFmtId="0" fontId="121" fillId="0" borderId="47" xfId="0" applyFont="1" applyBorder="1" applyAlignment="1">
      <alignment horizontal="center" vertical="center"/>
    </xf>
    <xf numFmtId="14" fontId="121" fillId="0" borderId="47" xfId="0" applyNumberFormat="1" applyFont="1" applyBorder="1" applyAlignment="1">
      <alignment horizontal="center" vertical="center"/>
    </xf>
    <xf numFmtId="0" fontId="121" fillId="0" borderId="47" xfId="0" applyFont="1" applyBorder="1" applyAlignment="1">
      <alignment horizontal="left" vertical="center"/>
    </xf>
    <xf numFmtId="10" fontId="121" fillId="0" borderId="47" xfId="23" applyNumberFormat="1" applyFont="1" applyBorder="1" applyAlignment="1">
      <alignment horizontal="center" vertical="center"/>
    </xf>
    <xf numFmtId="14" fontId="13" fillId="0" borderId="13" xfId="0" applyNumberFormat="1" applyFont="1" applyBorder="1" applyAlignment="1">
      <alignment horizontal="center" vertical="center"/>
    </xf>
    <xf numFmtId="184" fontId="13" fillId="0" borderId="13" xfId="34" applyNumberFormat="1" applyFont="1" applyBorder="1" applyAlignment="1">
      <alignment horizontal="right" vertical="center"/>
    </xf>
    <xf numFmtId="10" fontId="13" fillId="0" borderId="44" xfId="23" applyNumberFormat="1" applyFont="1" applyFill="1" applyBorder="1" applyAlignment="1">
      <alignment horizontal="center" vertical="center"/>
    </xf>
    <xf numFmtId="10" fontId="13" fillId="0" borderId="47" xfId="23" applyNumberFormat="1" applyFont="1" applyFill="1" applyBorder="1" applyAlignment="1">
      <alignment horizontal="center" vertical="center"/>
    </xf>
    <xf numFmtId="10" fontId="13" fillId="0" borderId="13" xfId="23" applyNumberFormat="1" applyFont="1" applyFill="1" applyBorder="1" applyAlignment="1">
      <alignment horizontal="center" vertical="center"/>
    </xf>
    <xf numFmtId="0" fontId="12" fillId="0" borderId="93" xfId="0" applyFont="1" applyBorder="1" applyAlignment="1">
      <alignment horizontal="center"/>
    </xf>
    <xf numFmtId="171" fontId="12" fillId="0" borderId="44" xfId="10" applyNumberFormat="1" applyFont="1" applyFill="1" applyBorder="1" applyAlignment="1">
      <alignment vertical="center"/>
    </xf>
    <xf numFmtId="0" fontId="12" fillId="0" borderId="122" xfId="24" applyFont="1" applyFill="1" applyBorder="1" applyAlignment="1">
      <alignment vertical="center"/>
    </xf>
    <xf numFmtId="171" fontId="12" fillId="0" borderId="47" xfId="10" applyNumberFormat="1" applyFont="1" applyFill="1" applyBorder="1" applyAlignment="1">
      <alignment vertical="center"/>
    </xf>
    <xf numFmtId="171" fontId="12" fillId="0" borderId="13" xfId="10" applyNumberFormat="1" applyFont="1" applyFill="1" applyBorder="1" applyAlignment="1">
      <alignment vertical="center"/>
    </xf>
    <xf numFmtId="0" fontId="12" fillId="0" borderId="44" xfId="24" applyFont="1" applyFill="1" applyBorder="1" applyAlignment="1">
      <alignment vertical="center"/>
    </xf>
    <xf numFmtId="169" fontId="12" fillId="0" borderId="44" xfId="10" applyFont="1" applyFill="1" applyBorder="1" applyAlignment="1">
      <alignment vertical="center"/>
    </xf>
    <xf numFmtId="169" fontId="12" fillId="0" borderId="13" xfId="10" applyFont="1" applyFill="1" applyBorder="1" applyAlignment="1">
      <alignment vertical="center"/>
    </xf>
    <xf numFmtId="0" fontId="11" fillId="0" borderId="84" xfId="24" applyFont="1" applyFill="1" applyBorder="1" applyAlignment="1">
      <alignment vertical="center"/>
    </xf>
    <xf numFmtId="0" fontId="12" fillId="0" borderId="44" xfId="24" applyFont="1" applyFill="1" applyBorder="1" applyAlignment="1">
      <alignment horizontal="right" vertical="center"/>
    </xf>
    <xf numFmtId="0" fontId="12" fillId="0" borderId="47" xfId="24" applyFont="1" applyFill="1" applyBorder="1" applyAlignment="1">
      <alignment horizontal="right" vertical="center"/>
    </xf>
    <xf numFmtId="169" fontId="12" fillId="0" borderId="47" xfId="10" applyFont="1" applyFill="1" applyBorder="1" applyAlignment="1">
      <alignment vertical="center"/>
    </xf>
    <xf numFmtId="0" fontId="12" fillId="0" borderId="13" xfId="24" applyFont="1" applyFill="1" applyBorder="1" applyAlignment="1">
      <alignment horizontal="right" vertical="center"/>
    </xf>
    <xf numFmtId="10" fontId="12" fillId="0" borderId="44" xfId="25" applyNumberFormat="1" applyFont="1" applyFill="1" applyBorder="1" applyAlignment="1">
      <alignment horizontal="center" vertical="center"/>
    </xf>
    <xf numFmtId="10" fontId="12" fillId="0" borderId="47" xfId="25" applyNumberFormat="1" applyFont="1" applyFill="1" applyBorder="1" applyAlignment="1">
      <alignment horizontal="center" vertical="center"/>
    </xf>
    <xf numFmtId="10" fontId="12" fillId="0" borderId="13" xfId="25" applyNumberFormat="1" applyFont="1" applyFill="1" applyBorder="1" applyAlignment="1">
      <alignment horizontal="center" vertical="center"/>
    </xf>
    <xf numFmtId="184" fontId="6" fillId="0" borderId="119" xfId="31" applyNumberFormat="1" applyFont="1" applyBorder="1" applyAlignment="1">
      <alignment vertical="center"/>
    </xf>
    <xf numFmtId="0" fontId="13" fillId="0" borderId="124" xfId="0" applyFont="1" applyBorder="1"/>
    <xf numFmtId="0" fontId="13" fillId="0" borderId="70" xfId="0" applyFont="1" applyBorder="1"/>
    <xf numFmtId="171" fontId="13" fillId="0" borderId="70" xfId="0" applyNumberFormat="1" applyFont="1" applyBorder="1"/>
    <xf numFmtId="171" fontId="13" fillId="0" borderId="70" xfId="0" applyNumberFormat="1" applyFont="1" applyBorder="1" applyAlignment="1">
      <alignment horizontal="right"/>
    </xf>
    <xf numFmtId="0" fontId="13" fillId="0" borderId="71" xfId="0" applyFont="1" applyBorder="1"/>
    <xf numFmtId="169" fontId="11" fillId="7" borderId="125" xfId="4" applyFont="1" applyFill="1" applyBorder="1" applyAlignment="1">
      <alignment horizontal="left" vertical="center"/>
    </xf>
    <xf numFmtId="169" fontId="11" fillId="7" borderId="94" xfId="4" applyFont="1" applyFill="1" applyBorder="1" applyAlignment="1">
      <alignment horizontal="right" vertical="center"/>
    </xf>
    <xf numFmtId="171" fontId="11" fillId="7" borderId="94" xfId="4" applyNumberFormat="1" applyFont="1" applyFill="1" applyBorder="1" applyAlignment="1">
      <alignment horizontal="right" vertical="center"/>
    </xf>
    <xf numFmtId="169" fontId="11" fillId="7" borderId="126" xfId="4" applyFont="1" applyFill="1" applyBorder="1" applyAlignment="1">
      <alignment horizontal="right" vertical="center"/>
    </xf>
    <xf numFmtId="0" fontId="16" fillId="0" borderId="44" xfId="0" applyFont="1" applyBorder="1"/>
    <xf numFmtId="171" fontId="11" fillId="7" borderId="5" xfId="0" applyNumberFormat="1" applyFont="1" applyFill="1" applyBorder="1" applyAlignment="1">
      <alignment horizontal="center" vertical="top" wrapText="1"/>
    </xf>
    <xf numFmtId="169" fontId="13" fillId="0" borderId="23" xfId="4" applyFont="1" applyBorder="1"/>
    <xf numFmtId="171" fontId="12" fillId="0" borderId="92" xfId="0" applyNumberFormat="1" applyFont="1" applyBorder="1" applyAlignment="1">
      <alignment horizontal="right" vertical="center" wrapText="1"/>
    </xf>
    <xf numFmtId="171" fontId="12" fillId="0" borderId="93" xfId="0" applyNumberFormat="1" applyFont="1" applyBorder="1" applyAlignment="1">
      <alignment horizontal="right" vertical="center" wrapText="1"/>
    </xf>
    <xf numFmtId="171" fontId="12" fillId="0" borderId="21" xfId="0" applyNumberFormat="1" applyFont="1" applyBorder="1" applyAlignment="1">
      <alignment horizontal="right" vertical="center" wrapText="1"/>
    </xf>
    <xf numFmtId="3" fontId="12" fillId="0" borderId="8" xfId="1" applyNumberFormat="1" applyFont="1" applyBorder="1" applyAlignment="1">
      <alignment horizontal="right" vertical="center" wrapText="1"/>
    </xf>
    <xf numFmtId="171" fontId="12" fillId="0" borderId="8" xfId="1" applyNumberFormat="1" applyFont="1" applyBorder="1" applyAlignment="1">
      <alignment horizontal="right" vertical="center" wrapText="1"/>
    </xf>
    <xf numFmtId="171" fontId="12" fillId="0" borderId="33" xfId="0" applyNumberFormat="1" applyFont="1" applyBorder="1" applyAlignment="1">
      <alignment horizontal="right" vertical="center" wrapText="1"/>
    </xf>
    <xf numFmtId="171" fontId="12" fillId="0" borderId="8" xfId="0" applyNumberFormat="1" applyFont="1" applyBorder="1" applyAlignment="1">
      <alignment horizontal="right" vertical="center" wrapText="1"/>
    </xf>
    <xf numFmtId="171" fontId="12" fillId="16" borderId="33" xfId="0" applyNumberFormat="1" applyFont="1" applyFill="1" applyBorder="1" applyAlignment="1">
      <alignment horizontal="right" vertical="center" wrapText="1"/>
    </xf>
    <xf numFmtId="171" fontId="12" fillId="16" borderId="8" xfId="0" applyNumberFormat="1" applyFont="1" applyFill="1" applyBorder="1" applyAlignment="1">
      <alignment horizontal="right" vertical="center" wrapText="1"/>
    </xf>
    <xf numFmtId="14" fontId="7" fillId="7" borderId="13" xfId="0" applyNumberFormat="1" applyFont="1" applyFill="1" applyBorder="1" applyAlignment="1">
      <alignment horizontal="center" vertical="center" wrapText="1"/>
    </xf>
    <xf numFmtId="169" fontId="14" fillId="7" borderId="15" xfId="0" applyNumberFormat="1" applyFont="1" applyFill="1" applyBorder="1" applyAlignment="1">
      <alignment horizontal="right"/>
    </xf>
    <xf numFmtId="169" fontId="22" fillId="0" borderId="139" xfId="14" applyNumberFormat="1" applyFont="1" applyBorder="1" applyAlignment="1">
      <alignment vertical="center" wrapText="1"/>
    </xf>
    <xf numFmtId="202" fontId="22" fillId="0" borderId="132" xfId="1" applyNumberFormat="1" applyFont="1" applyBorder="1" applyAlignment="1">
      <alignment horizontal="center" vertical="center" wrapText="1"/>
    </xf>
    <xf numFmtId="169" fontId="53" fillId="0" borderId="139" xfId="14" applyNumberFormat="1" applyFont="1" applyBorder="1" applyAlignment="1">
      <alignment vertical="center" wrapText="1"/>
    </xf>
    <xf numFmtId="202" fontId="53" fillId="0" borderId="132" xfId="1" applyNumberFormat="1" applyFont="1" applyBorder="1" applyAlignment="1">
      <alignment horizontal="center" vertical="center" wrapText="1"/>
    </xf>
    <xf numFmtId="169" fontId="53" fillId="102" borderId="140" xfId="14" applyNumberFormat="1" applyFont="1" applyFill="1" applyBorder="1" applyAlignment="1">
      <alignment vertical="center" wrapText="1"/>
    </xf>
    <xf numFmtId="202" fontId="53" fillId="102" borderId="134" xfId="1" applyNumberFormat="1" applyFont="1" applyFill="1" applyBorder="1" applyAlignment="1">
      <alignment horizontal="center" vertical="center" wrapText="1"/>
    </xf>
    <xf numFmtId="169" fontId="53" fillId="102" borderId="141" xfId="14" applyNumberFormat="1" applyFont="1" applyFill="1" applyBorder="1" applyAlignment="1">
      <alignment vertical="center" wrapText="1"/>
    </xf>
    <xf numFmtId="202" fontId="53" fillId="102" borderId="136" xfId="1" applyNumberFormat="1" applyFont="1" applyFill="1" applyBorder="1" applyAlignment="1">
      <alignment horizontal="center" vertical="center" wrapText="1"/>
    </xf>
    <xf numFmtId="0" fontId="12" fillId="0" borderId="84" xfId="24" applyFont="1" applyFill="1" applyBorder="1" applyAlignment="1">
      <alignment vertical="center"/>
    </xf>
    <xf numFmtId="0" fontId="12" fillId="0" borderId="38" xfId="24" applyFont="1" applyFill="1" applyBorder="1" applyAlignment="1">
      <alignment vertical="center"/>
    </xf>
    <xf numFmtId="169" fontId="12" fillId="0" borderId="44" xfId="4" applyFont="1" applyFill="1" applyBorder="1" applyAlignment="1">
      <alignment horizontal="center" vertical="center"/>
    </xf>
    <xf numFmtId="169" fontId="12" fillId="0" borderId="13" xfId="4" applyFont="1" applyFill="1" applyBorder="1" applyAlignment="1">
      <alignment horizontal="center" vertical="center"/>
    </xf>
    <xf numFmtId="179" fontId="12" fillId="0" borderId="23" xfId="33" applyNumberFormat="1" applyFont="1" applyBorder="1" applyAlignment="1">
      <alignment horizontal="center" vertical="center"/>
    </xf>
    <xf numFmtId="179" fontId="12" fillId="0" borderId="5" xfId="33" applyNumberFormat="1" applyFont="1" applyBorder="1" applyAlignment="1">
      <alignment horizontal="center" vertical="center"/>
    </xf>
    <xf numFmtId="10" fontId="22" fillId="0" borderId="23" xfId="0" applyNumberFormat="1" applyFont="1" applyBorder="1" applyAlignment="1">
      <alignment horizontal="center" vertical="center"/>
    </xf>
    <xf numFmtId="171" fontId="12" fillId="16" borderId="15" xfId="10" applyNumberFormat="1" applyFont="1" applyFill="1" applyBorder="1" applyAlignment="1">
      <alignment horizontal="right" vertical="center"/>
    </xf>
    <xf numFmtId="0" fontId="12" fillId="16" borderId="122" xfId="24" applyFont="1" applyFill="1" applyBorder="1" applyAlignment="1">
      <alignment vertical="center"/>
    </xf>
    <xf numFmtId="171" fontId="12" fillId="16" borderId="47" xfId="10" applyNumberFormat="1" applyFont="1" applyFill="1" applyBorder="1" applyAlignment="1">
      <alignment vertical="center"/>
    </xf>
    <xf numFmtId="3" fontId="2" fillId="0" borderId="0" xfId="44" applyNumberFormat="1"/>
    <xf numFmtId="3" fontId="44" fillId="0" borderId="78" xfId="45" applyNumberFormat="1" applyFont="1" applyBorder="1" applyAlignment="1" applyProtection="1">
      <alignment horizontal="right" vertical="center"/>
      <protection locked="0"/>
    </xf>
    <xf numFmtId="171" fontId="12" fillId="0" borderId="23" xfId="9" applyNumberFormat="1" applyFont="1" applyBorder="1" applyAlignment="1">
      <alignment horizontal="left" vertical="center" indent="3"/>
    </xf>
    <xf numFmtId="171" fontId="12" fillId="0" borderId="5" xfId="9" applyNumberFormat="1" applyFont="1" applyBorder="1" applyAlignment="1">
      <alignment horizontal="left" vertical="center" indent="3"/>
    </xf>
    <xf numFmtId="171" fontId="12" fillId="0" borderId="23" xfId="9" applyNumberFormat="1" applyFont="1" applyBorder="1" applyAlignment="1">
      <alignment vertical="center" wrapText="1"/>
    </xf>
    <xf numFmtId="171" fontId="12" fillId="0" borderId="5" xfId="9" applyNumberFormat="1" applyFont="1" applyBorder="1" applyAlignment="1">
      <alignment vertical="center" wrapText="1"/>
    </xf>
    <xf numFmtId="0" fontId="12" fillId="0" borderId="33" xfId="14" applyFont="1" applyBorder="1" applyAlignment="1">
      <alignment horizontal="left" vertical="center" wrapText="1"/>
    </xf>
    <xf numFmtId="0" fontId="11" fillId="0" borderId="33" xfId="14" applyFont="1" applyBorder="1" applyAlignment="1">
      <alignment horizontal="left" vertical="center" wrapText="1"/>
    </xf>
    <xf numFmtId="0" fontId="12" fillId="0" borderId="8" xfId="14" applyFont="1" applyBorder="1" applyAlignment="1">
      <alignment horizontal="left" vertical="center" wrapText="1"/>
    </xf>
    <xf numFmtId="0" fontId="11" fillId="7" borderId="95" xfId="14" applyFont="1" applyFill="1" applyBorder="1" applyAlignment="1">
      <alignment horizontal="left" vertical="center" wrapText="1"/>
    </xf>
    <xf numFmtId="14" fontId="7" fillId="7" borderId="44" xfId="0" applyNumberFormat="1" applyFont="1" applyFill="1" applyBorder="1" applyAlignment="1">
      <alignment horizontal="center" vertical="center" wrapText="1"/>
    </xf>
    <xf numFmtId="0" fontId="12" fillId="0" borderId="8" xfId="0" applyFont="1" applyBorder="1" applyAlignment="1">
      <alignment horizontal="justify" vertical="center" wrapText="1"/>
    </xf>
    <xf numFmtId="0" fontId="12" fillId="0" borderId="33" xfId="0" applyFont="1" applyBorder="1" applyAlignment="1">
      <alignment horizontal="justify" vertical="center" wrapText="1"/>
    </xf>
    <xf numFmtId="171" fontId="22" fillId="0" borderId="145" xfId="0" applyNumberFormat="1" applyFont="1" applyBorder="1" applyAlignment="1">
      <alignment horizontal="justify" vertical="center" wrapText="1"/>
    </xf>
    <xf numFmtId="169" fontId="13" fillId="0" borderId="23" xfId="4" applyFont="1" applyBorder="1" applyAlignment="1">
      <alignment horizontal="right"/>
    </xf>
    <xf numFmtId="171" fontId="127" fillId="0" borderId="0" xfId="0" applyNumberFormat="1" applyFont="1"/>
    <xf numFmtId="171" fontId="94" fillId="0" borderId="0" xfId="0" applyNumberFormat="1" applyFont="1" applyAlignment="1">
      <alignment horizontal="center" vertical="center"/>
    </xf>
    <xf numFmtId="171" fontId="11" fillId="7" borderId="15" xfId="26" applyNumberFormat="1" applyFont="1" applyFill="1" applyBorder="1" applyAlignment="1">
      <alignment horizontal="center" vertical="center" wrapText="1"/>
    </xf>
    <xf numFmtId="0" fontId="11" fillId="7" borderId="15" xfId="24" applyFont="1" applyFill="1" applyBorder="1" applyAlignment="1">
      <alignment horizontal="left" vertical="center" wrapText="1"/>
    </xf>
    <xf numFmtId="0" fontId="12" fillId="0" borderId="23" xfId="26" applyFont="1" applyBorder="1" applyAlignment="1">
      <alignment vertical="center" wrapText="1"/>
    </xf>
    <xf numFmtId="0" fontId="12" fillId="0" borderId="5" xfId="26" applyFont="1" applyBorder="1" applyAlignment="1">
      <alignment vertical="center" wrapText="1"/>
    </xf>
    <xf numFmtId="0" fontId="16" fillId="0" borderId="13" xfId="0" applyFont="1" applyBorder="1"/>
    <xf numFmtId="169" fontId="13" fillId="0" borderId="44" xfId="0" applyNumberFormat="1" applyFont="1" applyBorder="1"/>
    <xf numFmtId="0" fontId="23" fillId="13" borderId="8" xfId="33" applyFont="1" applyFill="1" applyBorder="1" applyAlignment="1">
      <alignment horizontal="left" vertical="top" wrapText="1"/>
    </xf>
    <xf numFmtId="0" fontId="12" fillId="0" borderId="33" xfId="33" applyFont="1" applyBorder="1" applyAlignment="1">
      <alignment horizontal="justify" vertical="center" wrapText="1"/>
    </xf>
    <xf numFmtId="0" fontId="12" fillId="0" borderId="8" xfId="33" applyFont="1" applyBorder="1" applyAlignment="1">
      <alignment horizontal="justify" vertical="center" wrapText="1"/>
    </xf>
    <xf numFmtId="169" fontId="12" fillId="0" borderId="8" xfId="18" applyFont="1" applyFill="1" applyBorder="1" applyAlignment="1">
      <alignment horizontal="right" vertical="center" wrapText="1"/>
    </xf>
    <xf numFmtId="169" fontId="14" fillId="10" borderId="47" xfId="38" applyFont="1" applyFill="1" applyBorder="1" applyAlignment="1">
      <alignment horizontal="center" wrapText="1"/>
    </xf>
    <xf numFmtId="169" fontId="14" fillId="10" borderId="13" xfId="38" applyFont="1" applyFill="1" applyBorder="1" applyAlignment="1">
      <alignment horizontal="center"/>
    </xf>
    <xf numFmtId="0" fontId="12" fillId="0" borderId="44" xfId="37" applyFont="1" applyBorder="1" applyAlignment="1">
      <alignment vertical="center"/>
    </xf>
    <xf numFmtId="0" fontId="12" fillId="0" borderId="13" xfId="37" applyFont="1" applyBorder="1" applyAlignment="1">
      <alignment vertical="center"/>
    </xf>
    <xf numFmtId="0" fontId="14" fillId="10" borderId="15" xfId="37" applyFont="1" applyFill="1" applyBorder="1" applyAlignment="1">
      <alignment vertical="center" wrapText="1"/>
    </xf>
    <xf numFmtId="171" fontId="14" fillId="10" borderId="15" xfId="37" applyNumberFormat="1" applyFont="1" applyFill="1" applyBorder="1" applyAlignment="1">
      <alignment vertical="center"/>
    </xf>
    <xf numFmtId="175" fontId="11" fillId="10" borderId="30" xfId="30" applyNumberFormat="1" applyFont="1" applyFill="1" applyBorder="1" applyAlignment="1">
      <alignment horizontal="center" vertical="center" wrapText="1"/>
    </xf>
    <xf numFmtId="0" fontId="12" fillId="0" borderId="50" xfId="36" applyFont="1" applyBorder="1" applyAlignment="1">
      <alignment horizontal="justify" vertical="center" wrapText="1"/>
    </xf>
    <xf numFmtId="0" fontId="11" fillId="10" borderId="27" xfId="30" applyFont="1" applyFill="1" applyBorder="1" applyAlignment="1">
      <alignment horizontal="justify" vertical="center" wrapText="1"/>
    </xf>
    <xf numFmtId="169" fontId="11" fillId="10" borderId="27" xfId="4" applyFont="1" applyFill="1" applyBorder="1" applyAlignment="1">
      <alignment horizontal="right" vertical="center" wrapText="1"/>
    </xf>
    <xf numFmtId="0" fontId="11" fillId="10" borderId="28" xfId="30" applyFont="1" applyFill="1" applyBorder="1" applyAlignment="1">
      <alignment horizontal="justify" vertical="center" wrapText="1"/>
    </xf>
    <xf numFmtId="169" fontId="11" fillId="10" borderId="28" xfId="4" applyFont="1" applyFill="1" applyBorder="1" applyAlignment="1">
      <alignment horizontal="right" vertical="center" wrapText="1"/>
    </xf>
    <xf numFmtId="0" fontId="11" fillId="0" borderId="151" xfId="30" applyFont="1" applyBorder="1" applyAlignment="1">
      <alignment horizontal="justify" vertical="center" wrapText="1"/>
    </xf>
    <xf numFmtId="0" fontId="12" fillId="0" borderId="152" xfId="30" applyFont="1" applyBorder="1" applyAlignment="1">
      <alignment horizontal="justify" vertical="center" wrapText="1"/>
    </xf>
    <xf numFmtId="0" fontId="12" fillId="0" borderId="152" xfId="30" applyFont="1" applyBorder="1" applyAlignment="1">
      <alignment horizontal="left" vertical="center" wrapText="1"/>
    </xf>
    <xf numFmtId="0" fontId="11" fillId="0" borderId="88" xfId="30" applyFont="1" applyBorder="1" applyAlignment="1">
      <alignment horizontal="justify" vertical="center" wrapText="1"/>
    </xf>
    <xf numFmtId="169" fontId="11" fillId="0" borderId="89" xfId="30" applyNumberFormat="1" applyFont="1" applyBorder="1" applyAlignment="1">
      <alignment horizontal="right" vertical="center" wrapText="1"/>
    </xf>
    <xf numFmtId="169" fontId="11" fillId="10" borderId="27" xfId="30" applyNumberFormat="1" applyFont="1" applyFill="1" applyBorder="1" applyAlignment="1">
      <alignment horizontal="right" vertical="center" wrapText="1"/>
    </xf>
    <xf numFmtId="0" fontId="11" fillId="0" borderId="30" xfId="30" applyFont="1" applyBorder="1" applyAlignment="1">
      <alignment horizontal="justify" vertical="center" wrapText="1"/>
    </xf>
    <xf numFmtId="0" fontId="12" fillId="0" borderId="50" xfId="30" applyFont="1" applyBorder="1" applyAlignment="1">
      <alignment horizontal="justify" vertical="center" wrapText="1"/>
    </xf>
    <xf numFmtId="0" fontId="11" fillId="0" borderId="28" xfId="30" applyFont="1" applyBorder="1" applyAlignment="1">
      <alignment horizontal="justify" vertical="center" wrapText="1"/>
    </xf>
    <xf numFmtId="0" fontId="12" fillId="0" borderId="30" xfId="30" applyFont="1" applyBorder="1" applyAlignment="1">
      <alignment horizontal="justify" vertical="center" wrapText="1"/>
    </xf>
    <xf numFmtId="0" fontId="11" fillId="0" borderId="50" xfId="30" applyFont="1" applyBorder="1" applyAlignment="1">
      <alignment horizontal="justify" vertical="center" wrapText="1"/>
    </xf>
    <xf numFmtId="0" fontId="11" fillId="10" borderId="27" xfId="30" applyFont="1" applyFill="1" applyBorder="1" applyAlignment="1">
      <alignment horizontal="center" vertical="top" wrapText="1"/>
    </xf>
    <xf numFmtId="180" fontId="12" fillId="0" borderId="30" xfId="30" applyNumberFormat="1" applyFont="1" applyBorder="1" applyAlignment="1">
      <alignment horizontal="justify" vertical="center" wrapText="1"/>
    </xf>
    <xf numFmtId="180" fontId="12" fillId="0" borderId="50" xfId="30" applyNumberFormat="1" applyFont="1" applyBorder="1" applyAlignment="1">
      <alignment horizontal="justify" vertical="center" wrapText="1"/>
    </xf>
    <xf numFmtId="180" fontId="12" fillId="0" borderId="28" xfId="30" applyNumberFormat="1" applyFont="1" applyBorder="1" applyAlignment="1">
      <alignment horizontal="justify" vertical="center" wrapText="1"/>
    </xf>
    <xf numFmtId="180" fontId="11" fillId="10" borderId="27" xfId="30" applyNumberFormat="1" applyFont="1" applyFill="1" applyBorder="1" applyAlignment="1">
      <alignment horizontal="justify" vertical="center" wrapText="1"/>
    </xf>
    <xf numFmtId="180" fontId="11" fillId="10" borderId="27" xfId="39" applyNumberFormat="1" applyFont="1" applyFill="1" applyBorder="1" applyAlignment="1">
      <alignment horizontal="right" vertical="center" wrapText="1"/>
    </xf>
    <xf numFmtId="14" fontId="11" fillId="7" borderId="15" xfId="26" applyNumberFormat="1" applyFont="1" applyFill="1" applyBorder="1" applyAlignment="1">
      <alignment horizontal="center" vertical="center" wrapText="1"/>
    </xf>
    <xf numFmtId="171" fontId="11" fillId="16" borderId="44" xfId="26" applyNumberFormat="1" applyFont="1" applyFill="1" applyBorder="1" applyAlignment="1">
      <alignment horizontal="left" vertical="center" wrapText="1"/>
    </xf>
    <xf numFmtId="171" fontId="12" fillId="16" borderId="47" xfId="26" applyNumberFormat="1" applyFont="1" applyFill="1" applyBorder="1" applyAlignment="1">
      <alignment horizontal="left" vertical="center" wrapText="1"/>
    </xf>
    <xf numFmtId="169" fontId="12" fillId="16" borderId="47" xfId="10" applyFont="1" applyFill="1" applyBorder="1" applyAlignment="1">
      <alignment horizontal="right" vertical="center" wrapText="1"/>
    </xf>
    <xf numFmtId="171" fontId="11" fillId="7" borderId="15" xfId="26" applyNumberFormat="1" applyFont="1" applyFill="1" applyBorder="1" applyAlignment="1">
      <alignment vertical="center" wrapText="1"/>
    </xf>
    <xf numFmtId="171" fontId="12" fillId="16" borderId="44" xfId="26" applyNumberFormat="1" applyFont="1" applyFill="1" applyBorder="1" applyAlignment="1">
      <alignment horizontal="left" vertical="center" wrapText="1"/>
    </xf>
    <xf numFmtId="171" fontId="12" fillId="16" borderId="13" xfId="26" applyNumberFormat="1" applyFont="1" applyFill="1" applyBorder="1" applyAlignment="1">
      <alignment horizontal="left" vertical="center" wrapText="1"/>
    </xf>
    <xf numFmtId="171" fontId="12" fillId="16" borderId="15" xfId="26" applyNumberFormat="1" applyFont="1" applyFill="1" applyBorder="1" applyAlignment="1">
      <alignment horizontal="left" vertical="center" wrapText="1"/>
    </xf>
    <xf numFmtId="171" fontId="12" fillId="16" borderId="47" xfId="26" applyNumberFormat="1" applyFont="1" applyFill="1" applyBorder="1" applyAlignment="1">
      <alignment vertical="center" wrapText="1"/>
    </xf>
    <xf numFmtId="171" fontId="12" fillId="16" borderId="13" xfId="26" applyNumberFormat="1" applyFont="1" applyFill="1" applyBorder="1" applyAlignment="1">
      <alignment vertical="center" wrapText="1"/>
    </xf>
    <xf numFmtId="171" fontId="11" fillId="16" borderId="15" xfId="26" applyNumberFormat="1" applyFont="1" applyFill="1" applyBorder="1" applyAlignment="1">
      <alignment horizontal="left" vertical="center" wrapText="1"/>
    </xf>
    <xf numFmtId="171" fontId="12" fillId="16" borderId="15" xfId="26" applyNumberFormat="1" applyFont="1" applyFill="1" applyBorder="1" applyAlignment="1">
      <alignment vertical="center" wrapText="1"/>
    </xf>
    <xf numFmtId="171" fontId="12" fillId="16" borderId="44" xfId="26" applyNumberFormat="1" applyFont="1" applyFill="1" applyBorder="1" applyAlignment="1">
      <alignment vertical="center" wrapText="1"/>
    </xf>
    <xf numFmtId="169" fontId="26" fillId="8" borderId="153" xfId="4" applyFont="1" applyFill="1" applyBorder="1" applyAlignment="1">
      <alignment vertical="center" wrapText="1"/>
    </xf>
    <xf numFmtId="175" fontId="26" fillId="7" borderId="23" xfId="26" applyNumberFormat="1" applyFont="1" applyFill="1" applyBorder="1" applyAlignment="1">
      <alignment horizontal="center" vertical="center" wrapText="1"/>
    </xf>
    <xf numFmtId="181" fontId="26" fillId="7" borderId="23" xfId="26" applyNumberFormat="1" applyFont="1" applyFill="1" applyBorder="1" applyAlignment="1">
      <alignment horizontal="center" vertical="center" wrapText="1"/>
    </xf>
    <xf numFmtId="3" fontId="27" fillId="0" borderId="23" xfId="26" applyNumberFormat="1" applyFont="1" applyBorder="1" applyAlignment="1">
      <alignment horizontal="center" vertical="center"/>
    </xf>
    <xf numFmtId="3" fontId="27" fillId="0" borderId="23" xfId="4" applyNumberFormat="1" applyFont="1" applyBorder="1" applyAlignment="1">
      <alignment horizontal="right" vertical="center"/>
    </xf>
    <xf numFmtId="178" fontId="27" fillId="16" borderId="23" xfId="4" applyNumberFormat="1" applyFont="1" applyFill="1" applyBorder="1" applyAlignment="1">
      <alignment horizontal="right" vertical="center"/>
    </xf>
    <xf numFmtId="10" fontId="27" fillId="11" borderId="23" xfId="26" applyNumberFormat="1" applyFont="1" applyFill="1" applyBorder="1" applyAlignment="1">
      <alignment horizontal="center" vertical="center"/>
    </xf>
    <xf numFmtId="0" fontId="27" fillId="0" borderId="23" xfId="26" applyFont="1" applyBorder="1" applyAlignment="1">
      <alignment vertical="center" wrapText="1"/>
    </xf>
    <xf numFmtId="0" fontId="27" fillId="0" borderId="23" xfId="26" applyFont="1" applyBorder="1" applyAlignment="1">
      <alignment horizontal="center" vertical="center" wrapText="1"/>
    </xf>
    <xf numFmtId="3" fontId="27" fillId="0" borderId="23" xfId="26" applyNumberFormat="1" applyFont="1" applyBorder="1" applyAlignment="1">
      <alignment horizontal="center" vertical="center" wrapText="1"/>
    </xf>
    <xf numFmtId="3" fontId="28" fillId="0" borderId="23" xfId="26" applyNumberFormat="1" applyFont="1" applyBorder="1" applyAlignment="1">
      <alignment horizontal="center" vertical="center"/>
    </xf>
    <xf numFmtId="169" fontId="28" fillId="0" borderId="23" xfId="4" applyFont="1" applyBorder="1" applyAlignment="1">
      <alignment horizontal="right" vertical="center"/>
    </xf>
    <xf numFmtId="10" fontId="28" fillId="11" borderId="23" xfId="26" applyNumberFormat="1" applyFont="1" applyFill="1" applyBorder="1" applyAlignment="1">
      <alignment horizontal="center" vertical="center"/>
    </xf>
    <xf numFmtId="0" fontId="28" fillId="0" borderId="23" xfId="26" applyFont="1" applyBorder="1" applyAlignment="1">
      <alignment vertical="center" wrapText="1"/>
    </xf>
    <xf numFmtId="0" fontId="28" fillId="0" borderId="23" xfId="26" applyFont="1" applyBorder="1" applyAlignment="1">
      <alignment horizontal="center" vertical="center" wrapText="1"/>
    </xf>
    <xf numFmtId="3" fontId="28" fillId="0" borderId="23" xfId="26" applyNumberFormat="1" applyFont="1" applyBorder="1" applyAlignment="1">
      <alignment horizontal="center" vertical="center" wrapText="1"/>
    </xf>
    <xf numFmtId="10" fontId="27" fillId="16" borderId="23" xfId="26" applyNumberFormat="1" applyFont="1" applyFill="1" applyBorder="1" applyAlignment="1">
      <alignment horizontal="center" vertical="center"/>
    </xf>
    <xf numFmtId="3" fontId="27" fillId="0" borderId="5" xfId="26" applyNumberFormat="1" applyFont="1" applyBorder="1" applyAlignment="1">
      <alignment horizontal="center" vertical="center"/>
    </xf>
    <xf numFmtId="3" fontId="27" fillId="0" borderId="5" xfId="4" applyNumberFormat="1" applyFont="1" applyBorder="1" applyAlignment="1">
      <alignment horizontal="right" vertical="center"/>
    </xf>
    <xf numFmtId="10" fontId="27" fillId="16" borderId="5" xfId="26" applyNumberFormat="1" applyFont="1" applyFill="1" applyBorder="1" applyAlignment="1">
      <alignment horizontal="center" vertical="center"/>
    </xf>
    <xf numFmtId="10" fontId="27" fillId="11" borderId="5" xfId="26" applyNumberFormat="1" applyFont="1" applyFill="1" applyBorder="1" applyAlignment="1">
      <alignment horizontal="center" vertical="center"/>
    </xf>
    <xf numFmtId="0" fontId="27" fillId="0" borderId="5" xfId="26" applyFont="1" applyBorder="1" applyAlignment="1">
      <alignment vertical="center" wrapText="1"/>
    </xf>
    <xf numFmtId="0" fontId="27" fillId="0" borderId="5" xfId="26" applyFont="1" applyBorder="1" applyAlignment="1">
      <alignment horizontal="center" vertical="center" wrapText="1"/>
    </xf>
    <xf numFmtId="3" fontId="27" fillId="0" borderId="5" xfId="26" applyNumberFormat="1" applyFont="1" applyBorder="1" applyAlignment="1">
      <alignment horizontal="center" vertical="center" wrapText="1"/>
    </xf>
    <xf numFmtId="0" fontId="11" fillId="7" borderId="15" xfId="0" applyFont="1" applyFill="1" applyBorder="1" applyAlignment="1">
      <alignment vertical="center"/>
    </xf>
    <xf numFmtId="169" fontId="11" fillId="7" borderId="15" xfId="4" applyFont="1" applyFill="1" applyBorder="1" applyAlignment="1">
      <alignment horizontal="right" vertical="center"/>
    </xf>
    <xf numFmtId="10" fontId="11" fillId="7" borderId="15" xfId="1" applyNumberFormat="1" applyFont="1" applyFill="1" applyBorder="1" applyAlignment="1">
      <alignment horizontal="center" vertical="center"/>
    </xf>
    <xf numFmtId="0" fontId="32" fillId="7" borderId="16" xfId="0" applyFont="1" applyFill="1" applyBorder="1" applyAlignment="1">
      <alignment vertical="center"/>
    </xf>
    <xf numFmtId="0" fontId="11" fillId="7" borderId="34" xfId="0" applyFont="1" applyFill="1" applyBorder="1" applyAlignment="1">
      <alignment vertical="center"/>
    </xf>
    <xf numFmtId="0" fontId="11" fillId="7" borderId="35" xfId="0" applyFont="1" applyFill="1" applyBorder="1" applyAlignment="1">
      <alignment vertical="center"/>
    </xf>
    <xf numFmtId="14" fontId="11" fillId="7" borderId="44" xfId="24" applyNumberFormat="1" applyFont="1" applyFill="1" applyBorder="1" applyAlignment="1">
      <alignment horizontal="center" vertical="center"/>
    </xf>
    <xf numFmtId="0" fontId="11" fillId="0" borderId="120" xfId="24" applyFont="1" applyFill="1" applyBorder="1" applyAlignment="1">
      <alignment vertical="center"/>
    </xf>
    <xf numFmtId="0" fontId="12" fillId="0" borderId="90" xfId="24" applyFont="1" applyFill="1" applyBorder="1" applyAlignment="1">
      <alignment vertical="center"/>
    </xf>
    <xf numFmtId="0" fontId="12" fillId="16" borderId="90" xfId="24" applyFont="1" applyFill="1" applyBorder="1" applyAlignment="1">
      <alignment vertical="center"/>
    </xf>
    <xf numFmtId="0" fontId="11" fillId="7" borderId="16" xfId="24" applyFont="1" applyFill="1" applyBorder="1" applyAlignment="1">
      <alignment vertical="center"/>
    </xf>
    <xf numFmtId="0" fontId="12" fillId="0" borderId="16" xfId="24" applyFont="1" applyFill="1" applyBorder="1" applyAlignment="1">
      <alignment horizontal="left" vertical="center"/>
    </xf>
    <xf numFmtId="0" fontId="12" fillId="0" borderId="120" xfId="24" applyFont="1" applyFill="1" applyBorder="1" applyAlignment="1">
      <alignment vertical="center"/>
    </xf>
    <xf numFmtId="0" fontId="12" fillId="0" borderId="39" xfId="24" applyFont="1" applyFill="1" applyBorder="1" applyAlignment="1">
      <alignment vertical="center"/>
    </xf>
    <xf numFmtId="0" fontId="11" fillId="7" borderId="15" xfId="24" applyFont="1" applyFill="1" applyBorder="1" applyAlignment="1">
      <alignment horizontal="center" vertical="center" wrapText="1"/>
    </xf>
    <xf numFmtId="0" fontId="12" fillId="0" borderId="44" xfId="24" applyFont="1" applyFill="1" applyBorder="1" applyAlignment="1">
      <alignment horizontal="center" vertical="center"/>
    </xf>
    <xf numFmtId="0" fontId="12" fillId="0" borderId="13" xfId="24" applyFont="1" applyFill="1" applyBorder="1" applyAlignment="1">
      <alignment vertical="center"/>
    </xf>
    <xf numFmtId="0" fontId="12" fillId="0" borderId="13" xfId="24" applyFont="1" applyFill="1" applyBorder="1" applyAlignment="1">
      <alignment horizontal="center" vertical="center"/>
    </xf>
    <xf numFmtId="0" fontId="11" fillId="7" borderId="15" xfId="24" applyFont="1" applyFill="1" applyBorder="1" applyAlignment="1">
      <alignment vertical="center"/>
    </xf>
    <xf numFmtId="169" fontId="11" fillId="7" borderId="15" xfId="10" applyFont="1" applyFill="1" applyBorder="1" applyAlignment="1">
      <alignment horizontal="center" vertical="center"/>
    </xf>
    <xf numFmtId="0" fontId="12" fillId="0" borderId="47" xfId="24" applyFont="1" applyFill="1" applyBorder="1" applyAlignment="1">
      <alignment vertical="center"/>
    </xf>
    <xf numFmtId="0" fontId="11" fillId="7" borderId="15" xfId="24" applyFont="1" applyFill="1" applyBorder="1" applyAlignment="1">
      <alignment horizontal="center" vertical="center"/>
    </xf>
    <xf numFmtId="0" fontId="6" fillId="0" borderId="23" xfId="30" applyFont="1" applyBorder="1" applyAlignment="1">
      <alignment vertical="center"/>
    </xf>
    <xf numFmtId="0" fontId="6" fillId="0" borderId="5" xfId="30" applyFont="1" applyBorder="1" applyAlignment="1">
      <alignment vertical="center"/>
    </xf>
    <xf numFmtId="184" fontId="6" fillId="0" borderId="154" xfId="31" applyNumberFormat="1" applyFont="1" applyBorder="1" applyAlignment="1">
      <alignment vertical="center"/>
    </xf>
    <xf numFmtId="14" fontId="7" fillId="7" borderId="44" xfId="0" applyNumberFormat="1" applyFont="1" applyFill="1" applyBorder="1" applyAlignment="1">
      <alignment horizontal="center" vertical="center"/>
    </xf>
    <xf numFmtId="171" fontId="12" fillId="0" borderId="23" xfId="16" applyNumberFormat="1" applyFont="1" applyBorder="1" applyAlignment="1">
      <alignment horizontal="left" vertical="center" wrapText="1"/>
    </xf>
    <xf numFmtId="0" fontId="12" fillId="0" borderId="92" xfId="0" applyFont="1" applyBorder="1" applyAlignment="1">
      <alignment horizontal="left" vertical="center"/>
    </xf>
    <xf numFmtId="0" fontId="12" fillId="0" borderId="93" xfId="0" applyFont="1" applyBorder="1" applyAlignment="1">
      <alignment horizontal="left" vertical="center"/>
    </xf>
    <xf numFmtId="0" fontId="12" fillId="0" borderId="21" xfId="0" applyFont="1" applyBorder="1" applyAlignment="1">
      <alignment horizontal="left" vertical="center"/>
    </xf>
    <xf numFmtId="0" fontId="11" fillId="13" borderId="22" xfId="0" applyFont="1" applyFill="1" applyBorder="1" applyAlignment="1">
      <alignment horizontal="justify" vertical="center"/>
    </xf>
    <xf numFmtId="14" fontId="11" fillId="7" borderId="159" xfId="0" applyNumberFormat="1" applyFont="1" applyFill="1" applyBorder="1" applyAlignment="1">
      <alignment horizontal="center" vertical="center" wrapText="1"/>
    </xf>
    <xf numFmtId="0" fontId="12" fillId="0" borderId="160" xfId="0" applyFont="1" applyBorder="1" applyAlignment="1">
      <alignment horizontal="left" vertical="center" wrapText="1"/>
    </xf>
    <xf numFmtId="171" fontId="12" fillId="0" borderId="161" xfId="0" applyNumberFormat="1" applyFont="1" applyBorder="1" applyAlignment="1">
      <alignment horizontal="right" vertical="center" wrapText="1"/>
    </xf>
    <xf numFmtId="0" fontId="12" fillId="0" borderId="158" xfId="0" applyFont="1" applyBorder="1" applyAlignment="1">
      <alignment horizontal="left" vertical="center" wrapText="1"/>
    </xf>
    <xf numFmtId="171" fontId="12" fillId="0" borderId="162" xfId="0" applyNumberFormat="1" applyFont="1" applyBorder="1" applyAlignment="1">
      <alignment horizontal="right" vertical="center" wrapText="1"/>
    </xf>
    <xf numFmtId="0" fontId="12" fillId="0" borderId="163" xfId="0" applyFont="1" applyBorder="1" applyAlignment="1">
      <alignment horizontal="left" vertical="center" wrapText="1"/>
    </xf>
    <xf numFmtId="171" fontId="12" fillId="0" borderId="165" xfId="0" applyNumberFormat="1" applyFont="1" applyBorder="1" applyAlignment="1">
      <alignment horizontal="right" vertical="center" wrapText="1"/>
    </xf>
    <xf numFmtId="0" fontId="12" fillId="0" borderId="23" xfId="33" applyFont="1" applyBorder="1" applyAlignment="1">
      <alignment vertical="center"/>
    </xf>
    <xf numFmtId="0" fontId="12" fillId="0" borderId="5" xfId="33" applyFont="1" applyBorder="1" applyAlignment="1">
      <alignment vertical="center"/>
    </xf>
    <xf numFmtId="10" fontId="22" fillId="0" borderId="5" xfId="0" applyNumberFormat="1" applyFont="1" applyBorder="1" applyAlignment="1">
      <alignment horizontal="center" vertical="center"/>
    </xf>
    <xf numFmtId="0" fontId="13" fillId="0" borderId="47" xfId="0" applyFont="1" applyBorder="1" applyAlignment="1">
      <alignment vertical="center"/>
    </xf>
    <xf numFmtId="0" fontId="14" fillId="7" borderId="15" xfId="0" applyFont="1" applyFill="1" applyBorder="1" applyAlignment="1">
      <alignment vertical="center"/>
    </xf>
    <xf numFmtId="0" fontId="14" fillId="7" borderId="15" xfId="0" applyFont="1" applyFill="1" applyBorder="1" applyAlignment="1">
      <alignment horizontal="center" vertical="center"/>
    </xf>
    <xf numFmtId="0" fontId="14" fillId="7" borderId="15" xfId="0" applyFont="1" applyFill="1" applyBorder="1" applyAlignment="1">
      <alignment horizontal="center" vertical="center" wrapText="1"/>
    </xf>
    <xf numFmtId="0" fontId="21" fillId="0" borderId="0" xfId="0" applyFont="1" applyAlignment="1">
      <alignment vertical="center"/>
    </xf>
    <xf numFmtId="3" fontId="13" fillId="0" borderId="13" xfId="0" applyNumberFormat="1" applyFont="1" applyBorder="1" applyAlignment="1">
      <alignment horizontal="right" vertical="center" wrapText="1"/>
    </xf>
    <xf numFmtId="171" fontId="14" fillId="7" borderId="15" xfId="0" applyNumberFormat="1" applyFont="1" applyFill="1" applyBorder="1" applyAlignment="1">
      <alignment vertical="center"/>
    </xf>
    <xf numFmtId="171" fontId="13" fillId="0" borderId="15" xfId="0" applyNumberFormat="1" applyFont="1" applyBorder="1" applyAlignment="1">
      <alignment vertical="center"/>
    </xf>
    <xf numFmtId="0" fontId="128"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171" fontId="9" fillId="8" borderId="15" xfId="9" applyNumberFormat="1" applyFont="1" applyFill="1" applyBorder="1" applyAlignment="1">
      <alignment horizontal="left" vertical="center"/>
    </xf>
    <xf numFmtId="0" fontId="13" fillId="0" borderId="15" xfId="0" applyFont="1" applyBorder="1" applyAlignment="1">
      <alignment vertical="center"/>
    </xf>
    <xf numFmtId="173" fontId="14" fillId="7" borderId="15" xfId="0" applyNumberFormat="1" applyFont="1" applyFill="1" applyBorder="1" applyAlignment="1">
      <alignment vertical="center"/>
    </xf>
    <xf numFmtId="0" fontId="13" fillId="0" borderId="44" xfId="0" applyFont="1" applyBorder="1" applyAlignment="1">
      <alignment horizontal="left" vertical="center" indent="1"/>
    </xf>
    <xf numFmtId="3" fontId="13" fillId="0" borderId="44" xfId="0" applyNumberFormat="1" applyFont="1" applyBorder="1" applyAlignment="1">
      <alignment horizontal="right" vertical="center" wrapText="1"/>
    </xf>
    <xf numFmtId="171" fontId="13" fillId="0" borderId="44" xfId="0" applyNumberFormat="1" applyFont="1" applyBorder="1" applyAlignment="1">
      <alignment vertical="center"/>
    </xf>
    <xf numFmtId="0" fontId="13" fillId="0" borderId="13" xfId="0" applyFont="1" applyBorder="1" applyAlignment="1">
      <alignment horizontal="left" vertical="center" indent="1"/>
    </xf>
    <xf numFmtId="171" fontId="13" fillId="0" borderId="13" xfId="0" applyNumberFormat="1" applyFont="1" applyBorder="1" applyAlignment="1">
      <alignment vertical="center"/>
    </xf>
    <xf numFmtId="171" fontId="13" fillId="0" borderId="44" xfId="4" applyNumberFormat="1" applyFont="1" applyBorder="1" applyAlignment="1">
      <alignment vertical="center"/>
    </xf>
    <xf numFmtId="0" fontId="13" fillId="0" borderId="47" xfId="0" applyFont="1" applyBorder="1" applyAlignment="1">
      <alignment horizontal="left" vertical="center" indent="1"/>
    </xf>
    <xf numFmtId="171" fontId="13" fillId="0" borderId="47" xfId="0" applyNumberFormat="1" applyFont="1" applyBorder="1" applyAlignment="1">
      <alignment vertical="center"/>
    </xf>
    <xf numFmtId="171" fontId="16" fillId="0" borderId="15" xfId="0" applyNumberFormat="1" applyFont="1" applyBorder="1" applyAlignment="1">
      <alignment vertical="center"/>
    </xf>
    <xf numFmtId="0" fontId="13" fillId="0" borderId="44" xfId="0" applyFont="1" applyBorder="1" applyAlignment="1">
      <alignment vertical="center"/>
    </xf>
    <xf numFmtId="171" fontId="13" fillId="0" borderId="47" xfId="4" applyNumberFormat="1" applyFont="1" applyBorder="1" applyAlignment="1">
      <alignment vertical="center"/>
    </xf>
    <xf numFmtId="0" fontId="49" fillId="12" borderId="16" xfId="0" applyFont="1" applyFill="1" applyBorder="1" applyAlignment="1">
      <alignment horizontal="center" vertical="center" wrapText="1"/>
    </xf>
    <xf numFmtId="0" fontId="49" fillId="12" borderId="166" xfId="0" applyFont="1" applyFill="1" applyBorder="1" applyAlignment="1">
      <alignment horizontal="center" vertical="center" wrapText="1"/>
    </xf>
    <xf numFmtId="0" fontId="7" fillId="7" borderId="13" xfId="0" applyFont="1" applyFill="1" applyBorder="1" applyAlignment="1">
      <alignment horizontal="center" vertical="center"/>
    </xf>
    <xf numFmtId="0" fontId="16" fillId="0" borderId="15" xfId="0" applyFont="1" applyBorder="1" applyAlignment="1">
      <alignment horizontal="left" vertical="center" indent="1"/>
    </xf>
    <xf numFmtId="0" fontId="7" fillId="7" borderId="15" xfId="0" applyFont="1" applyFill="1" applyBorder="1" applyAlignment="1">
      <alignment vertical="center"/>
    </xf>
    <xf numFmtId="171" fontId="7" fillId="7" borderId="15" xfId="0" applyNumberFormat="1" applyFont="1" applyFill="1" applyBorder="1" applyAlignment="1">
      <alignment vertical="center"/>
    </xf>
    <xf numFmtId="0" fontId="16" fillId="0" borderId="15" xfId="0" applyFont="1" applyBorder="1" applyAlignment="1">
      <alignment vertical="center"/>
    </xf>
    <xf numFmtId="173" fontId="7" fillId="7" borderId="15" xfId="0" applyNumberFormat="1" applyFont="1" applyFill="1" applyBorder="1" applyAlignment="1">
      <alignment vertical="center"/>
    </xf>
    <xf numFmtId="0" fontId="16" fillId="0" borderId="44" xfId="0" applyFont="1" applyBorder="1" applyAlignment="1">
      <alignment horizontal="left" vertical="center" indent="1"/>
    </xf>
    <xf numFmtId="171" fontId="16" fillId="0" borderId="44" xfId="0" applyNumberFormat="1" applyFont="1" applyBorder="1" applyAlignment="1">
      <alignment vertical="center"/>
    </xf>
    <xf numFmtId="0" fontId="16" fillId="0" borderId="13" xfId="0" applyFont="1" applyBorder="1" applyAlignment="1">
      <alignment horizontal="left" vertical="center" indent="1"/>
    </xf>
    <xf numFmtId="171" fontId="16" fillId="0" borderId="13" xfId="0" applyNumberFormat="1" applyFont="1" applyBorder="1" applyAlignment="1">
      <alignment vertical="center"/>
    </xf>
    <xf numFmtId="0" fontId="16" fillId="0" borderId="47" xfId="0" applyFont="1" applyBorder="1" applyAlignment="1">
      <alignment horizontal="left" vertical="center" indent="1"/>
    </xf>
    <xf numFmtId="171" fontId="16" fillId="0" borderId="47" xfId="0" applyNumberFormat="1" applyFont="1" applyBorder="1" applyAlignment="1">
      <alignment vertical="center"/>
    </xf>
    <xf numFmtId="0" fontId="16" fillId="0" borderId="90" xfId="0" applyFont="1" applyBorder="1" applyAlignment="1">
      <alignment vertical="center"/>
    </xf>
    <xf numFmtId="14" fontId="14" fillId="7" borderId="44" xfId="0" applyNumberFormat="1" applyFont="1" applyFill="1" applyBorder="1" applyAlignment="1">
      <alignment horizontal="center" vertical="center"/>
    </xf>
    <xf numFmtId="14" fontId="14" fillId="7" borderId="120" xfId="0" applyNumberFormat="1" applyFont="1" applyFill="1" applyBorder="1" applyAlignment="1">
      <alignment horizontal="center" vertical="center"/>
    </xf>
    <xf numFmtId="0" fontId="21" fillId="0" borderId="0" xfId="0" applyFont="1"/>
    <xf numFmtId="171" fontId="12" fillId="0" borderId="47" xfId="14" applyNumberFormat="1" applyFont="1" applyBorder="1" applyAlignment="1">
      <alignment horizontal="right"/>
    </xf>
    <xf numFmtId="3" fontId="12" fillId="16" borderId="13" xfId="26" applyNumberFormat="1" applyFont="1" applyFill="1" applyBorder="1" applyAlignment="1">
      <alignment horizontal="center" vertical="center"/>
    </xf>
    <xf numFmtId="183" fontId="53" fillId="7" borderId="154" xfId="26" applyNumberFormat="1" applyFont="1" applyFill="1" applyBorder="1" applyAlignment="1">
      <alignment horizontal="center" vertical="center" wrapText="1"/>
    </xf>
    <xf numFmtId="14" fontId="14" fillId="7" borderId="44" xfId="0" applyNumberFormat="1" applyFont="1" applyFill="1" applyBorder="1" applyAlignment="1">
      <alignment horizontal="center" vertical="center" wrapText="1"/>
    </xf>
    <xf numFmtId="0" fontId="14" fillId="7" borderId="13" xfId="0" applyFont="1" applyFill="1" applyBorder="1" applyAlignment="1">
      <alignment horizontal="center"/>
    </xf>
    <xf numFmtId="0" fontId="14" fillId="7" borderId="39" xfId="0" applyFont="1" applyFill="1" applyBorder="1" applyAlignment="1">
      <alignment horizontal="center"/>
    </xf>
    <xf numFmtId="169" fontId="14" fillId="7" borderId="15" xfId="10" applyFont="1" applyFill="1" applyBorder="1"/>
    <xf numFmtId="169" fontId="50" fillId="0" borderId="43" xfId="4" applyFont="1" applyBorder="1" applyAlignment="1">
      <alignment horizontal="right" vertical="center"/>
    </xf>
    <xf numFmtId="169" fontId="50" fillId="0" borderId="44" xfId="4" applyFont="1" applyBorder="1" applyAlignment="1">
      <alignment horizontal="right" vertical="center"/>
    </xf>
    <xf numFmtId="169" fontId="13" fillId="0" borderId="45" xfId="4" applyFont="1" applyBorder="1" applyAlignment="1">
      <alignment horizontal="right" vertical="center"/>
    </xf>
    <xf numFmtId="169" fontId="12" fillId="0" borderId="47" xfId="4" applyFont="1" applyFill="1" applyBorder="1" applyAlignment="1">
      <alignment horizontal="center" vertical="center"/>
    </xf>
    <xf numFmtId="0" fontId="12" fillId="0" borderId="47" xfId="24" applyFont="1" applyFill="1" applyBorder="1" applyAlignment="1">
      <alignment horizontal="center" vertical="center"/>
    </xf>
    <xf numFmtId="14" fontId="11" fillId="7" borderId="44" xfId="24" applyNumberFormat="1" applyFont="1" applyFill="1" applyBorder="1" applyAlignment="1">
      <alignment horizontal="center" vertical="center" wrapText="1"/>
    </xf>
    <xf numFmtId="0" fontId="13" fillId="0" borderId="43" xfId="0" applyFont="1" applyBorder="1" applyAlignment="1">
      <alignment horizontal="center" vertical="center"/>
    </xf>
    <xf numFmtId="169" fontId="13" fillId="0" borderId="44" xfId="4" applyFont="1" applyFill="1" applyBorder="1" applyAlignment="1">
      <alignment horizontal="right" vertical="center"/>
    </xf>
    <xf numFmtId="10" fontId="13" fillId="0" borderId="44" xfId="1" applyNumberFormat="1" applyFont="1" applyBorder="1" applyAlignment="1">
      <alignment horizontal="center" vertical="center"/>
    </xf>
    <xf numFmtId="10" fontId="13" fillId="0" borderId="45" xfId="1" applyNumberFormat="1" applyFont="1" applyBorder="1" applyAlignment="1">
      <alignment horizontal="center" vertical="center"/>
    </xf>
    <xf numFmtId="0" fontId="13" fillId="0" borderId="46" xfId="0" applyFont="1" applyBorder="1" applyAlignment="1">
      <alignment horizontal="center" vertical="center"/>
    </xf>
    <xf numFmtId="10" fontId="13" fillId="0" borderId="48" xfId="1" applyNumberFormat="1" applyFont="1" applyBorder="1" applyAlignment="1">
      <alignment horizontal="center" vertical="center"/>
    </xf>
    <xf numFmtId="10" fontId="13" fillId="0" borderId="48" xfId="1" applyNumberFormat="1" applyFont="1" applyFill="1" applyBorder="1" applyAlignment="1">
      <alignment horizontal="center" vertical="center"/>
    </xf>
    <xf numFmtId="171" fontId="11" fillId="0" borderId="23" xfId="9" applyNumberFormat="1" applyFont="1" applyBorder="1" applyAlignment="1">
      <alignment horizontal="center" vertical="center"/>
    </xf>
    <xf numFmtId="171" fontId="12" fillId="16" borderId="23" xfId="9" applyNumberFormat="1" applyFont="1" applyFill="1" applyBorder="1" applyAlignment="1">
      <alignment vertical="center"/>
    </xf>
    <xf numFmtId="171" fontId="26" fillId="8" borderId="23" xfId="17" applyNumberFormat="1" applyFont="1" applyFill="1" applyBorder="1" applyAlignment="1">
      <alignment horizontal="center" vertical="center" wrapText="1"/>
    </xf>
    <xf numFmtId="171" fontId="26" fillId="8" borderId="5" xfId="17" applyNumberFormat="1" applyFont="1" applyFill="1" applyBorder="1" applyAlignment="1">
      <alignment horizontal="center" vertical="center" wrapText="1"/>
    </xf>
    <xf numFmtId="171" fontId="27" fillId="11" borderId="5" xfId="17" applyNumberFormat="1" applyFont="1" applyFill="1" applyBorder="1" applyAlignment="1">
      <alignment vertical="center" wrapText="1"/>
    </xf>
    <xf numFmtId="171" fontId="27" fillId="11" borderId="5" xfId="17" applyNumberFormat="1" applyFont="1" applyFill="1" applyBorder="1" applyAlignment="1">
      <alignment horizontal="center" vertical="center" wrapText="1"/>
    </xf>
    <xf numFmtId="171" fontId="27" fillId="16" borderId="5" xfId="17" applyNumberFormat="1" applyFont="1" applyFill="1" applyBorder="1" applyAlignment="1">
      <alignment horizontal="right" vertical="center"/>
    </xf>
    <xf numFmtId="171" fontId="26" fillId="16" borderId="5" xfId="17" applyNumberFormat="1" applyFont="1" applyFill="1" applyBorder="1" applyAlignment="1">
      <alignment horizontal="right" vertical="center"/>
    </xf>
    <xf numFmtId="171" fontId="129" fillId="0" borderId="0" xfId="17" applyNumberFormat="1" applyFont="1" applyAlignment="1">
      <alignment vertical="center"/>
    </xf>
    <xf numFmtId="0" fontId="13" fillId="0" borderId="44" xfId="0" applyFont="1" applyBorder="1"/>
    <xf numFmtId="0" fontId="13" fillId="0" borderId="47" xfId="0" applyFont="1" applyBorder="1"/>
    <xf numFmtId="0" fontId="13" fillId="0" borderId="13" xfId="0" applyFont="1" applyBorder="1"/>
    <xf numFmtId="3" fontId="51" fillId="0" borderId="0" xfId="0" applyNumberFormat="1" applyFont="1"/>
    <xf numFmtId="0" fontId="14" fillId="0" borderId="44" xfId="0" applyFont="1" applyBorder="1"/>
    <xf numFmtId="169" fontId="12" fillId="0" borderId="47" xfId="10" applyFont="1" applyBorder="1"/>
    <xf numFmtId="169" fontId="12" fillId="0" borderId="13" xfId="10" applyFont="1" applyBorder="1"/>
    <xf numFmtId="169" fontId="12" fillId="0" borderId="15" xfId="10" applyFont="1" applyBorder="1"/>
    <xf numFmtId="169" fontId="12" fillId="0" borderId="17" xfId="10" applyFont="1" applyBorder="1"/>
    <xf numFmtId="0" fontId="10" fillId="9" borderId="0" xfId="44" applyFont="1" applyFill="1" applyAlignment="1">
      <alignment horizontal="center" vertical="center"/>
    </xf>
    <xf numFmtId="0" fontId="45" fillId="0" borderId="24" xfId="45" applyFont="1" applyBorder="1" applyAlignment="1" applyProtection="1">
      <alignment horizontal="left" vertical="center"/>
      <protection locked="0"/>
    </xf>
    <xf numFmtId="0" fontId="45" fillId="0" borderId="79" xfId="45" applyFont="1" applyBorder="1" applyAlignment="1" applyProtection="1">
      <alignment horizontal="left" vertical="center"/>
      <protection locked="0"/>
    </xf>
    <xf numFmtId="0" fontId="44" fillId="20" borderId="75" xfId="45" applyFont="1" applyFill="1" applyBorder="1" applyAlignment="1" applyProtection="1">
      <alignment vertical="center"/>
      <protection locked="0"/>
    </xf>
    <xf numFmtId="0" fontId="45" fillId="20" borderId="81" xfId="45" applyFont="1" applyFill="1" applyBorder="1" applyProtection="1">
      <protection locked="0"/>
    </xf>
    <xf numFmtId="0" fontId="46" fillId="0" borderId="0" xfId="45" applyFont="1" applyProtection="1">
      <protection locked="0"/>
    </xf>
    <xf numFmtId="3" fontId="35" fillId="0" borderId="0" xfId="45" applyNumberFormat="1" applyProtection="1">
      <protection locked="0"/>
    </xf>
    <xf numFmtId="185" fontId="12" fillId="16" borderId="13" xfId="26" applyNumberFormat="1" applyFont="1" applyFill="1" applyBorder="1" applyAlignment="1">
      <alignment horizontal="center" vertical="center"/>
    </xf>
    <xf numFmtId="0" fontId="13" fillId="0" borderId="168" xfId="0" applyFont="1" applyBorder="1"/>
    <xf numFmtId="171" fontId="12" fillId="16" borderId="33" xfId="9" applyNumberFormat="1" applyFont="1" applyFill="1" applyBorder="1" applyAlignment="1">
      <alignment vertical="center"/>
    </xf>
    <xf numFmtId="171" fontId="12" fillId="16" borderId="144" xfId="9" applyNumberFormat="1" applyFont="1" applyFill="1" applyBorder="1" applyAlignment="1">
      <alignment vertical="center"/>
    </xf>
    <xf numFmtId="171" fontId="11" fillId="7" borderId="144" xfId="9" applyNumberFormat="1" applyFont="1" applyFill="1" applyBorder="1" applyAlignment="1">
      <alignment vertical="center"/>
    </xf>
    <xf numFmtId="171" fontId="27" fillId="0" borderId="5" xfId="17" applyNumberFormat="1" applyFont="1" applyBorder="1" applyAlignment="1">
      <alignment horizontal="right" vertical="center"/>
    </xf>
    <xf numFmtId="184" fontId="13" fillId="0" borderId="15" xfId="18" applyNumberFormat="1" applyFont="1" applyBorder="1" applyAlignment="1">
      <alignment horizontal="right" vertical="center"/>
    </xf>
    <xf numFmtId="184" fontId="13" fillId="0" borderId="12" xfId="18" applyNumberFormat="1" applyFont="1" applyBorder="1" applyAlignment="1">
      <alignment horizontal="right" vertical="center"/>
    </xf>
    <xf numFmtId="184" fontId="13" fillId="0" borderId="16" xfId="18" applyNumberFormat="1" applyFont="1" applyBorder="1" applyAlignment="1">
      <alignment horizontal="right" vertical="center"/>
    </xf>
    <xf numFmtId="184" fontId="13" fillId="0" borderId="17" xfId="18" applyNumberFormat="1" applyFont="1" applyBorder="1" applyAlignment="1">
      <alignment horizontal="right" vertical="center"/>
    </xf>
    <xf numFmtId="169" fontId="13" fillId="0" borderId="17" xfId="18" applyFont="1" applyBorder="1" applyAlignment="1">
      <alignment horizontal="right" vertical="center"/>
    </xf>
    <xf numFmtId="171" fontId="12" fillId="0" borderId="47" xfId="10" applyNumberFormat="1" applyFont="1" applyFill="1" applyBorder="1" applyAlignment="1">
      <alignment horizontal="right" vertical="center"/>
    </xf>
    <xf numFmtId="171" fontId="12" fillId="0" borderId="13" xfId="10" applyNumberFormat="1" applyFont="1" applyFill="1" applyBorder="1" applyAlignment="1">
      <alignment horizontal="right" vertical="center"/>
    </xf>
    <xf numFmtId="174" fontId="12" fillId="0" borderId="0" xfId="40" applyNumberFormat="1" applyFont="1" applyAlignment="1">
      <alignment vertical="center"/>
    </xf>
    <xf numFmtId="171" fontId="12" fillId="0" borderId="154" xfId="0" applyNumberFormat="1" applyFont="1" applyBorder="1" applyAlignment="1">
      <alignment vertical="center"/>
    </xf>
    <xf numFmtId="169" fontId="12" fillId="0" borderId="0" xfId="0" applyNumberFormat="1" applyFont="1" applyAlignment="1">
      <alignment horizontal="right"/>
    </xf>
    <xf numFmtId="202" fontId="12" fillId="0" borderId="0" xfId="1" applyNumberFormat="1" applyFont="1" applyFill="1" applyBorder="1"/>
    <xf numFmtId="169" fontId="12" fillId="0" borderId="131" xfId="9" quotePrefix="1" applyNumberFormat="1" applyFont="1" applyBorder="1" applyAlignment="1">
      <alignment horizontal="right" vertical="center"/>
    </xf>
    <xf numFmtId="202" fontId="12" fillId="0" borderId="132" xfId="1" quotePrefix="1" applyNumberFormat="1" applyFont="1" applyFill="1" applyBorder="1" applyAlignment="1">
      <alignment horizontal="center" vertical="center"/>
    </xf>
    <xf numFmtId="169" fontId="11" fillId="102" borderId="133" xfId="9" applyNumberFormat="1" applyFont="1" applyFill="1" applyBorder="1" applyAlignment="1">
      <alignment horizontal="right" vertical="center"/>
    </xf>
    <xf numFmtId="202" fontId="11" fillId="102" borderId="134" xfId="1" applyNumberFormat="1" applyFont="1" applyFill="1" applyBorder="1" applyAlignment="1">
      <alignment horizontal="center" vertical="center"/>
    </xf>
    <xf numFmtId="169" fontId="11" fillId="0" borderId="131" xfId="9" applyNumberFormat="1" applyFont="1" applyBorder="1" applyAlignment="1">
      <alignment horizontal="right" vertical="center"/>
    </xf>
    <xf numFmtId="202" fontId="11" fillId="0" borderId="132" xfId="1" applyNumberFormat="1" applyFont="1" applyFill="1" applyBorder="1" applyAlignment="1">
      <alignment horizontal="center" vertical="center"/>
    </xf>
    <xf numFmtId="169" fontId="12" fillId="0" borderId="131" xfId="9" applyNumberFormat="1" applyFont="1" applyBorder="1" applyAlignment="1">
      <alignment horizontal="right" vertical="center"/>
    </xf>
    <xf numFmtId="202" fontId="12" fillId="0" borderId="132" xfId="1" applyNumberFormat="1" applyFont="1" applyFill="1" applyBorder="1" applyAlignment="1">
      <alignment horizontal="center" vertical="center"/>
    </xf>
    <xf numFmtId="169" fontId="11" fillId="102" borderId="135" xfId="9" applyNumberFormat="1" applyFont="1" applyFill="1" applyBorder="1" applyAlignment="1">
      <alignment horizontal="right" vertical="center"/>
    </xf>
    <xf numFmtId="202" fontId="11" fillId="102" borderId="136" xfId="1" applyNumberFormat="1" applyFont="1" applyFill="1" applyBorder="1" applyAlignment="1">
      <alignment horizontal="center" vertical="center"/>
    </xf>
    <xf numFmtId="0" fontId="21" fillId="0" borderId="0" xfId="0" applyFont="1" applyAlignment="1">
      <alignment horizontal="left" vertical="center"/>
    </xf>
    <xf numFmtId="0" fontId="12" fillId="0" borderId="23" xfId="9" applyFont="1" applyBorder="1" applyAlignment="1">
      <alignment horizontal="center" vertical="center"/>
    </xf>
    <xf numFmtId="171" fontId="21" fillId="0" borderId="0" xfId="9" applyNumberFormat="1" applyFont="1"/>
    <xf numFmtId="171" fontId="34" fillId="0" borderId="0" xfId="9" applyNumberFormat="1" applyFont="1"/>
    <xf numFmtId="171" fontId="11" fillId="0" borderId="0" xfId="0" applyNumberFormat="1" applyFont="1"/>
    <xf numFmtId="0" fontId="13" fillId="0" borderId="0" xfId="0" applyFont="1" applyAlignment="1">
      <alignment horizontal="right"/>
    </xf>
    <xf numFmtId="202" fontId="13" fillId="0" borderId="0" xfId="0" applyNumberFormat="1" applyFont="1"/>
    <xf numFmtId="171" fontId="12" fillId="0" borderId="139" xfId="9" quotePrefix="1" applyNumberFormat="1" applyFont="1" applyBorder="1" applyAlignment="1">
      <alignment horizontal="right" vertical="center"/>
    </xf>
    <xf numFmtId="202" fontId="12" fillId="0" borderId="132" xfId="9" quotePrefix="1" applyNumberFormat="1" applyFont="1" applyBorder="1" applyAlignment="1">
      <alignment horizontal="center" vertical="center"/>
    </xf>
    <xf numFmtId="169" fontId="12" fillId="0" borderId="139" xfId="9" quotePrefix="1" applyNumberFormat="1" applyFont="1" applyBorder="1" applyAlignment="1">
      <alignment horizontal="right" vertical="center"/>
    </xf>
    <xf numFmtId="202" fontId="12" fillId="0" borderId="132" xfId="1" quotePrefix="1" applyNumberFormat="1" applyFont="1" applyBorder="1" applyAlignment="1">
      <alignment horizontal="center" vertical="center"/>
    </xf>
    <xf numFmtId="169" fontId="11" fillId="102" borderId="140" xfId="9" applyNumberFormat="1" applyFont="1" applyFill="1" applyBorder="1" applyAlignment="1">
      <alignment horizontal="right" vertical="center"/>
    </xf>
    <xf numFmtId="169" fontId="11" fillId="0" borderId="139" xfId="9" applyNumberFormat="1" applyFont="1" applyBorder="1" applyAlignment="1">
      <alignment horizontal="right" vertical="center"/>
    </xf>
    <xf numFmtId="202" fontId="11" fillId="0" borderId="132" xfId="9" applyNumberFormat="1" applyFont="1" applyBorder="1" applyAlignment="1">
      <alignment horizontal="center" vertical="center"/>
    </xf>
    <xf numFmtId="169" fontId="12" fillId="0" borderId="139" xfId="9" applyNumberFormat="1" applyFont="1" applyBorder="1" applyAlignment="1">
      <alignment horizontal="right" vertical="center"/>
    </xf>
    <xf numFmtId="202" fontId="12" fillId="0" borderId="132" xfId="9" applyNumberFormat="1" applyFont="1" applyBorder="1" applyAlignment="1">
      <alignment horizontal="center" vertical="center"/>
    </xf>
    <xf numFmtId="169" fontId="11" fillId="102" borderId="141" xfId="9" applyNumberFormat="1" applyFont="1" applyFill="1" applyBorder="1" applyAlignment="1">
      <alignment horizontal="right" vertical="center"/>
    </xf>
    <xf numFmtId="169" fontId="12" fillId="0" borderId="139" xfId="9" applyNumberFormat="1" applyFont="1" applyBorder="1" applyAlignment="1">
      <alignment vertical="center"/>
    </xf>
    <xf numFmtId="169" fontId="11" fillId="102" borderId="140" xfId="9" applyNumberFormat="1" applyFont="1" applyFill="1" applyBorder="1" applyAlignment="1">
      <alignment vertical="center"/>
    </xf>
    <xf numFmtId="169" fontId="12" fillId="0" borderId="0" xfId="9" applyNumberFormat="1" applyFont="1" applyAlignment="1">
      <alignment vertical="center"/>
    </xf>
    <xf numFmtId="202" fontId="12" fillId="0" borderId="0" xfId="1" applyNumberFormat="1" applyFont="1" applyFill="1" applyBorder="1" applyAlignment="1">
      <alignment horizontal="center" vertical="center"/>
    </xf>
    <xf numFmtId="169" fontId="11" fillId="0" borderId="0" xfId="4" applyFont="1" applyFill="1" applyBorder="1" applyAlignment="1">
      <alignment horizontal="center" vertical="center"/>
    </xf>
    <xf numFmtId="171" fontId="11" fillId="0" borderId="0" xfId="9" applyNumberFormat="1" applyFont="1" applyAlignment="1">
      <alignment horizontal="left" vertical="center"/>
    </xf>
    <xf numFmtId="0" fontId="12" fillId="0" borderId="23" xfId="41" applyFont="1" applyBorder="1" applyAlignment="1">
      <alignment horizontal="left" vertical="center" wrapText="1"/>
    </xf>
    <xf numFmtId="0" fontId="12" fillId="0" borderId="5" xfId="41" applyFont="1" applyBorder="1" applyAlignment="1">
      <alignment horizontal="left" vertical="center" wrapText="1"/>
    </xf>
    <xf numFmtId="171" fontId="11" fillId="8" borderId="5" xfId="10" applyNumberFormat="1" applyFont="1" applyFill="1" applyBorder="1" applyAlignment="1">
      <alignment vertical="center"/>
    </xf>
    <xf numFmtId="10" fontId="11" fillId="8" borderId="5" xfId="0" applyNumberFormat="1" applyFont="1" applyFill="1" applyBorder="1" applyAlignment="1">
      <alignment horizontal="center" vertical="center"/>
    </xf>
    <xf numFmtId="0" fontId="11" fillId="10" borderId="50" xfId="30" applyFont="1" applyFill="1" applyBorder="1" applyAlignment="1">
      <alignment horizontal="justify" vertical="center" wrapText="1"/>
    </xf>
    <xf numFmtId="169" fontId="11" fillId="10" borderId="50" xfId="4" applyFont="1" applyFill="1" applyBorder="1" applyAlignment="1">
      <alignment horizontal="right" vertical="center" wrapText="1"/>
    </xf>
    <xf numFmtId="3" fontId="130" fillId="0" borderId="0" xfId="0" applyNumberFormat="1" applyFont="1"/>
    <xf numFmtId="3" fontId="45" fillId="0" borderId="176" xfId="45" applyNumberFormat="1" applyFont="1" applyBorder="1" applyAlignment="1">
      <alignment horizontal="right" vertical="center"/>
    </xf>
    <xf numFmtId="0" fontId="44" fillId="20" borderId="75" xfId="45" applyFont="1" applyFill="1" applyBorder="1" applyAlignment="1" applyProtection="1">
      <alignment horizontal="center" vertical="center"/>
      <protection locked="0"/>
    </xf>
    <xf numFmtId="171" fontId="12" fillId="0" borderId="173" xfId="9" applyNumberFormat="1" applyFont="1" applyBorder="1" applyAlignment="1">
      <alignment vertical="center"/>
    </xf>
    <xf numFmtId="171" fontId="12" fillId="0" borderId="171" xfId="9" applyNumberFormat="1" applyFont="1" applyBorder="1" applyAlignment="1">
      <alignment vertical="center"/>
    </xf>
    <xf numFmtId="171" fontId="11" fillId="8" borderId="171" xfId="9" applyNumberFormat="1" applyFont="1" applyFill="1" applyBorder="1" applyAlignment="1">
      <alignment vertical="center"/>
    </xf>
    <xf numFmtId="171" fontId="12" fillId="0" borderId="171" xfId="9" applyNumberFormat="1" applyFont="1" applyBorder="1" applyAlignment="1">
      <alignment horizontal="center" vertical="center"/>
    </xf>
    <xf numFmtId="171" fontId="12" fillId="0" borderId="168" xfId="9" applyNumberFormat="1" applyFont="1" applyBorder="1" applyAlignment="1">
      <alignment vertical="center"/>
    </xf>
    <xf numFmtId="184" fontId="6" fillId="0" borderId="154" xfId="31" applyNumberFormat="1" applyFont="1" applyFill="1" applyBorder="1" applyAlignment="1">
      <alignment horizontal="right" vertical="center"/>
    </xf>
    <xf numFmtId="184" fontId="6" fillId="0" borderId="118" xfId="31" applyNumberFormat="1" applyFont="1" applyFill="1" applyBorder="1" applyAlignment="1">
      <alignment vertical="center"/>
    </xf>
    <xf numFmtId="184" fontId="6" fillId="0" borderId="119" xfId="31" applyNumberFormat="1" applyFont="1" applyFill="1" applyBorder="1" applyAlignment="1">
      <alignment vertical="center"/>
    </xf>
    <xf numFmtId="171" fontId="12" fillId="0" borderId="8" xfId="1" applyNumberFormat="1" applyFont="1" applyFill="1" applyBorder="1" applyAlignment="1">
      <alignment horizontal="right" vertical="center" wrapText="1"/>
    </xf>
    <xf numFmtId="0" fontId="43" fillId="19" borderId="74" xfId="45" applyFont="1" applyFill="1" applyBorder="1" applyAlignment="1" applyProtection="1">
      <alignment horizontal="left" vertical="center"/>
      <protection locked="0"/>
    </xf>
    <xf numFmtId="171" fontId="11" fillId="7" borderId="171" xfId="9" applyNumberFormat="1" applyFont="1" applyFill="1" applyBorder="1" applyAlignment="1">
      <alignment vertical="center"/>
    </xf>
    <xf numFmtId="171" fontId="11" fillId="10" borderId="171" xfId="9" applyNumberFormat="1" applyFont="1" applyFill="1" applyBorder="1" applyAlignment="1">
      <alignment vertical="center"/>
    </xf>
    <xf numFmtId="0" fontId="3" fillId="6" borderId="167" xfId="3198" quotePrefix="1" applyNumberFormat="1" applyAlignment="1">
      <alignment horizontal="left" vertical="center" indent="6"/>
    </xf>
    <xf numFmtId="171" fontId="12" fillId="0" borderId="33" xfId="1" applyNumberFormat="1" applyFont="1" applyFill="1" applyBorder="1" applyAlignment="1">
      <alignment horizontal="right" vertical="center" wrapText="1"/>
    </xf>
    <xf numFmtId="169" fontId="12" fillId="0" borderId="44" xfId="34" applyFont="1" applyFill="1" applyBorder="1" applyAlignment="1">
      <alignment horizontal="right" vertical="center"/>
    </xf>
    <xf numFmtId="169" fontId="12" fillId="0" borderId="47" xfId="34" applyFont="1" applyFill="1" applyBorder="1" applyAlignment="1">
      <alignment horizontal="right" vertical="center"/>
    </xf>
    <xf numFmtId="171" fontId="12" fillId="0" borderId="5" xfId="10" applyNumberFormat="1" applyFont="1" applyFill="1" applyBorder="1" applyAlignment="1">
      <alignment horizontal="right" vertical="center"/>
    </xf>
    <xf numFmtId="10" fontId="12" fillId="0" borderId="5" xfId="0" applyNumberFormat="1" applyFont="1" applyBorder="1" applyAlignment="1">
      <alignment horizontal="center" vertical="center"/>
    </xf>
    <xf numFmtId="3" fontId="51" fillId="0" borderId="15" xfId="0" applyNumberFormat="1" applyFont="1" applyBorder="1"/>
    <xf numFmtId="169" fontId="12" fillId="0" borderId="44" xfId="2669" applyNumberFormat="1" applyFont="1" applyBorder="1" applyAlignment="1">
      <alignment vertical="center"/>
    </xf>
    <xf numFmtId="0" fontId="44" fillId="14" borderId="76" xfId="45" applyFont="1" applyFill="1" applyBorder="1" applyAlignment="1" applyProtection="1">
      <alignment horizontal="left" vertical="center"/>
      <protection locked="0"/>
    </xf>
    <xf numFmtId="204" fontId="12" fillId="0" borderId="0" xfId="40" applyNumberFormat="1" applyFont="1" applyAlignment="1">
      <alignment vertical="center"/>
    </xf>
    <xf numFmtId="171" fontId="12" fillId="0" borderId="173" xfId="16" applyNumberFormat="1" applyFont="1" applyBorder="1" applyAlignment="1">
      <alignment horizontal="left" vertical="center" wrapText="1"/>
    </xf>
    <xf numFmtId="169" fontId="13" fillId="0" borderId="173" xfId="4" applyFont="1" applyBorder="1" applyAlignment="1">
      <alignment horizontal="right"/>
    </xf>
    <xf numFmtId="171" fontId="12" fillId="0" borderId="173" xfId="10" applyNumberFormat="1" applyFont="1" applyFill="1" applyBorder="1" applyAlignment="1">
      <alignment horizontal="right" vertical="center"/>
    </xf>
    <xf numFmtId="10" fontId="12" fillId="0" borderId="173" xfId="0" applyNumberFormat="1" applyFont="1" applyBorder="1" applyAlignment="1">
      <alignment horizontal="center" vertical="center"/>
    </xf>
    <xf numFmtId="171" fontId="12" fillId="0" borderId="23" xfId="10" applyNumberFormat="1" applyFont="1" applyFill="1" applyBorder="1" applyAlignment="1">
      <alignment horizontal="right" vertical="center"/>
    </xf>
    <xf numFmtId="10" fontId="12" fillId="0" borderId="23" xfId="0" applyNumberFormat="1" applyFont="1" applyBorder="1" applyAlignment="1">
      <alignment horizontal="center" vertical="center"/>
    </xf>
    <xf numFmtId="171" fontId="12" fillId="0" borderId="47" xfId="26" applyNumberFormat="1" applyFont="1" applyBorder="1" applyAlignment="1">
      <alignment vertical="center" wrapText="1"/>
    </xf>
    <xf numFmtId="171" fontId="12" fillId="0" borderId="47" xfId="26" applyNumberFormat="1" applyFont="1" applyBorder="1" applyAlignment="1">
      <alignment horizontal="center" vertical="center" wrapText="1"/>
    </xf>
    <xf numFmtId="185" fontId="12" fillId="0" borderId="47" xfId="26" applyNumberFormat="1" applyFont="1" applyBorder="1" applyAlignment="1">
      <alignment horizontal="center" vertical="center"/>
    </xf>
    <xf numFmtId="171" fontId="12" fillId="0" borderId="44" xfId="26" applyNumberFormat="1" applyFont="1" applyBorder="1" applyAlignment="1">
      <alignment vertical="center" wrapText="1"/>
    </xf>
    <xf numFmtId="171" fontId="12" fillId="0" borderId="44" xfId="26" applyNumberFormat="1" applyFont="1" applyBorder="1" applyAlignment="1">
      <alignment horizontal="center" vertical="center" wrapText="1"/>
    </xf>
    <xf numFmtId="171" fontId="12" fillId="0" borderId="44" xfId="26" applyNumberFormat="1" applyFont="1" applyBorder="1" applyAlignment="1">
      <alignment horizontal="center" vertical="center"/>
    </xf>
    <xf numFmtId="171" fontId="12" fillId="0" borderId="44" xfId="26" applyNumberFormat="1" applyFont="1" applyBorder="1" applyAlignment="1">
      <alignment horizontal="right" vertical="center"/>
    </xf>
    <xf numFmtId="171" fontId="12" fillId="0" borderId="47" xfId="26" applyNumberFormat="1" applyFont="1" applyBorder="1" applyAlignment="1">
      <alignment horizontal="center" vertical="center"/>
    </xf>
    <xf numFmtId="171" fontId="12" fillId="0" borderId="47" xfId="26" applyNumberFormat="1" applyFont="1" applyBorder="1" applyAlignment="1">
      <alignment horizontal="right" vertical="center"/>
    </xf>
    <xf numFmtId="169" fontId="121" fillId="0" borderId="47" xfId="34" applyFont="1" applyBorder="1" applyAlignment="1">
      <alignment horizontal="right" vertical="center"/>
    </xf>
    <xf numFmtId="169" fontId="11" fillId="7" borderId="15" xfId="40" applyNumberFormat="1" applyFont="1" applyFill="1" applyBorder="1" applyAlignment="1">
      <alignment horizontal="right" vertical="center"/>
    </xf>
    <xf numFmtId="14" fontId="11" fillId="8" borderId="173" xfId="9" applyNumberFormat="1" applyFont="1" applyFill="1" applyBorder="1" applyAlignment="1">
      <alignment horizontal="center" vertical="center"/>
    </xf>
    <xf numFmtId="171" fontId="11" fillId="0" borderId="173" xfId="9" applyNumberFormat="1" applyFont="1" applyBorder="1" applyAlignment="1">
      <alignment horizontal="left" vertical="center" indent="1"/>
    </xf>
    <xf numFmtId="171" fontId="12" fillId="0" borderId="173" xfId="9" quotePrefix="1" applyNumberFormat="1" applyFont="1" applyBorder="1" applyAlignment="1">
      <alignment horizontal="center" vertical="center"/>
    </xf>
    <xf numFmtId="171" fontId="11" fillId="8" borderId="171" xfId="9" applyNumberFormat="1" applyFont="1" applyFill="1" applyBorder="1" applyAlignment="1">
      <alignment horizontal="left" vertical="center" wrapText="1"/>
    </xf>
    <xf numFmtId="171" fontId="11" fillId="8" borderId="171" xfId="9" applyNumberFormat="1" applyFont="1" applyFill="1" applyBorder="1" applyAlignment="1">
      <alignment horizontal="center" vertical="center"/>
    </xf>
    <xf numFmtId="171" fontId="12" fillId="0" borderId="171" xfId="9" applyNumberFormat="1" applyFont="1" applyBorder="1" applyAlignment="1">
      <alignment horizontal="left" vertical="center" indent="3"/>
    </xf>
    <xf numFmtId="171" fontId="11" fillId="7" borderId="171" xfId="9" applyNumberFormat="1" applyFont="1" applyFill="1" applyBorder="1" applyAlignment="1">
      <alignment horizontal="left" vertical="center"/>
    </xf>
    <xf numFmtId="171" fontId="11" fillId="8" borderId="171" xfId="9" applyNumberFormat="1" applyFont="1" applyFill="1" applyBorder="1" applyAlignment="1">
      <alignment horizontal="right" vertical="center"/>
    </xf>
    <xf numFmtId="171" fontId="11" fillId="0" borderId="173" xfId="9" applyNumberFormat="1" applyFont="1" applyBorder="1" applyAlignment="1">
      <alignment horizontal="center" vertical="center"/>
    </xf>
    <xf numFmtId="171" fontId="12" fillId="0" borderId="173" xfId="10" applyNumberFormat="1" applyFont="1" applyBorder="1" applyAlignment="1">
      <alignment vertical="center"/>
    </xf>
    <xf numFmtId="171" fontId="11" fillId="0" borderId="173" xfId="9" applyNumberFormat="1" applyFont="1" applyBorder="1" applyAlignment="1">
      <alignment vertical="center"/>
    </xf>
    <xf numFmtId="171" fontId="11" fillId="8" borderId="171" xfId="9" applyNumberFormat="1" applyFont="1" applyFill="1" applyBorder="1" applyAlignment="1">
      <alignment horizontal="left" vertical="center" indent="2"/>
    </xf>
    <xf numFmtId="171" fontId="11" fillId="0" borderId="173" xfId="9" applyNumberFormat="1" applyFont="1" applyBorder="1" applyAlignment="1">
      <alignment horizontal="left" vertical="center" indent="2"/>
    </xf>
    <xf numFmtId="171" fontId="12" fillId="0" borderId="171" xfId="9" applyNumberFormat="1" applyFont="1" applyBorder="1" applyAlignment="1">
      <alignment horizontal="left" vertical="center" wrapText="1" indent="3"/>
    </xf>
    <xf numFmtId="171" fontId="12" fillId="0" borderId="171" xfId="10" applyNumberFormat="1" applyFont="1" applyBorder="1" applyAlignment="1">
      <alignment vertical="center"/>
    </xf>
    <xf numFmtId="171" fontId="11" fillId="8" borderId="171" xfId="9" applyNumberFormat="1" applyFont="1" applyFill="1" applyBorder="1" applyAlignment="1">
      <alignment horizontal="left" vertical="center" indent="3"/>
    </xf>
    <xf numFmtId="171" fontId="11" fillId="8" borderId="171" xfId="9" applyNumberFormat="1" applyFont="1" applyFill="1" applyBorder="1" applyAlignment="1">
      <alignment horizontal="left" vertical="center" indent="1"/>
    </xf>
    <xf numFmtId="171" fontId="12" fillId="0" borderId="173" xfId="9" applyNumberFormat="1" applyFont="1" applyBorder="1" applyAlignment="1">
      <alignment horizontal="center" vertical="center"/>
    </xf>
    <xf numFmtId="171" fontId="11" fillId="0" borderId="171" xfId="9" applyNumberFormat="1" applyFont="1" applyBorder="1" applyAlignment="1">
      <alignment horizontal="left" vertical="center" wrapText="1" indent="3"/>
    </xf>
    <xf numFmtId="171" fontId="11" fillId="0" borderId="171" xfId="10" applyNumberFormat="1" applyFont="1" applyBorder="1" applyAlignment="1">
      <alignment vertical="center"/>
    </xf>
    <xf numFmtId="171" fontId="11" fillId="0" borderId="171" xfId="9" applyNumberFormat="1" applyFont="1" applyBorder="1" applyAlignment="1">
      <alignment vertical="center"/>
    </xf>
    <xf numFmtId="171" fontId="12" fillId="8" borderId="171" xfId="9" applyNumberFormat="1" applyFont="1" applyFill="1" applyBorder="1" applyAlignment="1">
      <alignment horizontal="center" vertical="center"/>
    </xf>
    <xf numFmtId="171" fontId="11" fillId="8" borderId="171" xfId="9" applyNumberFormat="1" applyFont="1" applyFill="1" applyBorder="1" applyAlignment="1">
      <alignment horizontal="left" vertical="center"/>
    </xf>
    <xf numFmtId="14" fontId="11" fillId="8" borderId="173" xfId="9" applyNumberFormat="1" applyFont="1" applyFill="1" applyBorder="1" applyAlignment="1">
      <alignment horizontal="center" vertical="center" wrapText="1"/>
    </xf>
    <xf numFmtId="171" fontId="11" fillId="8" borderId="171" xfId="9" applyNumberFormat="1" applyFont="1" applyFill="1" applyBorder="1" applyAlignment="1">
      <alignment vertical="center" wrapText="1"/>
    </xf>
    <xf numFmtId="171" fontId="12" fillId="0" borderId="171" xfId="9" applyNumberFormat="1" applyFont="1" applyBorder="1" applyAlignment="1">
      <alignment vertical="center" wrapText="1"/>
    </xf>
    <xf numFmtId="171" fontId="11" fillId="0" borderId="171" xfId="9" applyNumberFormat="1" applyFont="1" applyBorder="1" applyAlignment="1">
      <alignment vertical="center" wrapText="1"/>
    </xf>
    <xf numFmtId="171" fontId="12" fillId="0" borderId="171" xfId="9" applyNumberFormat="1" applyFont="1" applyBorder="1" applyAlignment="1">
      <alignment horizontal="left" vertical="center"/>
    </xf>
    <xf numFmtId="171" fontId="11" fillId="10" borderId="171" xfId="9" applyNumberFormat="1" applyFont="1" applyFill="1" applyBorder="1" applyAlignment="1">
      <alignment horizontal="left" vertical="center"/>
    </xf>
    <xf numFmtId="171" fontId="12" fillId="0" borderId="173" xfId="9" applyNumberFormat="1" applyFont="1" applyBorder="1" applyAlignment="1">
      <alignment horizontal="left" vertical="center"/>
    </xf>
    <xf numFmtId="172" fontId="11" fillId="8" borderId="171" xfId="9" applyNumberFormat="1" applyFont="1" applyFill="1" applyBorder="1" applyAlignment="1">
      <alignment vertical="center"/>
    </xf>
    <xf numFmtId="171" fontId="12" fillId="0" borderId="173" xfId="9" applyNumberFormat="1" applyFont="1" applyBorder="1" applyAlignment="1">
      <alignment vertical="center" wrapText="1"/>
    </xf>
    <xf numFmtId="171" fontId="12" fillId="16" borderId="173" xfId="9" applyNumberFormat="1" applyFont="1" applyFill="1" applyBorder="1" applyAlignment="1">
      <alignment vertical="center"/>
    </xf>
    <xf numFmtId="171" fontId="11" fillId="7" borderId="171" xfId="9" applyNumberFormat="1" applyFont="1" applyFill="1" applyBorder="1" applyAlignment="1">
      <alignment vertical="center" wrapText="1"/>
    </xf>
    <xf numFmtId="0" fontId="13" fillId="0" borderId="175" xfId="0" applyFont="1" applyBorder="1"/>
    <xf numFmtId="171" fontId="11" fillId="0" borderId="173" xfId="9" applyNumberFormat="1" applyFont="1" applyBorder="1" applyAlignment="1">
      <alignment horizontal="left" vertical="center"/>
    </xf>
    <xf numFmtId="171" fontId="11" fillId="8" borderId="175" xfId="9" applyNumberFormat="1" applyFont="1" applyFill="1" applyBorder="1" applyAlignment="1">
      <alignment horizontal="left" vertical="center"/>
    </xf>
    <xf numFmtId="171" fontId="11" fillId="8" borderId="175" xfId="9" applyNumberFormat="1" applyFont="1" applyFill="1" applyBorder="1" applyAlignment="1">
      <alignment vertical="center"/>
    </xf>
    <xf numFmtId="171" fontId="11" fillId="8" borderId="174" xfId="9" applyNumberFormat="1" applyFont="1" applyFill="1" applyBorder="1" applyAlignment="1">
      <alignment vertical="center"/>
    </xf>
    <xf numFmtId="171" fontId="12" fillId="0" borderId="175" xfId="9" applyNumberFormat="1" applyFont="1" applyBorder="1" applyAlignment="1">
      <alignment vertical="center"/>
    </xf>
    <xf numFmtId="171" fontId="12" fillId="0" borderId="174" xfId="9" applyNumberFormat="1" applyFont="1" applyBorder="1" applyAlignment="1">
      <alignment vertical="center"/>
    </xf>
    <xf numFmtId="14" fontId="11" fillId="8" borderId="172" xfId="9" applyNumberFormat="1" applyFont="1" applyFill="1" applyBorder="1" applyAlignment="1">
      <alignment horizontal="center" vertical="center"/>
    </xf>
    <xf numFmtId="0" fontId="12" fillId="0" borderId="172" xfId="14" applyFont="1" applyBorder="1" applyAlignment="1">
      <alignment horizontal="left" vertical="center" wrapText="1"/>
    </xf>
    <xf numFmtId="0" fontId="12" fillId="0" borderId="172" xfId="14" applyFont="1" applyBorder="1" applyAlignment="1">
      <alignment horizontal="center" vertical="center" wrapText="1"/>
    </xf>
    <xf numFmtId="0" fontId="11" fillId="7" borderId="169" xfId="14" applyFont="1" applyFill="1" applyBorder="1" applyAlignment="1">
      <alignment horizontal="left" vertical="center" wrapText="1"/>
    </xf>
    <xf numFmtId="0" fontId="11" fillId="7" borderId="169" xfId="14" applyFont="1" applyFill="1" applyBorder="1" applyAlignment="1">
      <alignment horizontal="center" vertical="center" wrapText="1"/>
    </xf>
    <xf numFmtId="3" fontId="11" fillId="7" borderId="169" xfId="14" applyNumberFormat="1" applyFont="1" applyFill="1" applyBorder="1" applyAlignment="1">
      <alignment vertical="center" wrapText="1"/>
    </xf>
    <xf numFmtId="0" fontId="12" fillId="0" borderId="169" xfId="14" applyFont="1" applyBorder="1" applyAlignment="1">
      <alignment horizontal="left" vertical="center" wrapText="1"/>
    </xf>
    <xf numFmtId="0" fontId="12" fillId="0" borderId="169" xfId="14" applyFont="1" applyBorder="1" applyAlignment="1">
      <alignment horizontal="center" vertical="center" wrapText="1"/>
    </xf>
    <xf numFmtId="3" fontId="15" fillId="14" borderId="169" xfId="14" applyNumberFormat="1" applyFont="1" applyFill="1" applyBorder="1" applyAlignment="1">
      <alignment horizontal="right" vertical="center" wrapText="1"/>
    </xf>
    <xf numFmtId="0" fontId="11" fillId="0" borderId="172" xfId="14" applyFont="1" applyBorder="1" applyAlignment="1">
      <alignment horizontal="left" vertical="center" wrapText="1"/>
    </xf>
    <xf numFmtId="0" fontId="11" fillId="0" borderId="172" xfId="14" applyFont="1" applyBorder="1" applyAlignment="1">
      <alignment horizontal="center" vertical="center" wrapText="1"/>
    </xf>
    <xf numFmtId="3" fontId="11" fillId="16" borderId="172" xfId="14" applyNumberFormat="1" applyFont="1" applyFill="1" applyBorder="1" applyAlignment="1">
      <alignment horizontal="right" vertical="center" wrapText="1"/>
    </xf>
    <xf numFmtId="0" fontId="11" fillId="7" borderId="169" xfId="14" applyFont="1" applyFill="1" applyBorder="1" applyAlignment="1">
      <alignment vertical="center" wrapText="1"/>
    </xf>
    <xf numFmtId="0" fontId="12" fillId="7" borderId="169" xfId="14" applyFont="1" applyFill="1" applyBorder="1" applyAlignment="1">
      <alignment horizontal="center" vertical="center" wrapText="1"/>
    </xf>
    <xf numFmtId="3" fontId="12" fillId="7" borderId="169" xfId="14" applyNumberFormat="1" applyFont="1" applyFill="1" applyBorder="1" applyAlignment="1">
      <alignment horizontal="right" vertical="center" wrapText="1"/>
    </xf>
    <xf numFmtId="3" fontId="12" fillId="16" borderId="169" xfId="14" applyNumberFormat="1" applyFont="1" applyFill="1" applyBorder="1" applyAlignment="1">
      <alignment horizontal="right" vertical="center" wrapText="1"/>
    </xf>
    <xf numFmtId="171" fontId="26" fillId="8" borderId="173" xfId="17" applyNumberFormat="1" applyFont="1" applyFill="1" applyBorder="1" applyAlignment="1">
      <alignment horizontal="center" vertical="center" wrapText="1"/>
    </xf>
    <xf numFmtId="171" fontId="26" fillId="8" borderId="171" xfId="17" applyNumberFormat="1" applyFont="1" applyFill="1" applyBorder="1" applyAlignment="1">
      <alignment horizontal="left" vertical="center" wrapText="1"/>
    </xf>
    <xf numFmtId="171" fontId="26" fillId="8" borderId="171" xfId="17" applyNumberFormat="1" applyFont="1" applyFill="1" applyBorder="1" applyAlignment="1">
      <alignment horizontal="right" vertical="center"/>
    </xf>
    <xf numFmtId="171" fontId="27" fillId="11" borderId="173" xfId="17" applyNumberFormat="1" applyFont="1" applyFill="1" applyBorder="1" applyAlignment="1">
      <alignment vertical="center" wrapText="1"/>
    </xf>
    <xf numFmtId="171" fontId="26" fillId="11" borderId="173" xfId="17" applyNumberFormat="1" applyFont="1" applyFill="1" applyBorder="1" applyAlignment="1">
      <alignment horizontal="center" vertical="center" wrapText="1"/>
    </xf>
    <xf numFmtId="171" fontId="27" fillId="16" borderId="173" xfId="17" applyNumberFormat="1" applyFont="1" applyFill="1" applyBorder="1" applyAlignment="1">
      <alignment horizontal="right" vertical="center"/>
    </xf>
    <xf numFmtId="171" fontId="26" fillId="7" borderId="171" xfId="17" applyNumberFormat="1" applyFont="1" applyFill="1" applyBorder="1" applyAlignment="1">
      <alignment horizontal="left" vertical="center" wrapText="1"/>
    </xf>
    <xf numFmtId="171" fontId="26" fillId="7" borderId="171" xfId="17" applyNumberFormat="1" applyFont="1" applyFill="1" applyBorder="1" applyAlignment="1">
      <alignment horizontal="right" vertical="center"/>
    </xf>
    <xf numFmtId="171" fontId="27" fillId="11" borderId="173" xfId="17" applyNumberFormat="1" applyFont="1" applyFill="1" applyBorder="1" applyAlignment="1">
      <alignment horizontal="center" vertical="center" wrapText="1"/>
    </xf>
    <xf numFmtId="171" fontId="26" fillId="8" borderId="171" xfId="17" applyNumberFormat="1" applyFont="1" applyFill="1" applyBorder="1" applyAlignment="1">
      <alignment vertical="center" wrapText="1"/>
    </xf>
    <xf numFmtId="0" fontId="26" fillId="8" borderId="171" xfId="17" applyFont="1" applyFill="1" applyBorder="1" applyAlignment="1">
      <alignment horizontal="center" vertical="center" wrapText="1"/>
    </xf>
    <xf numFmtId="171" fontId="27" fillId="7" borderId="171" xfId="17" applyNumberFormat="1" applyFont="1" applyFill="1" applyBorder="1" applyAlignment="1">
      <alignment horizontal="center" vertical="center" wrapText="1"/>
    </xf>
    <xf numFmtId="169" fontId="11" fillId="7" borderId="171" xfId="10" applyFont="1" applyFill="1" applyBorder="1" applyAlignment="1">
      <alignment horizontal="center" vertical="center" wrapText="1"/>
    </xf>
    <xf numFmtId="17" fontId="11" fillId="7" borderId="171" xfId="41" applyNumberFormat="1" applyFont="1" applyFill="1" applyBorder="1" applyAlignment="1">
      <alignment horizontal="center" vertical="center" wrapText="1"/>
    </xf>
    <xf numFmtId="0" fontId="12" fillId="0" borderId="173" xfId="41" applyFont="1" applyBorder="1" applyAlignment="1">
      <alignment horizontal="left" vertical="center" wrapText="1"/>
    </xf>
    <xf numFmtId="0" fontId="11" fillId="8" borderId="171" xfId="0" applyFont="1" applyFill="1" applyBorder="1" applyAlignment="1">
      <alignment vertical="center"/>
    </xf>
    <xf numFmtId="10" fontId="11" fillId="8" borderId="171" xfId="0" applyNumberFormat="1" applyFont="1" applyFill="1" applyBorder="1" applyAlignment="1">
      <alignment horizontal="center" vertical="center"/>
    </xf>
    <xf numFmtId="0" fontId="12" fillId="0" borderId="173" xfId="26" applyFont="1" applyBorder="1" applyAlignment="1">
      <alignment vertical="center" wrapText="1"/>
    </xf>
    <xf numFmtId="171" fontId="12" fillId="0" borderId="173" xfId="0" applyNumberFormat="1" applyFont="1" applyBorder="1" applyAlignment="1">
      <alignment vertical="center"/>
    </xf>
    <xf numFmtId="171" fontId="11" fillId="8" borderId="171" xfId="0" applyNumberFormat="1" applyFont="1" applyFill="1" applyBorder="1" applyAlignment="1">
      <alignment vertical="center"/>
    </xf>
    <xf numFmtId="175" fontId="26" fillId="7" borderId="173" xfId="26" applyNumberFormat="1" applyFont="1" applyFill="1" applyBorder="1" applyAlignment="1">
      <alignment horizontal="center" vertical="center" wrapText="1"/>
    </xf>
    <xf numFmtId="3" fontId="27" fillId="0" borderId="173" xfId="26" applyNumberFormat="1" applyFont="1" applyBorder="1" applyAlignment="1">
      <alignment horizontal="center" vertical="center"/>
    </xf>
    <xf numFmtId="3" fontId="27" fillId="0" borderId="173" xfId="4" applyNumberFormat="1" applyFont="1" applyBorder="1" applyAlignment="1">
      <alignment horizontal="right" vertical="center"/>
    </xf>
    <xf numFmtId="10" fontId="27" fillId="16" borderId="173" xfId="26" applyNumberFormat="1" applyFont="1" applyFill="1" applyBorder="1" applyAlignment="1">
      <alignment horizontal="center" vertical="center"/>
    </xf>
    <xf numFmtId="10" fontId="27" fillId="11" borderId="173" xfId="26" applyNumberFormat="1" applyFont="1" applyFill="1" applyBorder="1" applyAlignment="1">
      <alignment horizontal="center" vertical="center"/>
    </xf>
    <xf numFmtId="0" fontId="27" fillId="0" borderId="173" xfId="26" applyFont="1" applyBorder="1" applyAlignment="1">
      <alignment vertical="center" wrapText="1"/>
    </xf>
    <xf numFmtId="0" fontId="27" fillId="0" borderId="173" xfId="26" applyFont="1" applyBorder="1" applyAlignment="1">
      <alignment horizontal="center" vertical="center" wrapText="1"/>
    </xf>
    <xf numFmtId="3" fontId="27" fillId="0" borderId="173" xfId="26" applyNumberFormat="1" applyFont="1" applyBorder="1" applyAlignment="1">
      <alignment horizontal="center" vertical="center" wrapText="1"/>
    </xf>
    <xf numFmtId="3" fontId="28" fillId="0" borderId="173" xfId="26" applyNumberFormat="1" applyFont="1" applyBorder="1" applyAlignment="1">
      <alignment horizontal="center" vertical="center"/>
    </xf>
    <xf numFmtId="169" fontId="28" fillId="0" borderId="173" xfId="4" applyFont="1" applyBorder="1" applyAlignment="1">
      <alignment horizontal="right" vertical="center"/>
    </xf>
    <xf numFmtId="10" fontId="28" fillId="11" borderId="173" xfId="26" applyNumberFormat="1" applyFont="1" applyFill="1" applyBorder="1" applyAlignment="1">
      <alignment horizontal="center" vertical="center"/>
    </xf>
    <xf numFmtId="0" fontId="28" fillId="0" borderId="173" xfId="26" applyFont="1" applyBorder="1" applyAlignment="1">
      <alignment vertical="center" wrapText="1"/>
    </xf>
    <xf numFmtId="0" fontId="28" fillId="0" borderId="173" xfId="26" applyFont="1" applyBorder="1" applyAlignment="1">
      <alignment horizontal="center" vertical="center" wrapText="1"/>
    </xf>
    <xf numFmtId="3" fontId="28" fillId="0" borderId="173" xfId="26" applyNumberFormat="1" applyFont="1" applyBorder="1" applyAlignment="1">
      <alignment horizontal="center" vertical="center" wrapText="1"/>
    </xf>
    <xf numFmtId="0" fontId="26" fillId="8" borderId="171" xfId="26" applyFont="1" applyFill="1" applyBorder="1" applyAlignment="1">
      <alignment horizontal="center" vertical="center" wrapText="1"/>
    </xf>
    <xf numFmtId="0" fontId="26" fillId="8" borderId="171" xfId="26" applyFont="1" applyFill="1" applyBorder="1" applyAlignment="1">
      <alignment vertical="center" wrapText="1"/>
    </xf>
    <xf numFmtId="169" fontId="26" fillId="8" borderId="171" xfId="4" applyFont="1" applyFill="1" applyBorder="1" applyAlignment="1">
      <alignment vertical="center" wrapText="1"/>
    </xf>
    <xf numFmtId="3" fontId="26" fillId="8" borderId="171" xfId="26" applyNumberFormat="1" applyFont="1" applyFill="1" applyBorder="1" applyAlignment="1">
      <alignment vertical="center" wrapText="1"/>
    </xf>
    <xf numFmtId="3" fontId="26" fillId="8" borderId="171" xfId="26" applyNumberFormat="1" applyFont="1" applyFill="1" applyBorder="1" applyAlignment="1">
      <alignment horizontal="right" vertical="center" wrapText="1"/>
    </xf>
    <xf numFmtId="183" fontId="53" fillId="7" borderId="173" xfId="26" applyNumberFormat="1" applyFont="1" applyFill="1" applyBorder="1" applyAlignment="1">
      <alignment horizontal="center" vertical="center" wrapText="1"/>
    </xf>
    <xf numFmtId="0" fontId="11" fillId="15" borderId="171" xfId="26" applyFont="1" applyFill="1" applyBorder="1" applyAlignment="1">
      <alignment vertical="center" wrapText="1"/>
    </xf>
    <xf numFmtId="171" fontId="11" fillId="15" borderId="171" xfId="0" applyNumberFormat="1" applyFont="1" applyFill="1" applyBorder="1" applyAlignment="1">
      <alignment vertical="center"/>
    </xf>
    <xf numFmtId="0" fontId="12" fillId="0" borderId="171" xfId="26" applyFont="1" applyBorder="1" applyAlignment="1">
      <alignment vertical="center" wrapText="1"/>
    </xf>
    <xf numFmtId="171" fontId="12" fillId="0" borderId="171" xfId="0" applyNumberFormat="1" applyFont="1" applyBorder="1" applyAlignment="1">
      <alignment vertical="center"/>
    </xf>
    <xf numFmtId="171" fontId="12" fillId="0" borderId="168" xfId="0" applyNumberFormat="1" applyFont="1" applyBorder="1" applyAlignment="1">
      <alignment vertical="center"/>
    </xf>
    <xf numFmtId="175" fontId="9" fillId="7" borderId="173" xfId="26" applyNumberFormat="1" applyFont="1" applyFill="1" applyBorder="1" applyAlignment="1">
      <alignment horizontal="center" vertical="center" wrapText="1"/>
    </xf>
    <xf numFmtId="0" fontId="6" fillId="0" borderId="173" xfId="30" applyFont="1" applyBorder="1" applyAlignment="1">
      <alignment vertical="center"/>
    </xf>
    <xf numFmtId="0" fontId="9" fillId="8" borderId="171" xfId="30" applyFont="1" applyFill="1" applyBorder="1" applyAlignment="1">
      <alignment vertical="center"/>
    </xf>
    <xf numFmtId="184" fontId="9" fillId="8" borderId="171" xfId="31" applyNumberFormat="1" applyFont="1" applyFill="1" applyBorder="1" applyAlignment="1">
      <alignment vertical="center"/>
    </xf>
    <xf numFmtId="14" fontId="11" fillId="8" borderId="173" xfId="15" applyNumberFormat="1" applyFont="1" applyFill="1" applyBorder="1" applyAlignment="1">
      <alignment horizontal="center" vertical="center" wrapText="1"/>
    </xf>
    <xf numFmtId="171" fontId="11" fillId="8" borderId="171" xfId="0" applyNumberFormat="1" applyFont="1" applyFill="1" applyBorder="1" applyAlignment="1">
      <alignment horizontal="justify" vertical="center" wrapText="1"/>
    </xf>
    <xf numFmtId="169" fontId="14" fillId="7" borderId="171" xfId="4" applyFont="1" applyFill="1" applyBorder="1"/>
    <xf numFmtId="171" fontId="9" fillId="0" borderId="186" xfId="9" applyNumberFormat="1" applyFont="1" applyBorder="1" applyAlignment="1">
      <alignment horizontal="left" vertical="center" indent="1"/>
    </xf>
    <xf numFmtId="171" fontId="6" fillId="0" borderId="186" xfId="9" applyNumberFormat="1" applyFont="1" applyBorder="1" applyAlignment="1">
      <alignment horizontal="left" vertical="center" indent="3"/>
    </xf>
    <xf numFmtId="171" fontId="9" fillId="7" borderId="186" xfId="9" applyNumberFormat="1" applyFont="1" applyFill="1" applyBorder="1" applyAlignment="1">
      <alignment horizontal="left" vertical="center"/>
    </xf>
    <xf numFmtId="171" fontId="9" fillId="8" borderId="186" xfId="9" applyNumberFormat="1" applyFont="1" applyFill="1" applyBorder="1" applyAlignment="1">
      <alignment horizontal="left" vertical="center"/>
    </xf>
    <xf numFmtId="171" fontId="9" fillId="8" borderId="191" xfId="9" applyNumberFormat="1" applyFont="1" applyFill="1" applyBorder="1" applyAlignment="1">
      <alignment horizontal="left" vertical="center"/>
    </xf>
    <xf numFmtId="171" fontId="9" fillId="8" borderId="186" xfId="9" applyNumberFormat="1" applyFont="1" applyFill="1" applyBorder="1" applyAlignment="1">
      <alignment horizontal="left" vertical="center" indent="2"/>
    </xf>
    <xf numFmtId="171" fontId="9" fillId="8" borderId="191" xfId="9" applyNumberFormat="1" applyFont="1" applyFill="1" applyBorder="1" applyAlignment="1">
      <alignment horizontal="left" vertical="center" indent="2"/>
    </xf>
    <xf numFmtId="169" fontId="6" fillId="0" borderId="171" xfId="4" applyFont="1" applyBorder="1" applyAlignment="1">
      <alignment vertical="center"/>
    </xf>
    <xf numFmtId="171" fontId="9" fillId="0" borderId="91" xfId="9" applyNumberFormat="1" applyFont="1" applyBorder="1" applyAlignment="1">
      <alignment horizontal="left" vertical="center" wrapText="1" indent="3"/>
    </xf>
    <xf numFmtId="169" fontId="9" fillId="0" borderId="173" xfId="9" applyNumberFormat="1" applyFont="1" applyBorder="1" applyAlignment="1">
      <alignment vertical="center"/>
    </xf>
    <xf numFmtId="169" fontId="6" fillId="0" borderId="171" xfId="9" applyNumberFormat="1" applyFont="1" applyBorder="1" applyAlignment="1">
      <alignment vertical="center"/>
    </xf>
    <xf numFmtId="171" fontId="9" fillId="8" borderId="191" xfId="9" applyNumberFormat="1" applyFont="1" applyFill="1" applyBorder="1" applyAlignment="1">
      <alignment horizontal="left" vertical="center" indent="1"/>
    </xf>
    <xf numFmtId="169" fontId="9" fillId="8" borderId="153" xfId="9" applyNumberFormat="1" applyFont="1" applyFill="1" applyBorder="1" applyAlignment="1">
      <alignment vertical="center"/>
    </xf>
    <xf numFmtId="171" fontId="6" fillId="0" borderId="186" xfId="9" applyNumberFormat="1" applyFont="1" applyBorder="1" applyAlignment="1">
      <alignment vertical="center"/>
    </xf>
    <xf numFmtId="171" fontId="6" fillId="0" borderId="174" xfId="9" applyNumberFormat="1" applyFont="1" applyBorder="1" applyAlignment="1">
      <alignment vertical="center"/>
    </xf>
    <xf numFmtId="171" fontId="6" fillId="0" borderId="171" xfId="9" applyNumberFormat="1" applyFont="1" applyBorder="1" applyAlignment="1">
      <alignment vertical="center"/>
    </xf>
    <xf numFmtId="171" fontId="9" fillId="7" borderId="186" xfId="9" applyNumberFormat="1" applyFont="1" applyFill="1" applyBorder="1" applyAlignment="1">
      <alignment vertical="center"/>
    </xf>
    <xf numFmtId="169" fontId="9" fillId="7" borderId="171" xfId="9" applyNumberFormat="1" applyFont="1" applyFill="1" applyBorder="1" applyAlignment="1">
      <alignment vertical="center"/>
    </xf>
    <xf numFmtId="169" fontId="9" fillId="7" borderId="188" xfId="9" applyNumberFormat="1" applyFont="1" applyFill="1" applyBorder="1" applyAlignment="1">
      <alignment vertical="center"/>
    </xf>
    <xf numFmtId="171" fontId="6" fillId="0" borderId="187" xfId="9" applyNumberFormat="1" applyFont="1" applyBorder="1" applyAlignment="1">
      <alignment vertical="center"/>
    </xf>
    <xf numFmtId="171" fontId="9" fillId="7" borderId="191" xfId="9" applyNumberFormat="1" applyFont="1" applyFill="1" applyBorder="1" applyAlignment="1">
      <alignment vertical="center"/>
    </xf>
    <xf numFmtId="169" fontId="9" fillId="7" borderId="153" xfId="9" applyNumberFormat="1" applyFont="1" applyFill="1" applyBorder="1" applyAlignment="1">
      <alignment vertical="center"/>
    </xf>
    <xf numFmtId="171" fontId="9" fillId="8" borderId="192" xfId="9" applyNumberFormat="1" applyFont="1" applyFill="1" applyBorder="1" applyAlignment="1">
      <alignment vertical="center"/>
    </xf>
    <xf numFmtId="171" fontId="9" fillId="8" borderId="153" xfId="9" applyNumberFormat="1" applyFont="1" applyFill="1" applyBorder="1" applyAlignment="1">
      <alignment vertical="center"/>
    </xf>
    <xf numFmtId="171" fontId="9" fillId="8" borderId="191" xfId="9" applyNumberFormat="1" applyFont="1" applyFill="1" applyBorder="1" applyAlignment="1">
      <alignment vertical="center"/>
    </xf>
    <xf numFmtId="171" fontId="12" fillId="0" borderId="186" xfId="9" applyNumberFormat="1" applyFont="1" applyBorder="1" applyAlignment="1">
      <alignment vertical="center"/>
    </xf>
    <xf numFmtId="169" fontId="12" fillId="0" borderId="171" xfId="9" applyNumberFormat="1" applyFont="1" applyBorder="1" applyAlignment="1">
      <alignment vertical="center"/>
    </xf>
    <xf numFmtId="169" fontId="6" fillId="0" borderId="186" xfId="9" applyNumberFormat="1" applyFont="1" applyBorder="1" applyAlignment="1">
      <alignment vertical="center"/>
    </xf>
    <xf numFmtId="171" fontId="11" fillId="7" borderId="186" xfId="9" applyNumberFormat="1" applyFont="1" applyFill="1" applyBorder="1" applyAlignment="1">
      <alignment vertical="center"/>
    </xf>
    <xf numFmtId="169" fontId="11" fillId="7" borderId="171" xfId="9" applyNumberFormat="1" applyFont="1" applyFill="1" applyBorder="1" applyAlignment="1">
      <alignment vertical="center"/>
    </xf>
    <xf numFmtId="171" fontId="9" fillId="7" borderId="188" xfId="9" applyNumberFormat="1" applyFont="1" applyFill="1" applyBorder="1" applyAlignment="1">
      <alignment vertical="center"/>
    </xf>
    <xf numFmtId="171" fontId="11" fillId="8" borderId="186" xfId="9" applyNumberFormat="1" applyFont="1" applyFill="1" applyBorder="1" applyAlignment="1">
      <alignment vertical="center"/>
    </xf>
    <xf numFmtId="171" fontId="9" fillId="8" borderId="187" xfId="9" applyNumberFormat="1" applyFont="1" applyFill="1" applyBorder="1" applyAlignment="1">
      <alignment vertical="center"/>
    </xf>
    <xf numFmtId="171" fontId="9" fillId="8" borderId="186" xfId="9" applyNumberFormat="1" applyFont="1" applyFill="1" applyBorder="1" applyAlignment="1">
      <alignment vertical="center"/>
    </xf>
    <xf numFmtId="171" fontId="11" fillId="8" borderId="191" xfId="9" applyNumberFormat="1" applyFont="1" applyFill="1" applyBorder="1" applyAlignment="1">
      <alignment vertical="center"/>
    </xf>
    <xf numFmtId="169" fontId="11" fillId="8" borderId="153" xfId="9" applyNumberFormat="1" applyFont="1" applyFill="1" applyBorder="1" applyAlignment="1">
      <alignment vertical="center"/>
    </xf>
    <xf numFmtId="171" fontId="11" fillId="8" borderId="186" xfId="9" applyNumberFormat="1" applyFont="1" applyFill="1" applyBorder="1" applyAlignment="1">
      <alignment vertical="center" wrapText="1"/>
    </xf>
    <xf numFmtId="169" fontId="11" fillId="8" borderId="171" xfId="9" applyNumberFormat="1" applyFont="1" applyFill="1" applyBorder="1" applyAlignment="1">
      <alignment vertical="center"/>
    </xf>
    <xf numFmtId="171" fontId="9" fillId="8" borderId="174" xfId="9" applyNumberFormat="1" applyFont="1" applyFill="1" applyBorder="1" applyAlignment="1">
      <alignment vertical="center"/>
    </xf>
    <xf numFmtId="171" fontId="11" fillId="10" borderId="186" xfId="9" applyNumberFormat="1" applyFont="1" applyFill="1" applyBorder="1" applyAlignment="1">
      <alignment vertical="center"/>
    </xf>
    <xf numFmtId="169" fontId="11" fillId="10" borderId="171" xfId="9" applyNumberFormat="1" applyFont="1" applyFill="1" applyBorder="1" applyAlignment="1">
      <alignment vertical="center"/>
    </xf>
    <xf numFmtId="171" fontId="11" fillId="10" borderId="174" xfId="9" applyNumberFormat="1" applyFont="1" applyFill="1" applyBorder="1" applyAlignment="1">
      <alignment vertical="center"/>
    </xf>
    <xf numFmtId="171" fontId="9" fillId="10" borderId="174" xfId="9" applyNumberFormat="1" applyFont="1" applyFill="1" applyBorder="1" applyAlignment="1">
      <alignment vertical="center"/>
    </xf>
    <xf numFmtId="0" fontId="6" fillId="0" borderId="189" xfId="0" applyFont="1" applyBorder="1" applyAlignment="1">
      <alignment horizontal="left" vertical="center" wrapText="1"/>
    </xf>
    <xf numFmtId="171" fontId="6" fillId="0" borderId="169" xfId="4" applyNumberFormat="1" applyFont="1" applyBorder="1" applyAlignment="1">
      <alignment horizontal="right" vertical="center" wrapText="1"/>
    </xf>
    <xf numFmtId="171" fontId="6" fillId="0" borderId="170" xfId="4" applyNumberFormat="1" applyFont="1" applyBorder="1" applyAlignment="1">
      <alignment horizontal="right" vertical="center" wrapText="1"/>
    </xf>
    <xf numFmtId="0" fontId="9" fillId="0" borderId="189" xfId="0" applyFont="1" applyBorder="1" applyAlignment="1">
      <alignment horizontal="left" vertical="center" wrapText="1"/>
    </xf>
    <xf numFmtId="171" fontId="9" fillId="0" borderId="169" xfId="4" applyNumberFormat="1" applyFont="1" applyBorder="1" applyAlignment="1">
      <alignment horizontal="right" vertical="center" wrapText="1"/>
    </xf>
    <xf numFmtId="171" fontId="9" fillId="0" borderId="170" xfId="4" applyNumberFormat="1" applyFont="1" applyBorder="1" applyAlignment="1">
      <alignment horizontal="right" vertical="center" wrapText="1"/>
    </xf>
    <xf numFmtId="0" fontId="9" fillId="7" borderId="189" xfId="0" applyFont="1" applyFill="1" applyBorder="1" applyAlignment="1">
      <alignment horizontal="left" vertical="center" wrapText="1"/>
    </xf>
    <xf numFmtId="171" fontId="9" fillId="7" borderId="169" xfId="4" applyNumberFormat="1" applyFont="1" applyFill="1" applyBorder="1" applyAlignment="1">
      <alignment vertical="center" wrapText="1"/>
    </xf>
    <xf numFmtId="171" fontId="9" fillId="7" borderId="193" xfId="4" applyNumberFormat="1" applyFont="1" applyFill="1" applyBorder="1" applyAlignment="1">
      <alignment vertical="center" wrapText="1"/>
    </xf>
    <xf numFmtId="171" fontId="6" fillId="0" borderId="193" xfId="4" applyNumberFormat="1" applyFont="1" applyBorder="1" applyAlignment="1">
      <alignment horizontal="right" vertical="center" wrapText="1"/>
    </xf>
    <xf numFmtId="171" fontId="9" fillId="0" borderId="169" xfId="4" applyNumberFormat="1" applyFont="1" applyBorder="1" applyAlignment="1">
      <alignment vertical="center" wrapText="1"/>
    </xf>
    <xf numFmtId="171" fontId="9" fillId="0" borderId="193" xfId="4" applyNumberFormat="1" applyFont="1" applyBorder="1" applyAlignment="1">
      <alignment horizontal="right" vertical="center" wrapText="1"/>
    </xf>
    <xf numFmtId="0" fontId="9" fillId="18" borderId="190" xfId="0" applyFont="1" applyFill="1" applyBorder="1" applyAlignment="1">
      <alignment horizontal="left" vertical="center" wrapText="1"/>
    </xf>
    <xf numFmtId="171" fontId="9" fillId="18" borderId="169" xfId="4" applyNumberFormat="1" applyFont="1" applyFill="1" applyBorder="1" applyAlignment="1">
      <alignment vertical="center" wrapText="1"/>
    </xf>
    <xf numFmtId="171" fontId="9" fillId="18" borderId="193" xfId="4" applyNumberFormat="1" applyFont="1" applyFill="1" applyBorder="1" applyAlignment="1">
      <alignment vertical="center" wrapText="1"/>
    </xf>
    <xf numFmtId="0" fontId="9" fillId="0" borderId="189" xfId="0" applyFont="1" applyBorder="1" applyAlignment="1">
      <alignment vertical="center" wrapText="1"/>
    </xf>
    <xf numFmtId="0" fontId="9" fillId="7" borderId="190" xfId="0" applyFont="1" applyFill="1" applyBorder="1" applyAlignment="1">
      <alignment horizontal="left" vertical="center" wrapText="1"/>
    </xf>
    <xf numFmtId="171" fontId="9" fillId="7" borderId="95" xfId="4" applyNumberFormat="1" applyFont="1" applyFill="1" applyBorder="1" applyAlignment="1">
      <alignment vertical="center" wrapText="1"/>
    </xf>
    <xf numFmtId="171" fontId="9" fillId="7" borderId="194" xfId="4" applyNumberFormat="1" applyFont="1" applyFill="1" applyBorder="1" applyAlignment="1">
      <alignment vertical="center" wrapText="1"/>
    </xf>
    <xf numFmtId="14" fontId="11" fillId="7" borderId="169" xfId="0" applyNumberFormat="1" applyFont="1" applyFill="1" applyBorder="1" applyAlignment="1">
      <alignment horizontal="center" vertical="center" wrapText="1"/>
    </xf>
    <xf numFmtId="0" fontId="11" fillId="7" borderId="169" xfId="0" applyFont="1" applyFill="1" applyBorder="1" applyAlignment="1">
      <alignment horizontal="center" vertical="center" wrapText="1"/>
    </xf>
    <xf numFmtId="0" fontId="12" fillId="0" borderId="172" xfId="0" applyFont="1" applyBorder="1" applyAlignment="1">
      <alignment horizontal="justify" vertical="center" wrapText="1"/>
    </xf>
    <xf numFmtId="171" fontId="12" fillId="0" borderId="172" xfId="1" applyNumberFormat="1" applyFont="1" applyBorder="1" applyAlignment="1">
      <alignment horizontal="right" vertical="center" wrapText="1"/>
    </xf>
    <xf numFmtId="0" fontId="11" fillId="7" borderId="169" xfId="0" applyFont="1" applyFill="1" applyBorder="1" applyAlignment="1">
      <alignment horizontal="justify" vertical="center" wrapText="1"/>
    </xf>
    <xf numFmtId="171" fontId="11" fillId="7" borderId="169" xfId="1" applyNumberFormat="1" applyFont="1" applyFill="1" applyBorder="1" applyAlignment="1">
      <alignment horizontal="right" vertical="center" wrapText="1"/>
    </xf>
    <xf numFmtId="0" fontId="12" fillId="0" borderId="169" xfId="0" applyFont="1" applyBorder="1" applyAlignment="1">
      <alignment horizontal="justify" vertical="center" wrapText="1"/>
    </xf>
    <xf numFmtId="171" fontId="12" fillId="0" borderId="169" xfId="1" applyNumberFormat="1" applyFont="1" applyBorder="1" applyAlignment="1">
      <alignment horizontal="right" vertical="center" wrapText="1"/>
    </xf>
    <xf numFmtId="171" fontId="12" fillId="16" borderId="172" xfId="1" applyNumberFormat="1" applyFont="1" applyFill="1" applyBorder="1" applyAlignment="1">
      <alignment horizontal="right" vertical="center" wrapText="1"/>
    </xf>
    <xf numFmtId="175" fontId="23" fillId="7" borderId="172" xfId="0" applyNumberFormat="1" applyFont="1" applyFill="1" applyBorder="1" applyAlignment="1">
      <alignment horizontal="center" vertical="center" wrapText="1"/>
    </xf>
    <xf numFmtId="171" fontId="11" fillId="7" borderId="169" xfId="0" applyNumberFormat="1" applyFont="1" applyFill="1" applyBorder="1" applyAlignment="1">
      <alignment horizontal="right" vertical="center" wrapText="1"/>
    </xf>
    <xf numFmtId="0" fontId="11" fillId="0" borderId="172" xfId="0" applyFont="1" applyBorder="1" applyAlignment="1">
      <alignment horizontal="justify" vertical="center" wrapText="1"/>
    </xf>
    <xf numFmtId="3" fontId="12" fillId="0" borderId="172" xfId="0" applyNumberFormat="1" applyFont="1" applyBorder="1" applyAlignment="1">
      <alignment horizontal="right" vertical="center" wrapText="1"/>
    </xf>
    <xf numFmtId="171" fontId="12" fillId="0" borderId="172" xfId="0" applyNumberFormat="1" applyFont="1" applyBorder="1" applyAlignment="1">
      <alignment horizontal="justify" vertical="center" wrapText="1"/>
    </xf>
    <xf numFmtId="171" fontId="12" fillId="16" borderId="172" xfId="0" applyNumberFormat="1" applyFont="1" applyFill="1" applyBorder="1" applyAlignment="1">
      <alignment horizontal="right" vertical="center" wrapText="1"/>
    </xf>
    <xf numFmtId="175" fontId="11" fillId="13" borderId="172" xfId="33" applyNumberFormat="1" applyFont="1" applyFill="1" applyBorder="1" applyAlignment="1">
      <alignment horizontal="left" vertical="center" wrapText="1"/>
    </xf>
    <xf numFmtId="0" fontId="11" fillId="8" borderId="172" xfId="33" applyFont="1" applyFill="1" applyBorder="1" applyAlignment="1">
      <alignment horizontal="center" vertical="center" wrapText="1"/>
    </xf>
    <xf numFmtId="175" fontId="11" fillId="13" borderId="172" xfId="33" applyNumberFormat="1" applyFont="1" applyFill="1" applyBorder="1" applyAlignment="1">
      <alignment horizontal="center" vertical="center" wrapText="1"/>
    </xf>
    <xf numFmtId="0" fontId="12" fillId="0" borderId="172" xfId="33" applyFont="1" applyBorder="1" applyAlignment="1">
      <alignment horizontal="justify" vertical="center" wrapText="1"/>
    </xf>
    <xf numFmtId="169" fontId="12" fillId="0" borderId="172" xfId="18" applyFont="1" applyFill="1" applyBorder="1" applyAlignment="1">
      <alignment horizontal="right" vertical="center" wrapText="1"/>
    </xf>
    <xf numFmtId="169" fontId="12" fillId="0" borderId="172" xfId="34" applyFont="1" applyFill="1" applyBorder="1" applyAlignment="1">
      <alignment horizontal="right" vertical="center" wrapText="1"/>
    </xf>
    <xf numFmtId="0" fontId="23" fillId="13" borderId="171" xfId="33" applyFont="1" applyFill="1" applyBorder="1" applyAlignment="1">
      <alignment horizontal="left" vertical="center" indent="1"/>
    </xf>
    <xf numFmtId="0" fontId="23" fillId="13" borderId="171" xfId="33" applyFont="1" applyFill="1" applyBorder="1" applyAlignment="1">
      <alignment horizontal="center" vertical="center" wrapText="1"/>
    </xf>
    <xf numFmtId="0" fontId="12" fillId="0" borderId="173" xfId="33" applyFont="1" applyBorder="1" applyAlignment="1">
      <alignment vertical="center"/>
    </xf>
    <xf numFmtId="179" fontId="12" fillId="0" borderId="173" xfId="33" applyNumberFormat="1" applyFont="1" applyBorder="1" applyAlignment="1">
      <alignment horizontal="center" vertical="center"/>
    </xf>
    <xf numFmtId="10" fontId="22" fillId="0" borderId="173" xfId="0" applyNumberFormat="1" applyFont="1" applyBorder="1" applyAlignment="1">
      <alignment horizontal="center" vertical="center"/>
    </xf>
    <xf numFmtId="0" fontId="41" fillId="0" borderId="195" xfId="46" applyFont="1" applyBorder="1" applyAlignment="1" applyProtection="1">
      <alignment horizontal="center" vertical="center"/>
      <protection locked="0"/>
    </xf>
    <xf numFmtId="0" fontId="0" fillId="0" borderId="196" xfId="0" applyBorder="1"/>
    <xf numFmtId="0" fontId="45" fillId="0" borderId="61" xfId="45" applyFont="1" applyBorder="1" applyProtection="1">
      <protection locked="0"/>
    </xf>
    <xf numFmtId="0" fontId="44" fillId="0" borderId="61" xfId="45" applyFont="1" applyBorder="1" applyAlignment="1" applyProtection="1">
      <alignment horizontal="center" vertical="center"/>
      <protection locked="0"/>
    </xf>
    <xf numFmtId="0" fontId="44" fillId="0" borderId="61" xfId="45" applyFont="1" applyBorder="1" applyAlignment="1" applyProtection="1">
      <alignment horizontal="right" vertical="center"/>
      <protection locked="0"/>
    </xf>
    <xf numFmtId="3" fontId="45" fillId="0" borderId="197" xfId="45" applyNumberFormat="1" applyFont="1" applyBorder="1" applyAlignment="1">
      <alignment horizontal="right" vertical="center"/>
    </xf>
    <xf numFmtId="0" fontId="45" fillId="20" borderId="61" xfId="45" applyFont="1" applyFill="1" applyBorder="1" applyProtection="1">
      <protection locked="0"/>
    </xf>
    <xf numFmtId="0" fontId="44" fillId="20" borderId="61" xfId="45" applyFont="1" applyFill="1" applyBorder="1" applyAlignment="1" applyProtection="1">
      <alignment horizontal="center" vertical="center"/>
      <protection locked="0"/>
    </xf>
    <xf numFmtId="0" fontId="44" fillId="20" borderId="61" xfId="45" applyFont="1" applyFill="1" applyBorder="1" applyAlignment="1" applyProtection="1">
      <alignment horizontal="right" vertical="center"/>
      <protection locked="0"/>
    </xf>
    <xf numFmtId="0" fontId="44" fillId="0" borderId="75" xfId="45" applyFont="1" applyBorder="1" applyAlignment="1" applyProtection="1">
      <alignment vertical="center"/>
      <protection locked="0"/>
    </xf>
    <xf numFmtId="0" fontId="44" fillId="0" borderId="76" xfId="45" applyFont="1" applyBorder="1" applyAlignment="1" applyProtection="1">
      <alignment horizontal="center" vertical="center"/>
      <protection locked="0"/>
    </xf>
    <xf numFmtId="0" fontId="44" fillId="0" borderId="76" xfId="45" applyFont="1" applyBorder="1" applyAlignment="1" applyProtection="1">
      <alignment horizontal="left" vertical="center"/>
      <protection locked="0"/>
    </xf>
    <xf numFmtId="171" fontId="44" fillId="0" borderId="78" xfId="45" applyNumberFormat="1" applyFont="1" applyBorder="1" applyAlignment="1" applyProtection="1">
      <alignment horizontal="right" vertical="center"/>
      <protection locked="0"/>
    </xf>
    <xf numFmtId="171" fontId="44" fillId="14" borderId="77" xfId="45" applyNumberFormat="1" applyFont="1" applyFill="1" applyBorder="1" applyAlignment="1" applyProtection="1">
      <alignment horizontal="right" vertical="center"/>
      <protection locked="0"/>
    </xf>
    <xf numFmtId="208" fontId="2" fillId="0" borderId="0" xfId="44" applyNumberFormat="1"/>
    <xf numFmtId="208" fontId="35" fillId="0" borderId="72" xfId="45" applyNumberFormat="1" applyBorder="1" applyProtection="1">
      <protection locked="0"/>
    </xf>
    <xf numFmtId="208" fontId="43" fillId="19" borderId="74" xfId="45" applyNumberFormat="1" applyFont="1" applyFill="1" applyBorder="1" applyAlignment="1" applyProtection="1">
      <alignment horizontal="center" vertical="center" wrapText="1"/>
      <protection locked="0"/>
    </xf>
    <xf numFmtId="208" fontId="44" fillId="0" borderId="78" xfId="45" applyNumberFormat="1" applyFont="1" applyBorder="1" applyAlignment="1" applyProtection="1">
      <alignment horizontal="right" vertical="center"/>
      <protection locked="0"/>
    </xf>
    <xf numFmtId="208" fontId="44" fillId="0" borderId="76" xfId="45" applyNumberFormat="1" applyFont="1" applyBorder="1" applyAlignment="1" applyProtection="1">
      <alignment horizontal="right" vertical="center"/>
      <protection locked="0"/>
    </xf>
    <xf numFmtId="208" fontId="45" fillId="0" borderId="176" xfId="45" applyNumberFormat="1" applyFont="1" applyBorder="1" applyAlignment="1">
      <alignment horizontal="right" vertical="center"/>
    </xf>
    <xf numFmtId="208" fontId="44" fillId="0" borderId="78" xfId="45" applyNumberFormat="1" applyFont="1" applyBorder="1" applyAlignment="1" applyProtection="1">
      <alignment horizontal="left" vertical="center"/>
      <protection locked="0"/>
    </xf>
    <xf numFmtId="208" fontId="44" fillId="14" borderId="78" xfId="45" applyNumberFormat="1" applyFont="1" applyFill="1" applyBorder="1" applyAlignment="1" applyProtection="1">
      <alignment horizontal="right" vertical="center"/>
      <protection locked="0"/>
    </xf>
    <xf numFmtId="208" fontId="45" fillId="0" borderId="82" xfId="45" applyNumberFormat="1" applyFont="1" applyBorder="1" applyAlignment="1">
      <alignment horizontal="right" vertical="center"/>
    </xf>
    <xf numFmtId="208" fontId="35" fillId="0" borderId="83" xfId="45" applyNumberFormat="1" applyBorder="1" applyProtection="1">
      <protection locked="0"/>
    </xf>
    <xf numFmtId="208" fontId="35" fillId="0" borderId="0" xfId="45" applyNumberFormat="1" applyProtection="1">
      <protection locked="0"/>
    </xf>
    <xf numFmtId="208" fontId="0" fillId="0" borderId="0" xfId="0" applyNumberFormat="1"/>
    <xf numFmtId="208" fontId="45" fillId="0" borderId="24" xfId="45" applyNumberFormat="1" applyFont="1" applyBorder="1" applyAlignment="1" applyProtection="1">
      <alignment horizontal="left" vertical="center"/>
      <protection locked="0"/>
    </xf>
    <xf numFmtId="208" fontId="45" fillId="0" borderId="79" xfId="45" applyNumberFormat="1" applyFont="1" applyBorder="1" applyAlignment="1" applyProtection="1">
      <alignment horizontal="left" vertical="center"/>
      <protection locked="0"/>
    </xf>
    <xf numFmtId="171" fontId="12" fillId="0" borderId="172" xfId="1" applyNumberFormat="1" applyFont="1" applyFill="1" applyBorder="1" applyAlignment="1">
      <alignment horizontal="right" vertical="center" wrapText="1"/>
    </xf>
    <xf numFmtId="171" fontId="12" fillId="0" borderId="13" xfId="26" applyNumberFormat="1" applyFont="1" applyBorder="1" applyAlignment="1">
      <alignment horizontal="right" vertical="center"/>
    </xf>
    <xf numFmtId="0" fontId="13" fillId="14" borderId="0" xfId="0" applyFont="1" applyFill="1"/>
    <xf numFmtId="171" fontId="11" fillId="8" borderId="168" xfId="9" applyNumberFormat="1" applyFont="1" applyFill="1" applyBorder="1" applyAlignment="1">
      <alignment vertical="center"/>
    </xf>
    <xf numFmtId="171" fontId="11" fillId="11" borderId="175" xfId="9" applyNumberFormat="1" applyFont="1" applyFill="1" applyBorder="1" applyAlignment="1">
      <alignment vertical="center"/>
    </xf>
    <xf numFmtId="171" fontId="11" fillId="11" borderId="168" xfId="9" applyNumberFormat="1" applyFont="1" applyFill="1" applyBorder="1" applyAlignment="1">
      <alignment vertical="center"/>
    </xf>
    <xf numFmtId="171" fontId="11" fillId="0" borderId="175" xfId="12" applyNumberFormat="1" applyFont="1" applyBorder="1" applyAlignment="1">
      <alignment vertical="center"/>
    </xf>
    <xf numFmtId="171" fontId="11" fillId="0" borderId="168" xfId="12" applyNumberFormat="1" applyFont="1" applyBorder="1" applyAlignment="1">
      <alignment vertical="center"/>
    </xf>
    <xf numFmtId="169" fontId="12" fillId="0" borderId="0" xfId="18" applyFont="1" applyAlignment="1">
      <alignment vertical="center"/>
    </xf>
    <xf numFmtId="9" fontId="34" fillId="0" borderId="0" xfId="9" applyNumberFormat="1" applyFont="1" applyAlignment="1">
      <alignment vertical="center"/>
    </xf>
    <xf numFmtId="9" fontId="34" fillId="0" borderId="0" xfId="1" applyFont="1" applyAlignment="1">
      <alignment vertical="center"/>
    </xf>
    <xf numFmtId="169" fontId="18" fillId="0" borderId="0" xfId="18" applyFont="1" applyAlignment="1">
      <alignment vertical="center"/>
    </xf>
    <xf numFmtId="0" fontId="13" fillId="0" borderId="44" xfId="0" applyFont="1" applyBorder="1" applyAlignment="1">
      <alignment horizontal="center"/>
    </xf>
    <xf numFmtId="0" fontId="13" fillId="0" borderId="13" xfId="0" applyFont="1" applyBorder="1" applyAlignment="1">
      <alignment horizontal="center"/>
    </xf>
    <xf numFmtId="0" fontId="11" fillId="10" borderId="30" xfId="30" applyFont="1" applyFill="1" applyBorder="1" applyAlignment="1">
      <alignment vertical="center" wrapText="1"/>
    </xf>
    <xf numFmtId="0" fontId="11" fillId="10" borderId="28" xfId="30" applyFont="1" applyFill="1" applyBorder="1" applyAlignment="1">
      <alignment vertical="center" wrapText="1"/>
    </xf>
    <xf numFmtId="169" fontId="15" fillId="16" borderId="0" xfId="18" applyFont="1" applyFill="1" applyAlignment="1">
      <alignment horizontal="right" vertical="top" wrapText="1"/>
    </xf>
    <xf numFmtId="171" fontId="12" fillId="14" borderId="93" xfId="0" applyNumberFormat="1" applyFont="1" applyFill="1" applyBorder="1" applyAlignment="1">
      <alignment horizontal="right" vertical="center" wrapText="1"/>
    </xf>
    <xf numFmtId="171" fontId="12" fillId="0" borderId="144" xfId="9" applyNumberFormat="1" applyFont="1" applyBorder="1" applyAlignment="1">
      <alignment vertical="center"/>
    </xf>
    <xf numFmtId="171" fontId="12" fillId="0" borderId="23" xfId="10" applyNumberFormat="1" applyFont="1" applyFill="1" applyBorder="1" applyAlignment="1">
      <alignment vertical="center"/>
    </xf>
    <xf numFmtId="171" fontId="13" fillId="0" borderId="13" xfId="4" applyNumberFormat="1" applyFont="1" applyFill="1" applyBorder="1" applyAlignment="1">
      <alignment vertical="center"/>
    </xf>
    <xf numFmtId="3" fontId="15" fillId="0" borderId="33" xfId="14" applyNumberFormat="1" applyFont="1" applyBorder="1" applyAlignment="1">
      <alignment horizontal="right" vertical="center" wrapText="1"/>
    </xf>
    <xf numFmtId="171" fontId="12" fillId="0" borderId="33" xfId="9" applyNumberFormat="1" applyFont="1" applyBorder="1" applyAlignment="1">
      <alignment vertical="center"/>
    </xf>
    <xf numFmtId="171" fontId="12" fillId="0" borderId="142" xfId="9" applyNumberFormat="1" applyFont="1" applyBorder="1" applyAlignment="1">
      <alignment vertical="center"/>
    </xf>
    <xf numFmtId="171" fontId="12" fillId="0" borderId="172" xfId="0" applyNumberFormat="1" applyFont="1" applyBorder="1" applyAlignment="1">
      <alignment horizontal="right" vertical="center" wrapText="1"/>
    </xf>
    <xf numFmtId="171" fontId="12" fillId="0" borderId="164" xfId="0" applyNumberFormat="1" applyFont="1" applyBorder="1" applyAlignment="1">
      <alignment horizontal="right" vertical="center" wrapText="1"/>
    </xf>
    <xf numFmtId="171" fontId="12" fillId="0" borderId="0" xfId="14" applyNumberFormat="1" applyFont="1" applyAlignment="1">
      <alignment horizontal="right"/>
    </xf>
    <xf numFmtId="169" fontId="12" fillId="0" borderId="50" xfId="18" applyFont="1" applyFill="1" applyBorder="1" applyAlignment="1">
      <alignment horizontal="right" vertical="center" wrapText="1"/>
    </xf>
    <xf numFmtId="169" fontId="13" fillId="0" borderId="47" xfId="34" applyFont="1" applyFill="1" applyBorder="1" applyAlignment="1">
      <alignment horizontal="right" vertical="center"/>
    </xf>
    <xf numFmtId="178" fontId="13" fillId="0" borderId="44" xfId="0" applyNumberFormat="1" applyFont="1" applyBorder="1" applyAlignment="1">
      <alignment horizontal="center" vertical="center"/>
    </xf>
    <xf numFmtId="178" fontId="13" fillId="0" borderId="47" xfId="0" applyNumberFormat="1" applyFont="1" applyBorder="1" applyAlignment="1">
      <alignment horizontal="center" vertical="center"/>
    </xf>
    <xf numFmtId="178" fontId="121" fillId="0" borderId="47" xfId="0" applyNumberFormat="1" applyFont="1" applyBorder="1" applyAlignment="1">
      <alignment horizontal="center" vertical="center"/>
    </xf>
    <xf numFmtId="178" fontId="13" fillId="0" borderId="13" xfId="0" applyNumberFormat="1" applyFont="1" applyBorder="1" applyAlignment="1">
      <alignment horizontal="center" vertical="center"/>
    </xf>
    <xf numFmtId="171" fontId="27" fillId="0" borderId="173" xfId="17" applyNumberFormat="1" applyFont="1" applyBorder="1" applyAlignment="1">
      <alignment horizontal="right" vertical="center"/>
    </xf>
    <xf numFmtId="0" fontId="11" fillId="7" borderId="13" xfId="0" applyFont="1" applyFill="1" applyBorder="1" applyAlignment="1">
      <alignment horizontal="center" vertical="center" wrapText="1"/>
    </xf>
    <xf numFmtId="0" fontId="32" fillId="7" borderId="35" xfId="0" applyFont="1" applyFill="1" applyBorder="1" applyAlignment="1">
      <alignment horizontal="left"/>
    </xf>
    <xf numFmtId="3" fontId="13" fillId="0" borderId="44" xfId="0" applyNumberFormat="1" applyFont="1" applyBorder="1"/>
    <xf numFmtId="171" fontId="14" fillId="0" borderId="44" xfId="0" applyNumberFormat="1" applyFont="1" applyBorder="1" applyAlignment="1">
      <alignment vertical="center"/>
    </xf>
    <xf numFmtId="2" fontId="13" fillId="0" borderId="44" xfId="0" applyNumberFormat="1" applyFont="1" applyBorder="1" applyAlignment="1">
      <alignment horizontal="center" vertical="center"/>
    </xf>
    <xf numFmtId="2" fontId="13" fillId="0" borderId="44" xfId="0" applyNumberFormat="1" applyFont="1" applyBorder="1" applyAlignment="1">
      <alignment horizontal="center"/>
    </xf>
    <xf numFmtId="3" fontId="13" fillId="0" borderId="47" xfId="0" applyNumberFormat="1" applyFont="1" applyBorder="1" applyAlignment="1">
      <alignment vertical="center"/>
    </xf>
    <xf numFmtId="171" fontId="14" fillId="0" borderId="47" xfId="0" applyNumberFormat="1" applyFont="1" applyBorder="1" applyAlignment="1">
      <alignment vertical="center"/>
    </xf>
    <xf numFmtId="2" fontId="13" fillId="0" borderId="47" xfId="0" applyNumberFormat="1" applyFont="1" applyBorder="1" applyAlignment="1">
      <alignment horizontal="center" vertical="center"/>
    </xf>
    <xf numFmtId="2" fontId="13" fillId="0" borderId="13" xfId="0" applyNumberFormat="1" applyFont="1" applyBorder="1" applyAlignment="1">
      <alignment horizontal="center" vertical="center"/>
    </xf>
    <xf numFmtId="2" fontId="13" fillId="0" borderId="13" xfId="0" applyNumberFormat="1" applyFont="1" applyBorder="1" applyAlignment="1">
      <alignment horizontal="center"/>
    </xf>
    <xf numFmtId="169" fontId="11" fillId="7" borderId="15" xfId="4" applyFont="1" applyFill="1" applyBorder="1" applyAlignment="1">
      <alignment horizontal="left" vertical="center"/>
    </xf>
    <xf numFmtId="171" fontId="11" fillId="7" borderId="15" xfId="4" applyNumberFormat="1" applyFont="1" applyFill="1" applyBorder="1" applyAlignment="1">
      <alignment horizontal="right" vertical="center"/>
    </xf>
    <xf numFmtId="0" fontId="11" fillId="7" borderId="39" xfId="0" applyFont="1" applyFill="1" applyBorder="1" applyAlignment="1">
      <alignment horizontal="center" vertical="center"/>
    </xf>
    <xf numFmtId="0" fontId="13" fillId="16" borderId="147" xfId="0" applyFont="1" applyFill="1" applyBorder="1" applyAlignment="1">
      <alignment horizontal="center" vertical="center"/>
    </xf>
    <xf numFmtId="0" fontId="13" fillId="16" borderId="123" xfId="0" applyFont="1" applyFill="1" applyBorder="1" applyAlignment="1">
      <alignment vertical="center"/>
    </xf>
    <xf numFmtId="0" fontId="13" fillId="16" borderId="123" xfId="0" applyFont="1" applyFill="1" applyBorder="1" applyAlignment="1">
      <alignment horizontal="center" vertical="center"/>
    </xf>
    <xf numFmtId="171" fontId="13" fillId="16" borderId="123" xfId="0" applyNumberFormat="1" applyFont="1" applyFill="1" applyBorder="1" applyAlignment="1">
      <alignment vertical="center"/>
    </xf>
    <xf numFmtId="171" fontId="14" fillId="16" borderId="123" xfId="0" applyNumberFormat="1" applyFont="1" applyFill="1" applyBorder="1" applyAlignment="1">
      <alignment horizontal="right" vertical="center"/>
    </xf>
    <xf numFmtId="2" fontId="13" fillId="16" borderId="123" xfId="0" applyNumberFormat="1" applyFont="1" applyFill="1" applyBorder="1" applyAlignment="1">
      <alignment horizontal="center" vertical="center"/>
    </xf>
    <xf numFmtId="2" fontId="13" fillId="16" borderId="148" xfId="0" applyNumberFormat="1" applyFont="1" applyFill="1" applyBorder="1" applyAlignment="1">
      <alignment horizontal="center" vertical="center"/>
    </xf>
    <xf numFmtId="0" fontId="13" fillId="16" borderId="149" xfId="0" applyFont="1" applyFill="1" applyBorder="1" applyAlignment="1">
      <alignment horizontal="center" vertical="center"/>
    </xf>
    <xf numFmtId="0" fontId="13" fillId="16" borderId="70" xfId="0" applyFont="1" applyFill="1" applyBorder="1" applyAlignment="1">
      <alignment vertical="center"/>
    </xf>
    <xf numFmtId="0" fontId="13" fillId="16" borderId="70" xfId="0" applyFont="1" applyFill="1" applyBorder="1" applyAlignment="1">
      <alignment horizontal="center" vertical="center"/>
    </xf>
    <xf numFmtId="171" fontId="13" fillId="16" borderId="70" xfId="0" applyNumberFormat="1" applyFont="1" applyFill="1" applyBorder="1" applyAlignment="1">
      <alignment vertical="center"/>
    </xf>
    <xf numFmtId="171" fontId="14" fillId="16" borderId="70" xfId="0" applyNumberFormat="1" applyFont="1" applyFill="1" applyBorder="1" applyAlignment="1">
      <alignment horizontal="right" vertical="center"/>
    </xf>
    <xf numFmtId="2" fontId="13" fillId="16" borderId="70" xfId="0" applyNumberFormat="1" applyFont="1" applyFill="1" applyBorder="1" applyAlignment="1">
      <alignment horizontal="center" vertical="center"/>
    </xf>
    <xf numFmtId="2" fontId="13" fillId="16" borderId="150" xfId="0" applyNumberFormat="1" applyFont="1" applyFill="1" applyBorder="1" applyAlignment="1">
      <alignment horizontal="center" vertical="center"/>
    </xf>
    <xf numFmtId="171" fontId="13" fillId="0" borderId="70" xfId="0" applyNumberFormat="1" applyFont="1" applyBorder="1" applyAlignment="1">
      <alignment vertical="center"/>
    </xf>
    <xf numFmtId="171" fontId="13" fillId="16" borderId="70" xfId="0" applyNumberFormat="1" applyFont="1" applyFill="1" applyBorder="1" applyAlignment="1">
      <alignment horizontal="right" vertical="center"/>
    </xf>
    <xf numFmtId="0" fontId="13" fillId="16" borderId="149" xfId="0" applyFont="1" applyFill="1" applyBorder="1" applyAlignment="1">
      <alignment horizontal="center"/>
    </xf>
    <xf numFmtId="0" fontId="13" fillId="16" borderId="70" xfId="0" applyFont="1" applyFill="1" applyBorder="1"/>
    <xf numFmtId="0" fontId="13" fillId="16" borderId="70" xfId="0" applyFont="1" applyFill="1" applyBorder="1" applyAlignment="1">
      <alignment horizontal="center"/>
    </xf>
    <xf numFmtId="171" fontId="13" fillId="16" borderId="70" xfId="0" applyNumberFormat="1" applyFont="1" applyFill="1" applyBorder="1"/>
    <xf numFmtId="2" fontId="13" fillId="16" borderId="70" xfId="0" applyNumberFormat="1" applyFont="1" applyFill="1" applyBorder="1" applyAlignment="1">
      <alignment horizontal="center"/>
    </xf>
    <xf numFmtId="2" fontId="13" fillId="16" borderId="150" xfId="0" applyNumberFormat="1" applyFont="1" applyFill="1" applyBorder="1" applyAlignment="1">
      <alignment horizontal="center"/>
    </xf>
    <xf numFmtId="0" fontId="13" fillId="16" borderId="150" xfId="0" applyFont="1" applyFill="1" applyBorder="1" applyAlignment="1">
      <alignment horizontal="center"/>
    </xf>
    <xf numFmtId="169" fontId="11" fillId="7" borderId="35" xfId="4" applyFont="1" applyFill="1" applyBorder="1" applyAlignment="1">
      <alignment horizontal="left" vertical="center"/>
    </xf>
    <xf numFmtId="171" fontId="13" fillId="16" borderId="123" xfId="0" applyNumberFormat="1" applyFont="1" applyFill="1" applyBorder="1" applyAlignment="1">
      <alignment horizontal="right" vertical="center"/>
    </xf>
    <xf numFmtId="169" fontId="13" fillId="0" borderId="13" xfId="34" applyFont="1" applyFill="1" applyBorder="1" applyAlignment="1">
      <alignment horizontal="right" vertical="center"/>
    </xf>
    <xf numFmtId="171" fontId="12" fillId="0" borderId="143" xfId="9" applyNumberFormat="1" applyFont="1" applyBorder="1" applyAlignment="1">
      <alignment vertical="center"/>
    </xf>
    <xf numFmtId="171" fontId="12" fillId="16" borderId="212" xfId="9" applyNumberFormat="1" applyFont="1" applyFill="1" applyBorder="1" applyAlignment="1">
      <alignment vertical="center"/>
    </xf>
    <xf numFmtId="3" fontId="15" fillId="14" borderId="33" xfId="14" applyNumberFormat="1" applyFont="1" applyFill="1" applyBorder="1" applyAlignment="1">
      <alignment horizontal="right" vertical="center" wrapText="1"/>
    </xf>
    <xf numFmtId="3" fontId="12" fillId="0" borderId="8" xfId="14" applyNumberFormat="1" applyFont="1" applyBorder="1" applyAlignment="1">
      <alignment horizontal="right" vertical="center" wrapText="1"/>
    </xf>
    <xf numFmtId="171" fontId="12" fillId="16" borderId="143" xfId="9" applyNumberFormat="1" applyFont="1" applyFill="1" applyBorder="1" applyAlignment="1">
      <alignment vertical="center"/>
    </xf>
    <xf numFmtId="3" fontId="11" fillId="0" borderId="172" xfId="14" applyNumberFormat="1" applyFont="1" applyBorder="1" applyAlignment="1">
      <alignment horizontal="right" vertical="center" wrapText="1"/>
    </xf>
    <xf numFmtId="174" fontId="13" fillId="0" borderId="44" xfId="40" applyNumberFormat="1" applyFont="1" applyBorder="1"/>
    <xf numFmtId="174" fontId="13" fillId="0" borderId="47" xfId="40" applyNumberFormat="1" applyFont="1" applyBorder="1" applyAlignment="1">
      <alignment vertical="center"/>
    </xf>
    <xf numFmtId="174" fontId="12" fillId="0" borderId="47" xfId="40" applyNumberFormat="1" applyFont="1" applyBorder="1" applyAlignment="1">
      <alignment horizontal="right"/>
    </xf>
    <xf numFmtId="174" fontId="13" fillId="0" borderId="13" xfId="40" applyNumberFormat="1" applyFont="1" applyBorder="1"/>
    <xf numFmtId="171" fontId="12" fillId="0" borderId="47" xfId="9" applyNumberFormat="1" applyFont="1" applyBorder="1" applyAlignment="1">
      <alignment vertical="center" wrapText="1"/>
    </xf>
    <xf numFmtId="171" fontId="12" fillId="0" borderId="47" xfId="2058" applyNumberFormat="1" applyFont="1" applyBorder="1">
      <alignment horizontal="right" vertical="center"/>
    </xf>
    <xf numFmtId="171" fontId="12" fillId="0" borderId="47" xfId="9" applyNumberFormat="1" applyFont="1" applyBorder="1" applyAlignment="1">
      <alignment horizontal="left" vertical="center" indent="3"/>
    </xf>
    <xf numFmtId="171" fontId="11" fillId="0" borderId="44" xfId="9" applyNumberFormat="1" applyFont="1" applyBorder="1" applyAlignment="1">
      <alignment vertical="center" wrapText="1"/>
    </xf>
    <xf numFmtId="171" fontId="12" fillId="0" borderId="44" xfId="2058" applyNumberFormat="1" applyFont="1" applyBorder="1">
      <alignment horizontal="right" vertical="center"/>
    </xf>
    <xf numFmtId="171" fontId="12" fillId="0" borderId="47" xfId="9" applyNumberFormat="1" applyFont="1" applyBorder="1" applyAlignment="1">
      <alignment vertical="center"/>
    </xf>
    <xf numFmtId="171" fontId="11" fillId="0" borderId="47" xfId="9" applyNumberFormat="1" applyFont="1" applyBorder="1" applyAlignment="1">
      <alignment vertical="center"/>
    </xf>
    <xf numFmtId="171" fontId="12" fillId="0" borderId="13" xfId="9" applyNumberFormat="1" applyFont="1" applyBorder="1" applyAlignment="1">
      <alignment vertical="center" wrapText="1"/>
    </xf>
    <xf numFmtId="171" fontId="12" fillId="0" borderId="13" xfId="2058" applyNumberFormat="1" applyFont="1" applyBorder="1">
      <alignment horizontal="right" vertical="center"/>
    </xf>
    <xf numFmtId="171" fontId="23" fillId="8" borderId="15" xfId="0" applyNumberFormat="1" applyFont="1" applyFill="1" applyBorder="1" applyAlignment="1">
      <alignment vertical="center" wrapText="1"/>
    </xf>
    <xf numFmtId="171" fontId="11" fillId="8" borderId="15" xfId="9" applyNumberFormat="1" applyFont="1" applyFill="1" applyBorder="1" applyAlignment="1">
      <alignment horizontal="center" vertical="center" wrapText="1"/>
    </xf>
    <xf numFmtId="3" fontId="12" fillId="0" borderId="172" xfId="14" applyNumberFormat="1" applyFont="1" applyBorder="1" applyAlignment="1">
      <alignment horizontal="right" vertical="center" wrapText="1"/>
    </xf>
    <xf numFmtId="3" fontId="12" fillId="0" borderId="206" xfId="14" applyNumberFormat="1" applyFont="1" applyBorder="1" applyAlignment="1">
      <alignment horizontal="right" vertical="center" wrapText="1"/>
    </xf>
    <xf numFmtId="3" fontId="12" fillId="0" borderId="33" xfId="14" applyNumberFormat="1" applyFont="1" applyBorder="1" applyAlignment="1">
      <alignment horizontal="right" vertical="center" wrapText="1"/>
    </xf>
    <xf numFmtId="3" fontId="11" fillId="0" borderId="33" xfId="14" applyNumberFormat="1" applyFont="1" applyBorder="1" applyAlignment="1">
      <alignment horizontal="right" vertical="center" wrapText="1"/>
    </xf>
    <xf numFmtId="171" fontId="11" fillId="0" borderId="33" xfId="9" applyNumberFormat="1" applyFont="1" applyBorder="1" applyAlignment="1">
      <alignment vertical="center"/>
    </xf>
    <xf numFmtId="171" fontId="12" fillId="0" borderId="23" xfId="9" applyNumberFormat="1" applyFont="1" applyFill="1" applyBorder="1" applyAlignment="1">
      <alignment vertical="center"/>
    </xf>
    <xf numFmtId="171" fontId="12" fillId="0" borderId="5" xfId="10" applyNumberFormat="1" applyFont="1" applyFill="1" applyBorder="1" applyAlignment="1">
      <alignment vertical="center"/>
    </xf>
    <xf numFmtId="0" fontId="12" fillId="0" borderId="50" xfId="36" applyFont="1" applyFill="1" applyBorder="1" applyAlignment="1">
      <alignment horizontal="justify" vertical="center" wrapText="1"/>
    </xf>
    <xf numFmtId="169" fontId="12" fillId="0" borderId="44" xfId="2669" applyNumberFormat="1" applyFont="1" applyFill="1" applyBorder="1" applyAlignment="1">
      <alignment vertical="center"/>
    </xf>
    <xf numFmtId="171" fontId="12" fillId="0" borderId="13" xfId="37" applyNumberFormat="1" applyFont="1" applyFill="1" applyBorder="1" applyAlignment="1">
      <alignment vertical="center"/>
    </xf>
    <xf numFmtId="171" fontId="12" fillId="0" borderId="44" xfId="10" applyNumberFormat="1" applyFont="1" applyFill="1" applyBorder="1" applyAlignment="1">
      <alignment horizontal="right" vertical="center" wrapText="1"/>
    </xf>
    <xf numFmtId="169" fontId="12" fillId="0" borderId="47" xfId="10" applyFont="1" applyFill="1" applyBorder="1"/>
    <xf numFmtId="169" fontId="12" fillId="0" borderId="13" xfId="10" applyFont="1" applyFill="1" applyBorder="1"/>
    <xf numFmtId="171" fontId="12" fillId="0" borderId="172" xfId="0" applyNumberFormat="1" applyFont="1" applyFill="1" applyBorder="1" applyAlignment="1">
      <alignment horizontal="right" vertical="center" wrapText="1"/>
    </xf>
    <xf numFmtId="171" fontId="12" fillId="0" borderId="33" xfId="0" applyNumberFormat="1" applyFont="1" applyFill="1" applyBorder="1" applyAlignment="1">
      <alignment horizontal="right" vertical="center" wrapText="1"/>
    </xf>
    <xf numFmtId="171" fontId="12" fillId="0" borderId="164" xfId="0" applyNumberFormat="1" applyFont="1" applyFill="1" applyBorder="1" applyAlignment="1">
      <alignment horizontal="right" vertical="center" wrapText="1"/>
    </xf>
    <xf numFmtId="171" fontId="11" fillId="8" borderId="173" xfId="9" applyNumberFormat="1" applyFont="1" applyFill="1" applyBorder="1" applyAlignment="1">
      <alignment horizontal="left" vertical="center"/>
    </xf>
    <xf numFmtId="171" fontId="11" fillId="8" borderId="5" xfId="9" applyNumberFormat="1" applyFont="1" applyFill="1" applyBorder="1" applyAlignment="1">
      <alignment horizontal="left" vertical="center"/>
    </xf>
    <xf numFmtId="171" fontId="11" fillId="8" borderId="173" xfId="9" applyNumberFormat="1" applyFont="1" applyFill="1" applyBorder="1" applyAlignment="1">
      <alignment horizontal="center" vertical="center"/>
    </xf>
    <xf numFmtId="171" fontId="11" fillId="8" borderId="5" xfId="9" applyNumberFormat="1" applyFont="1" applyFill="1" applyBorder="1" applyAlignment="1">
      <alignment horizontal="center" vertical="center"/>
    </xf>
    <xf numFmtId="169" fontId="11" fillId="102" borderId="127" xfId="9" applyNumberFormat="1" applyFont="1" applyFill="1" applyBorder="1" applyAlignment="1">
      <alignment horizontal="center" vertical="center"/>
    </xf>
    <xf numFmtId="169" fontId="11" fillId="102" borderId="129" xfId="9" applyNumberFormat="1" applyFont="1" applyFill="1" applyBorder="1" applyAlignment="1">
      <alignment horizontal="center" vertical="center"/>
    </xf>
    <xf numFmtId="202" fontId="11" fillId="102" borderId="128" xfId="1" applyNumberFormat="1" applyFont="1" applyFill="1" applyBorder="1" applyAlignment="1">
      <alignment horizontal="center" vertical="center"/>
    </xf>
    <xf numFmtId="202" fontId="11" fillId="102" borderId="130" xfId="1" applyNumberFormat="1" applyFont="1" applyFill="1" applyBorder="1" applyAlignment="1">
      <alignment horizontal="center" vertical="center"/>
    </xf>
    <xf numFmtId="171" fontId="11" fillId="102" borderId="137" xfId="9" applyNumberFormat="1" applyFont="1" applyFill="1" applyBorder="1" applyAlignment="1">
      <alignment horizontal="center" vertical="center"/>
    </xf>
    <xf numFmtId="171" fontId="11" fillId="102" borderId="138" xfId="9" applyNumberFormat="1" applyFont="1" applyFill="1" applyBorder="1" applyAlignment="1">
      <alignment horizontal="center" vertical="center"/>
    </xf>
    <xf numFmtId="202" fontId="11" fillId="102" borderId="128" xfId="9" applyNumberFormat="1" applyFont="1" applyFill="1" applyBorder="1" applyAlignment="1">
      <alignment horizontal="center" vertical="center"/>
    </xf>
    <xf numFmtId="202" fontId="11" fillId="102" borderId="130" xfId="9" applyNumberFormat="1" applyFont="1" applyFill="1" applyBorder="1" applyAlignment="1">
      <alignment horizontal="center" vertical="center"/>
    </xf>
    <xf numFmtId="171" fontId="11" fillId="8" borderId="215" xfId="12" applyNumberFormat="1" applyFont="1" applyFill="1" applyBorder="1" applyAlignment="1">
      <alignment horizontal="left" vertical="center"/>
    </xf>
    <xf numFmtId="171" fontId="11" fillId="8" borderId="23" xfId="12" applyNumberFormat="1" applyFont="1" applyFill="1" applyBorder="1" applyAlignment="1">
      <alignment horizontal="left" vertical="center"/>
    </xf>
    <xf numFmtId="171" fontId="11" fillId="8" borderId="215" xfId="9" applyNumberFormat="1" applyFont="1" applyFill="1" applyBorder="1" applyAlignment="1">
      <alignment horizontal="center" vertical="center"/>
    </xf>
    <xf numFmtId="169" fontId="11" fillId="0" borderId="0" xfId="4" applyFont="1" applyFill="1" applyBorder="1" applyAlignment="1">
      <alignment horizontal="center" vertical="center"/>
    </xf>
    <xf numFmtId="171" fontId="11" fillId="8" borderId="171" xfId="9" applyNumberFormat="1" applyFont="1" applyFill="1" applyBorder="1" applyAlignment="1">
      <alignment horizontal="left" vertical="center"/>
    </xf>
    <xf numFmtId="169" fontId="11" fillId="102" borderId="137" xfId="9" applyNumberFormat="1" applyFont="1" applyFill="1" applyBorder="1" applyAlignment="1">
      <alignment horizontal="center" vertical="center"/>
    </xf>
    <xf numFmtId="169" fontId="11" fillId="102" borderId="138" xfId="9" applyNumberFormat="1" applyFont="1" applyFill="1" applyBorder="1" applyAlignment="1">
      <alignment horizontal="center" vertical="center"/>
    </xf>
    <xf numFmtId="0" fontId="11" fillId="7" borderId="169" xfId="14" applyFont="1" applyFill="1" applyBorder="1" applyAlignment="1">
      <alignment horizontal="left" vertical="center"/>
    </xf>
    <xf numFmtId="0" fontId="11" fillId="7" borderId="169" xfId="14" applyFont="1" applyFill="1" applyBorder="1" applyAlignment="1">
      <alignment horizontal="center" vertical="center"/>
    </xf>
    <xf numFmtId="169" fontId="53" fillId="102" borderId="137" xfId="14" applyNumberFormat="1" applyFont="1" applyFill="1" applyBorder="1" applyAlignment="1">
      <alignment horizontal="center" vertical="center"/>
    </xf>
    <xf numFmtId="169" fontId="53" fillId="102" borderId="138" xfId="14" applyNumberFormat="1" applyFont="1" applyFill="1" applyBorder="1" applyAlignment="1">
      <alignment horizontal="center" vertical="center"/>
    </xf>
    <xf numFmtId="202" fontId="53" fillId="102" borderId="128" xfId="14" applyNumberFormat="1" applyFont="1" applyFill="1" applyBorder="1" applyAlignment="1">
      <alignment horizontal="center" vertical="center"/>
    </xf>
    <xf numFmtId="202" fontId="53" fillId="102" borderId="130" xfId="14" applyNumberFormat="1" applyFont="1" applyFill="1" applyBorder="1" applyAlignment="1">
      <alignment horizontal="center" vertical="center"/>
    </xf>
    <xf numFmtId="171" fontId="26" fillId="8" borderId="171" xfId="17" applyNumberFormat="1" applyFont="1" applyFill="1" applyBorder="1" applyAlignment="1">
      <alignment horizontal="center" vertical="center" wrapText="1"/>
    </xf>
    <xf numFmtId="171" fontId="26" fillId="8" borderId="173" xfId="17" applyNumberFormat="1" applyFont="1" applyFill="1" applyBorder="1" applyAlignment="1">
      <alignment horizontal="center" vertical="center" wrapText="1"/>
    </xf>
    <xf numFmtId="171" fontId="26" fillId="8" borderId="23" xfId="17" applyNumberFormat="1" applyFont="1" applyFill="1" applyBorder="1" applyAlignment="1">
      <alignment horizontal="center" vertical="center" wrapText="1"/>
    </xf>
    <xf numFmtId="171" fontId="26" fillId="8" borderId="5" xfId="17" applyNumberFormat="1" applyFont="1" applyFill="1" applyBorder="1" applyAlignment="1">
      <alignment horizontal="center" vertical="center" wrapText="1"/>
    </xf>
    <xf numFmtId="171" fontId="94" fillId="0" borderId="0" xfId="0" applyNumberFormat="1" applyFont="1" applyAlignment="1">
      <alignment horizontal="justify" vertical="top" wrapText="1"/>
    </xf>
    <xf numFmtId="17" fontId="11" fillId="7" borderId="168" xfId="41" applyNumberFormat="1" applyFont="1" applyFill="1" applyBorder="1" applyAlignment="1">
      <alignment horizontal="center" vertical="center" wrapText="1"/>
    </xf>
    <xf numFmtId="17" fontId="11" fillId="7" borderId="174" xfId="41" applyNumberFormat="1" applyFont="1" applyFill="1" applyBorder="1" applyAlignment="1">
      <alignment horizontal="center" vertical="center" wrapText="1"/>
    </xf>
    <xf numFmtId="0" fontId="11" fillId="7" borderId="173" xfId="41" applyFont="1" applyFill="1" applyBorder="1" applyAlignment="1">
      <alignment horizontal="left" vertical="center" wrapText="1"/>
    </xf>
    <xf numFmtId="0" fontId="11" fillId="7" borderId="5" xfId="41" applyFont="1" applyFill="1" applyBorder="1" applyAlignment="1">
      <alignment horizontal="left" vertical="center" wrapText="1"/>
    </xf>
    <xf numFmtId="14" fontId="7" fillId="7" borderId="44"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11" fillId="7" borderId="15"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32" fillId="7" borderId="16" xfId="0" applyFont="1" applyFill="1" applyBorder="1" applyAlignment="1">
      <alignment horizontal="left"/>
    </xf>
    <xf numFmtId="0" fontId="32" fillId="7" borderId="34" xfId="0" applyFont="1" applyFill="1" applyBorder="1" applyAlignment="1">
      <alignment horizontal="left"/>
    </xf>
    <xf numFmtId="0" fontId="32" fillId="7" borderId="35" xfId="0" applyFont="1" applyFill="1" applyBorder="1" applyAlignment="1">
      <alignment horizontal="left"/>
    </xf>
    <xf numFmtId="0" fontId="11" fillId="7" borderId="120"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10" borderId="30" xfId="30" applyFont="1" applyFill="1" applyBorder="1" applyAlignment="1">
      <alignment horizontal="left" vertical="center" wrapText="1"/>
    </xf>
    <xf numFmtId="0" fontId="11" fillId="10" borderId="28" xfId="30" applyFont="1" applyFill="1" applyBorder="1" applyAlignment="1">
      <alignment horizontal="left" vertical="center" wrapText="1"/>
    </xf>
    <xf numFmtId="0" fontId="11" fillId="7" borderId="9" xfId="0" applyFont="1" applyFill="1" applyBorder="1" applyAlignment="1">
      <alignment horizontal="center" vertical="center"/>
    </xf>
    <xf numFmtId="0" fontId="11" fillId="7" borderId="31" xfId="0" applyFont="1" applyFill="1" applyBorder="1" applyAlignment="1">
      <alignment horizontal="center" vertical="center"/>
    </xf>
    <xf numFmtId="0" fontId="11" fillId="7" borderId="32" xfId="0" applyFont="1" applyFill="1" applyBorder="1" applyAlignment="1">
      <alignment horizontal="center" vertical="center"/>
    </xf>
    <xf numFmtId="14" fontId="14" fillId="10" borderId="15" xfId="37" applyNumberFormat="1" applyFont="1" applyFill="1" applyBorder="1" applyAlignment="1">
      <alignment horizontal="center"/>
    </xf>
    <xf numFmtId="0" fontId="11" fillId="10" borderId="30" xfId="30" applyFont="1" applyFill="1" applyBorder="1" applyAlignment="1">
      <alignment horizontal="center" vertical="center" wrapText="1"/>
    </xf>
    <xf numFmtId="0" fontId="11" fillId="10" borderId="28" xfId="30" applyFont="1" applyFill="1" applyBorder="1" applyAlignment="1">
      <alignment horizontal="center" vertical="center" wrapText="1"/>
    </xf>
    <xf numFmtId="3" fontId="11" fillId="10" borderId="30" xfId="30" applyNumberFormat="1" applyFont="1" applyFill="1" applyBorder="1" applyAlignment="1">
      <alignment horizontal="left" vertical="center" wrapText="1"/>
    </xf>
    <xf numFmtId="3" fontId="11" fillId="10" borderId="28" xfId="30" applyNumberFormat="1" applyFont="1" applyFill="1" applyBorder="1" applyAlignment="1">
      <alignment horizontal="left" vertical="center" wrapText="1"/>
    </xf>
    <xf numFmtId="0" fontId="11" fillId="10" borderId="15" xfId="36" applyFont="1" applyFill="1" applyBorder="1" applyAlignment="1">
      <alignment horizontal="left" vertical="center" wrapText="1"/>
    </xf>
    <xf numFmtId="0" fontId="11" fillId="19" borderId="51" xfId="36" applyFont="1" applyFill="1" applyBorder="1" applyAlignment="1">
      <alignment horizontal="left" vertical="center" wrapText="1"/>
    </xf>
    <xf numFmtId="0" fontId="11" fillId="19" borderId="52" xfId="36" applyFont="1" applyFill="1" applyBorder="1" applyAlignment="1">
      <alignment horizontal="left" vertical="center" wrapText="1"/>
    </xf>
    <xf numFmtId="171" fontId="11" fillId="7" borderId="15" xfId="26" applyNumberFormat="1" applyFont="1" applyFill="1" applyBorder="1" applyAlignment="1">
      <alignment horizontal="left" vertical="center" wrapText="1"/>
    </xf>
    <xf numFmtId="171" fontId="11" fillId="7" borderId="15" xfId="26" applyNumberFormat="1" applyFont="1" applyFill="1" applyBorder="1" applyAlignment="1">
      <alignment horizontal="center" vertical="center" wrapText="1"/>
    </xf>
    <xf numFmtId="0" fontId="52" fillId="7" borderId="171" xfId="26" applyFont="1" applyFill="1" applyBorder="1" applyAlignment="1">
      <alignment horizontal="center" vertical="center" wrapText="1"/>
    </xf>
    <xf numFmtId="0" fontId="26" fillId="7" borderId="171" xfId="26" applyFont="1" applyFill="1" applyBorder="1" applyAlignment="1">
      <alignment horizontal="center" vertical="center" wrapText="1"/>
    </xf>
    <xf numFmtId="17" fontId="26" fillId="7" borderId="171" xfId="26" applyNumberFormat="1" applyFont="1" applyFill="1" applyBorder="1" applyAlignment="1">
      <alignment horizontal="center" vertical="center" wrapText="1"/>
    </xf>
    <xf numFmtId="0" fontId="26" fillId="7" borderId="173" xfId="26" applyFont="1" applyFill="1" applyBorder="1" applyAlignment="1">
      <alignment horizontal="center" vertical="center" wrapText="1"/>
    </xf>
    <xf numFmtId="0" fontId="26" fillId="7" borderId="23" xfId="26" applyFont="1" applyFill="1" applyBorder="1" applyAlignment="1">
      <alignment horizontal="center" vertical="center" wrapText="1"/>
    </xf>
    <xf numFmtId="0" fontId="26" fillId="7" borderId="5" xfId="26" applyFont="1" applyFill="1" applyBorder="1" applyAlignment="1">
      <alignment horizontal="center" vertical="center" wrapText="1"/>
    </xf>
    <xf numFmtId="17" fontId="26" fillId="7" borderId="173" xfId="26" applyNumberFormat="1" applyFont="1" applyFill="1" applyBorder="1" applyAlignment="1">
      <alignment horizontal="center" vertical="center" wrapText="1"/>
    </xf>
    <xf numFmtId="17" fontId="26" fillId="7" borderId="23" xfId="26" applyNumberFormat="1" applyFont="1" applyFill="1" applyBorder="1" applyAlignment="1">
      <alignment horizontal="center" vertical="center" wrapText="1"/>
    </xf>
    <xf numFmtId="17" fontId="26" fillId="7" borderId="5" xfId="26" applyNumberFormat="1" applyFont="1" applyFill="1" applyBorder="1" applyAlignment="1">
      <alignment horizontal="center" vertical="center" wrapText="1"/>
    </xf>
    <xf numFmtId="0" fontId="32" fillId="7" borderId="54" xfId="0" applyFont="1" applyFill="1" applyBorder="1" applyAlignment="1">
      <alignment horizontal="left" vertical="center"/>
    </xf>
    <xf numFmtId="0" fontId="32" fillId="7" borderId="55" xfId="0" applyFont="1" applyFill="1" applyBorder="1" applyAlignment="1">
      <alignment horizontal="left" vertical="center"/>
    </xf>
    <xf numFmtId="0" fontId="32" fillId="7" borderId="56" xfId="0" applyFont="1" applyFill="1" applyBorder="1" applyAlignment="1">
      <alignment horizontal="left" vertical="center"/>
    </xf>
    <xf numFmtId="0" fontId="11" fillId="7" borderId="43"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7" borderId="15" xfId="0" applyFont="1" applyFill="1" applyBorder="1" applyAlignment="1">
      <alignment horizontal="center" vertical="center"/>
    </xf>
    <xf numFmtId="0" fontId="11" fillId="7" borderId="45"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32" fillId="7" borderId="16" xfId="0" applyFont="1" applyFill="1" applyBorder="1" applyAlignment="1">
      <alignment horizontal="left" vertical="center"/>
    </xf>
    <xf numFmtId="0" fontId="32" fillId="7" borderId="34" xfId="0" applyFont="1" applyFill="1" applyBorder="1" applyAlignment="1">
      <alignment horizontal="left" vertical="center"/>
    </xf>
    <xf numFmtId="0" fontId="32" fillId="7" borderId="35" xfId="0" applyFont="1" applyFill="1" applyBorder="1" applyAlignment="1">
      <alignment horizontal="left" vertical="center"/>
    </xf>
    <xf numFmtId="0" fontId="11" fillId="7" borderId="16" xfId="0" applyFont="1" applyFill="1" applyBorder="1" applyAlignment="1">
      <alignment horizontal="center"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53" fillId="8" borderId="173" xfId="0" applyFont="1" applyFill="1" applyBorder="1" applyAlignment="1">
      <alignment horizontal="left" vertical="center" wrapText="1"/>
    </xf>
    <xf numFmtId="0" fontId="53" fillId="8" borderId="5" xfId="0" applyFont="1" applyFill="1" applyBorder="1" applyAlignment="1">
      <alignment horizontal="left" vertical="center" wrapText="1"/>
    </xf>
    <xf numFmtId="0" fontId="11" fillId="7" borderId="3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37" xfId="0" applyFont="1" applyFill="1" applyBorder="1" applyAlignment="1">
      <alignment horizontal="center" vertical="center"/>
    </xf>
    <xf numFmtId="0" fontId="11" fillId="7" borderId="59" xfId="0" applyFont="1" applyFill="1" applyBorder="1" applyAlignment="1">
      <alignment horizontal="center" vertical="center"/>
    </xf>
    <xf numFmtId="0" fontId="11" fillId="7" borderId="60" xfId="0" applyFont="1" applyFill="1" applyBorder="1" applyAlignment="1">
      <alignment horizontal="center" vertical="center"/>
    </xf>
    <xf numFmtId="0" fontId="11" fillId="7" borderId="15" xfId="24" applyFont="1" applyFill="1" applyBorder="1" applyAlignment="1">
      <alignment horizontal="left" vertical="center" wrapText="1"/>
    </xf>
    <xf numFmtId="0" fontId="12" fillId="0" borderId="39" xfId="24" applyFont="1" applyFill="1" applyBorder="1" applyAlignment="1">
      <alignment horizontal="left" vertical="center" wrapText="1"/>
    </xf>
    <xf numFmtId="0" fontId="12" fillId="0" borderId="38" xfId="24" applyFont="1" applyFill="1" applyBorder="1" applyAlignment="1">
      <alignment horizontal="left" vertical="center" wrapText="1"/>
    </xf>
    <xf numFmtId="0" fontId="11" fillId="7" borderId="120" xfId="24" applyFont="1" applyFill="1" applyBorder="1" applyAlignment="1">
      <alignment horizontal="left" vertical="center" wrapText="1"/>
    </xf>
    <xf numFmtId="0" fontId="11" fillId="7" borderId="84" xfId="24" applyFont="1" applyFill="1" applyBorder="1" applyAlignment="1">
      <alignment horizontal="left" vertical="center" wrapText="1"/>
    </xf>
    <xf numFmtId="0" fontId="11" fillId="7" borderId="39" xfId="24" applyFont="1" applyFill="1" applyBorder="1" applyAlignment="1">
      <alignment horizontal="left" vertical="center" wrapText="1"/>
    </xf>
    <xf numFmtId="0" fontId="11" fillId="7" borderId="38" xfId="24" applyFont="1" applyFill="1" applyBorder="1" applyAlignment="1">
      <alignment horizontal="left" vertical="center" wrapText="1"/>
    </xf>
    <xf numFmtId="0" fontId="11" fillId="7" borderId="15" xfId="24" applyFont="1" applyFill="1" applyBorder="1" applyAlignment="1">
      <alignment horizontal="left" vertical="center"/>
    </xf>
    <xf numFmtId="0" fontId="9" fillId="7" borderId="171" xfId="30" applyFont="1" applyFill="1" applyBorder="1" applyAlignment="1">
      <alignment horizontal="left" vertical="center"/>
    </xf>
    <xf numFmtId="0" fontId="14" fillId="7" borderId="15" xfId="0" applyFont="1" applyFill="1" applyBorder="1" applyAlignment="1">
      <alignment horizontal="left" vertical="center" wrapText="1"/>
    </xf>
    <xf numFmtId="171" fontId="11" fillId="7" borderId="171" xfId="0" applyNumberFormat="1" applyFont="1" applyFill="1" applyBorder="1" applyAlignment="1">
      <alignment horizontal="left" vertical="center" wrapText="1"/>
    </xf>
    <xf numFmtId="0" fontId="11" fillId="12" borderId="22" xfId="0" applyFont="1" applyFill="1" applyBorder="1" applyAlignment="1">
      <alignment horizontal="left" vertical="center"/>
    </xf>
    <xf numFmtId="171" fontId="9" fillId="8" borderId="2" xfId="9" applyNumberFormat="1" applyFont="1" applyFill="1" applyBorder="1" applyAlignment="1">
      <alignment horizontal="left" vertical="center"/>
    </xf>
    <xf numFmtId="171" fontId="9" fillId="8" borderId="4" xfId="9" applyNumberFormat="1" applyFont="1" applyFill="1" applyBorder="1" applyAlignment="1">
      <alignment horizontal="left" vertical="center"/>
    </xf>
    <xf numFmtId="171" fontId="9" fillId="8" borderId="6" xfId="9" applyNumberFormat="1" applyFont="1" applyFill="1" applyBorder="1" applyAlignment="1">
      <alignment horizontal="left" vertical="center"/>
    </xf>
    <xf numFmtId="171" fontId="9" fillId="8" borderId="186" xfId="9" applyNumberFormat="1" applyFont="1" applyFill="1" applyBorder="1" applyAlignment="1">
      <alignment horizontal="left" vertical="center"/>
    </xf>
    <xf numFmtId="171" fontId="11" fillId="8" borderId="2" xfId="9" applyNumberFormat="1" applyFont="1" applyFill="1" applyBorder="1" applyAlignment="1">
      <alignment horizontal="left" vertical="center"/>
    </xf>
    <xf numFmtId="171" fontId="11" fillId="8" borderId="4" xfId="9" applyNumberFormat="1" applyFont="1" applyFill="1" applyBorder="1" applyAlignment="1">
      <alignment horizontal="left" vertical="center"/>
    </xf>
    <xf numFmtId="0" fontId="9" fillId="7" borderId="7" xfId="14" applyFont="1" applyFill="1" applyBorder="1" applyAlignment="1">
      <alignment horizontal="left" vertical="center"/>
    </xf>
    <xf numFmtId="0" fontId="9" fillId="7" borderId="189" xfId="14" applyFont="1" applyFill="1" applyBorder="1" applyAlignment="1">
      <alignment horizontal="left" vertical="center"/>
    </xf>
    <xf numFmtId="0" fontId="11" fillId="7" borderId="169" xfId="0" applyFont="1" applyFill="1" applyBorder="1" applyAlignment="1">
      <alignment horizontal="left" vertical="center" wrapText="1"/>
    </xf>
    <xf numFmtId="175" fontId="11" fillId="7" borderId="205" xfId="0" applyNumberFormat="1" applyFont="1" applyFill="1" applyBorder="1" applyAlignment="1">
      <alignment horizontal="center" vertical="center" wrapText="1"/>
    </xf>
    <xf numFmtId="175" fontId="11" fillId="7" borderId="207" xfId="0" applyNumberFormat="1" applyFont="1" applyFill="1" applyBorder="1" applyAlignment="1">
      <alignment horizontal="center" vertical="center" wrapText="1"/>
    </xf>
    <xf numFmtId="175" fontId="11" fillId="7" borderId="169" xfId="0" applyNumberFormat="1" applyFont="1" applyFill="1" applyBorder="1" applyAlignment="1">
      <alignment horizontal="center" vertical="center" wrapText="1"/>
    </xf>
    <xf numFmtId="175" fontId="11" fillId="7" borderId="156" xfId="0" applyNumberFormat="1" applyFont="1" applyFill="1" applyBorder="1" applyAlignment="1">
      <alignment horizontal="center" vertical="center" wrapText="1"/>
    </xf>
    <xf numFmtId="175" fontId="11" fillId="7" borderId="157" xfId="0" applyNumberFormat="1" applyFont="1" applyFill="1" applyBorder="1" applyAlignment="1">
      <alignment horizontal="center" vertical="center" wrapText="1"/>
    </xf>
    <xf numFmtId="175" fontId="11" fillId="7" borderId="216" xfId="0" applyNumberFormat="1" applyFont="1" applyFill="1" applyBorder="1" applyAlignment="1">
      <alignment horizontal="center" vertical="center" wrapText="1"/>
    </xf>
    <xf numFmtId="0" fontId="11" fillId="7" borderId="17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55" xfId="0" applyFont="1" applyFill="1" applyBorder="1" applyAlignment="1">
      <alignment horizontal="center" vertical="center" wrapText="1"/>
    </xf>
    <xf numFmtId="0" fontId="11" fillId="7" borderId="158" xfId="0" applyFont="1" applyFill="1" applyBorder="1" applyAlignment="1">
      <alignment horizontal="center" vertical="center" wrapText="1"/>
    </xf>
    <xf numFmtId="0" fontId="11" fillId="7" borderId="146" xfId="0" applyFont="1" applyFill="1" applyBorder="1" applyAlignment="1">
      <alignment horizontal="center" vertical="center" wrapText="1"/>
    </xf>
    <xf numFmtId="0" fontId="23" fillId="0" borderId="168" xfId="33" applyFont="1" applyBorder="1" applyAlignment="1">
      <alignment horizontal="left" vertical="top"/>
    </xf>
    <xf numFmtId="0" fontId="23" fillId="0" borderId="175" xfId="33" applyFont="1" applyBorder="1" applyAlignment="1">
      <alignment horizontal="left" vertical="top"/>
    </xf>
    <xf numFmtId="0" fontId="23" fillId="0" borderId="174" xfId="33" applyFont="1" applyBorder="1" applyAlignment="1">
      <alignment horizontal="left" vertical="top"/>
    </xf>
    <xf numFmtId="0" fontId="14" fillId="7" borderId="15" xfId="0" applyFont="1" applyFill="1" applyBorder="1" applyAlignment="1">
      <alignment horizontal="left" vertical="center"/>
    </xf>
    <xf numFmtId="14" fontId="14" fillId="7" borderId="10" xfId="0" applyNumberFormat="1" applyFont="1" applyFill="1" applyBorder="1" applyAlignment="1">
      <alignment horizontal="center" vertical="center"/>
    </xf>
    <xf numFmtId="14" fontId="14" fillId="7" borderId="11" xfId="0" applyNumberFormat="1" applyFont="1" applyFill="1" applyBorder="1" applyAlignment="1">
      <alignment horizontal="center" vertical="center"/>
    </xf>
    <xf numFmtId="0" fontId="14" fillId="7" borderId="13" xfId="0" applyFont="1" applyFill="1" applyBorder="1" applyAlignment="1">
      <alignment horizontal="center" vertical="center"/>
    </xf>
    <xf numFmtId="0" fontId="14" fillId="7" borderId="44" xfId="0" applyFont="1" applyFill="1" applyBorder="1" applyAlignment="1">
      <alignment horizontal="left" vertical="center"/>
    </xf>
    <xf numFmtId="0" fontId="14" fillId="7" borderId="47" xfId="0" applyFont="1" applyFill="1" applyBorder="1" applyAlignment="1">
      <alignment horizontal="left" vertical="center"/>
    </xf>
    <xf numFmtId="0" fontId="14" fillId="7" borderId="13" xfId="0" applyFont="1" applyFill="1" applyBorder="1" applyAlignment="1">
      <alignment horizontal="left" vertical="center"/>
    </xf>
    <xf numFmtId="14" fontId="14" fillId="7" borderId="120" xfId="0" applyNumberFormat="1" applyFont="1" applyFill="1" applyBorder="1" applyAlignment="1">
      <alignment horizontal="center" vertical="center"/>
    </xf>
    <xf numFmtId="14" fontId="14" fillId="7" borderId="84" xfId="0" applyNumberFormat="1" applyFont="1" applyFill="1" applyBorder="1" applyAlignment="1">
      <alignment horizontal="center" vertical="center"/>
    </xf>
    <xf numFmtId="0" fontId="14" fillId="7" borderId="90" xfId="0" applyFont="1" applyFill="1" applyBorder="1" applyAlignment="1">
      <alignment horizontal="center" vertical="center"/>
    </xf>
    <xf numFmtId="0" fontId="14" fillId="7" borderId="122" xfId="0" applyFont="1" applyFill="1" applyBorder="1" applyAlignment="1">
      <alignment horizontal="center" vertical="center"/>
    </xf>
    <xf numFmtId="0" fontId="7" fillId="7" borderId="15" xfId="0" applyFont="1" applyFill="1" applyBorder="1" applyAlignment="1">
      <alignment horizontal="left" vertical="center"/>
    </xf>
    <xf numFmtId="0" fontId="43" fillId="19" borderId="74" xfId="45" applyFont="1" applyFill="1" applyBorder="1" applyAlignment="1" applyProtection="1">
      <alignment horizontal="center" vertical="center" wrapText="1"/>
      <protection locked="0"/>
    </xf>
    <xf numFmtId="0" fontId="36" fillId="0" borderId="0" xfId="45" applyFont="1" applyAlignment="1" applyProtection="1">
      <alignment horizontal="left" vertical="center"/>
      <protection locked="0"/>
    </xf>
    <xf numFmtId="0" fontId="38" fillId="0" borderId="0" xfId="45" applyFont="1" applyAlignment="1" applyProtection="1">
      <alignment horizontal="left" vertical="center"/>
      <protection locked="0"/>
    </xf>
    <xf numFmtId="0" fontId="37" fillId="0" borderId="72" xfId="45" applyFont="1" applyBorder="1" applyAlignment="1">
      <alignment horizontal="left" vertical="center"/>
    </xf>
    <xf numFmtId="0" fontId="40" fillId="0" borderId="73" xfId="45" applyFont="1" applyBorder="1" applyAlignment="1" applyProtection="1">
      <alignment horizontal="center" vertical="top" wrapText="1"/>
      <protection locked="0"/>
    </xf>
    <xf numFmtId="0" fontId="43" fillId="19" borderId="74" xfId="45" applyFont="1" applyFill="1" applyBorder="1" applyAlignment="1" applyProtection="1">
      <alignment vertical="center" wrapText="1"/>
      <protection locked="0"/>
    </xf>
    <xf numFmtId="0" fontId="45" fillId="0" borderId="24" xfId="45" applyFont="1" applyBorder="1" applyAlignment="1" applyProtection="1">
      <alignment horizontal="left" vertical="center"/>
      <protection locked="0"/>
    </xf>
    <xf numFmtId="0" fontId="45" fillId="0" borderId="79" xfId="45" applyFont="1" applyBorder="1" applyAlignment="1" applyProtection="1">
      <alignment horizontal="left" vertical="center"/>
      <protection locked="0"/>
    </xf>
  </cellXfs>
  <cellStyles count="5141">
    <cellStyle name="0,0_x000d__x000a_NA_x000d__x000a_" xfId="15"/>
    <cellStyle name="0,0_x000d__x000a_NA_x000d__x000a_ 2" xfId="190"/>
    <cellStyle name="0,0_x000d__x000a_NA_x000d__x000a_ 2 2" xfId="2682"/>
    <cellStyle name="0,0_x000d__x000a_NA_x000d__x000a_ 2 3" xfId="4040"/>
    <cellStyle name="0,0_x000d__x000a_NA_x000d__x000a_ 3" xfId="2683"/>
    <cellStyle name="0,0_x000d__x000a_NA_x000d__x000a_ 4" xfId="3899"/>
    <cellStyle name="20% - Accent1" xfId="64"/>
    <cellStyle name="20% - Accent2" xfId="65"/>
    <cellStyle name="20% - Accent3" xfId="66"/>
    <cellStyle name="20% - Accent4" xfId="67"/>
    <cellStyle name="20% - Accent5" xfId="68"/>
    <cellStyle name="20% - Accent6" xfId="69"/>
    <cellStyle name="20% - akcent 1" xfId="70"/>
    <cellStyle name="20% - akcent 2" xfId="71"/>
    <cellStyle name="20% - akcent 3" xfId="72"/>
    <cellStyle name="20% - akcent 4" xfId="73"/>
    <cellStyle name="20% - akcent 5" xfId="74"/>
    <cellStyle name="20% - akcent 6" xfId="75"/>
    <cellStyle name="20% - Énfasis1" xfId="3301" builtinId="30" customBuiltin="1"/>
    <cellStyle name="20% - Énfasis1 10" xfId="2419"/>
    <cellStyle name="20% - Énfasis1 10 2" xfId="4603"/>
    <cellStyle name="20% - Énfasis1 10 2 2" xfId="5050"/>
    <cellStyle name="20% - Énfasis1 10 3" xfId="4868"/>
    <cellStyle name="20% - Énfasis1 10 4" xfId="4210"/>
    <cellStyle name="20% - Énfasis1 11" xfId="76"/>
    <cellStyle name="20% - Énfasis1 11 2" xfId="4384"/>
    <cellStyle name="20% - Énfasis1 11 2 2" xfId="4733"/>
    <cellStyle name="20% - Énfasis1 11 3" xfId="4616"/>
    <cellStyle name="20% - Énfasis1 11 4" xfId="4239"/>
    <cellStyle name="20% - Énfasis1 12" xfId="4263"/>
    <cellStyle name="20% - Énfasis1 12 2" xfId="4397"/>
    <cellStyle name="20% - Énfasis1 12 2 2" xfId="4746"/>
    <cellStyle name="20% - Énfasis1 12 3" xfId="4629"/>
    <cellStyle name="20% - Énfasis1 13" xfId="4289"/>
    <cellStyle name="20% - Énfasis1 14" xfId="4276"/>
    <cellStyle name="20% - Énfasis1 14 2" xfId="4642"/>
    <cellStyle name="20% - Énfasis1 15" xfId="4410"/>
    <cellStyle name="20% - Énfasis1 16" xfId="4438"/>
    <cellStyle name="20% - Énfasis1 16 2" xfId="4760"/>
    <cellStyle name="20% - Énfasis1 17" xfId="4462"/>
    <cellStyle name="20% - Énfasis1 18" xfId="4490"/>
    <cellStyle name="20% - Énfasis1 19" xfId="4477"/>
    <cellStyle name="20% - Énfasis1 19 2" xfId="4959"/>
    <cellStyle name="20% - Énfasis1 2" xfId="191"/>
    <cellStyle name="20% - Énfasis1 2 2" xfId="192"/>
    <cellStyle name="20% - Énfasis1 2 2 2" xfId="3318"/>
    <cellStyle name="20% - Énfasis1 2 2 2 2" xfId="4719"/>
    <cellStyle name="20% - Énfasis1 2 2 2 2 2" xfId="5127"/>
    <cellStyle name="20% - Énfasis1 2 2 2 3" xfId="4945"/>
    <cellStyle name="20% - Énfasis1 2 2 2 4" xfId="4370"/>
    <cellStyle name="20% - Énfasis1 2 2 3" xfId="4589"/>
    <cellStyle name="20% - Énfasis1 2 2 3 2" xfId="5036"/>
    <cellStyle name="20% - Énfasis1 2 2 4" xfId="4854"/>
    <cellStyle name="20% - Énfasis1 2 2 5" xfId="4192"/>
    <cellStyle name="20% - Énfasis1 2 3" xfId="2684"/>
    <cellStyle name="20% - Énfasis1 2 3 2" xfId="3319"/>
    <cellStyle name="20% - Énfasis1 2 4" xfId="3491"/>
    <cellStyle name="20% - Énfasis1 2 5" xfId="3950"/>
    <cellStyle name="20% - Énfasis1 20" xfId="4000"/>
    <cellStyle name="20% - Énfasis1 3" xfId="193"/>
    <cellStyle name="20% - Énfasis1 3 2" xfId="2420"/>
    <cellStyle name="20% - Énfasis1 3 2 2" xfId="3320"/>
    <cellStyle name="20% - Énfasis1 3 2 2 2" xfId="4704"/>
    <cellStyle name="20% - Énfasis1 3 2 2 2 2" xfId="5112"/>
    <cellStyle name="20% - Énfasis1 3 2 2 3" xfId="4930"/>
    <cellStyle name="20% - Énfasis1 3 2 2 4" xfId="4355"/>
    <cellStyle name="20% - Énfasis1 3 2 3" xfId="4574"/>
    <cellStyle name="20% - Énfasis1 3 2 3 2" xfId="5021"/>
    <cellStyle name="20% - Énfasis1 3 2 4" xfId="4839"/>
    <cellStyle name="20% - Énfasis1 3 3" xfId="3691"/>
    <cellStyle name="20% - Énfasis1 3 3 2" xfId="4654"/>
    <cellStyle name="20% - Énfasis1 3 3 2 2" xfId="5062"/>
    <cellStyle name="20% - Énfasis1 3 3 3" xfId="4880"/>
    <cellStyle name="20% - Énfasis1 3 3 4" xfId="4329"/>
    <cellStyle name="20% - Énfasis1 3 4" xfId="3490"/>
    <cellStyle name="20% - Énfasis1 3 4 2" xfId="4971"/>
    <cellStyle name="20% - Énfasis1 3 4 3" xfId="4521"/>
    <cellStyle name="20% - Énfasis1 3 5" xfId="4787"/>
    <cellStyle name="20% - Énfasis1 4" xfId="194"/>
    <cellStyle name="20% - Énfasis1 4 2" xfId="2421"/>
    <cellStyle name="20% - Énfasis1 4 2 2" xfId="3321"/>
    <cellStyle name="20% - Énfasis1 5" xfId="195"/>
    <cellStyle name="20% - Énfasis1 5 2" xfId="2422"/>
    <cellStyle name="20% - Énfasis1 5 2 2" xfId="3322"/>
    <cellStyle name="20% - Énfasis1 6" xfId="196"/>
    <cellStyle name="20% - Énfasis1 6 2" xfId="2423"/>
    <cellStyle name="20% - Énfasis1 6 2 2" xfId="3323"/>
    <cellStyle name="20% - Énfasis1 7" xfId="2424"/>
    <cellStyle name="20% - Énfasis1 7 2" xfId="2425"/>
    <cellStyle name="20% - Énfasis1 7 3" xfId="4041"/>
    <cellStyle name="20% - Énfasis1 8" xfId="2426"/>
    <cellStyle name="20% - Énfasis1 8 2" xfId="2427"/>
    <cellStyle name="20% - Énfasis1 8 2 2" xfId="4677"/>
    <cellStyle name="20% - Énfasis1 8 2 2 2" xfId="5085"/>
    <cellStyle name="20% - Énfasis1 8 2 3" xfId="4903"/>
    <cellStyle name="20% - Énfasis1 8 3" xfId="4547"/>
    <cellStyle name="20% - Énfasis1 8 3 2" xfId="4994"/>
    <cellStyle name="20% - Énfasis1 8 4" xfId="4812"/>
    <cellStyle name="20% - Énfasis1 9" xfId="2428"/>
    <cellStyle name="20% - Énfasis1 9 2" xfId="2429"/>
    <cellStyle name="20% - Énfasis1 9 2 2" xfId="4690"/>
    <cellStyle name="20% - Énfasis1 9 2 2 2" xfId="5098"/>
    <cellStyle name="20% - Énfasis1 9 2 3" xfId="4916"/>
    <cellStyle name="20% - Énfasis1 9 3" xfId="4560"/>
    <cellStyle name="20% - Énfasis1 9 3 2" xfId="5007"/>
    <cellStyle name="20% - Énfasis1 9 4" xfId="4825"/>
    <cellStyle name="20% - Énfasis2" xfId="3304" builtinId="34" customBuiltin="1"/>
    <cellStyle name="20% - Énfasis2 10" xfId="2430"/>
    <cellStyle name="20% - Énfasis2 10 2" xfId="4605"/>
    <cellStyle name="20% - Énfasis2 10 2 2" xfId="5052"/>
    <cellStyle name="20% - Énfasis2 10 3" xfId="4870"/>
    <cellStyle name="20% - Énfasis2 10 4" xfId="4212"/>
    <cellStyle name="20% - Énfasis2 11" xfId="77"/>
    <cellStyle name="20% - Énfasis2 11 2" xfId="4386"/>
    <cellStyle name="20% - Énfasis2 11 2 2" xfId="4735"/>
    <cellStyle name="20% - Énfasis2 11 3" xfId="4618"/>
    <cellStyle name="20% - Énfasis2 11 4" xfId="4243"/>
    <cellStyle name="20% - Énfasis2 12" xfId="4265"/>
    <cellStyle name="20% - Énfasis2 12 2" xfId="4399"/>
    <cellStyle name="20% - Énfasis2 12 2 2" xfId="4748"/>
    <cellStyle name="20% - Énfasis2 12 3" xfId="4631"/>
    <cellStyle name="20% - Énfasis2 13" xfId="4290"/>
    <cellStyle name="20% - Énfasis2 14" xfId="4278"/>
    <cellStyle name="20% - Énfasis2 14 2" xfId="4644"/>
    <cellStyle name="20% - Énfasis2 15" xfId="4412"/>
    <cellStyle name="20% - Énfasis2 16" xfId="4442"/>
    <cellStyle name="20% - Énfasis2 16 2" xfId="4762"/>
    <cellStyle name="20% - Énfasis2 17" xfId="4464"/>
    <cellStyle name="20% - Énfasis2 18" xfId="4491"/>
    <cellStyle name="20% - Énfasis2 19" xfId="4479"/>
    <cellStyle name="20% - Énfasis2 19 2" xfId="4961"/>
    <cellStyle name="20% - Énfasis2 2" xfId="197"/>
    <cellStyle name="20% - Énfasis2 2 2" xfId="198"/>
    <cellStyle name="20% - Énfasis2 2 2 2" xfId="3324"/>
    <cellStyle name="20% - Énfasis2 2 2 2 2" xfId="4721"/>
    <cellStyle name="20% - Énfasis2 2 2 2 2 2" xfId="5129"/>
    <cellStyle name="20% - Énfasis2 2 2 2 3" xfId="4947"/>
    <cellStyle name="20% - Énfasis2 2 2 2 4" xfId="4372"/>
    <cellStyle name="20% - Énfasis2 2 2 3" xfId="4591"/>
    <cellStyle name="20% - Énfasis2 2 2 3 2" xfId="5038"/>
    <cellStyle name="20% - Énfasis2 2 2 4" xfId="4856"/>
    <cellStyle name="20% - Énfasis2 2 2 5" xfId="4194"/>
    <cellStyle name="20% - Énfasis2 2 3" xfId="2685"/>
    <cellStyle name="20% - Énfasis2 2 3 2" xfId="3325"/>
    <cellStyle name="20% - Énfasis2 2 4" xfId="3493"/>
    <cellStyle name="20% - Énfasis2 2 5" xfId="3951"/>
    <cellStyle name="20% - Énfasis2 20" xfId="4001"/>
    <cellStyle name="20% - Énfasis2 3" xfId="199"/>
    <cellStyle name="20% - Énfasis2 3 2" xfId="2431"/>
    <cellStyle name="20% - Énfasis2 3 2 2" xfId="3326"/>
    <cellStyle name="20% - Énfasis2 3 2 2 2" xfId="4706"/>
    <cellStyle name="20% - Énfasis2 3 2 2 2 2" xfId="5114"/>
    <cellStyle name="20% - Énfasis2 3 2 2 3" xfId="4932"/>
    <cellStyle name="20% - Énfasis2 3 2 2 4" xfId="4357"/>
    <cellStyle name="20% - Énfasis2 3 2 3" xfId="4576"/>
    <cellStyle name="20% - Énfasis2 3 2 3 2" xfId="5023"/>
    <cellStyle name="20% - Énfasis2 3 2 4" xfId="4841"/>
    <cellStyle name="20% - Énfasis2 3 3" xfId="3690"/>
    <cellStyle name="20% - Énfasis2 3 3 2" xfId="4655"/>
    <cellStyle name="20% - Énfasis2 3 3 2 2" xfId="5063"/>
    <cellStyle name="20% - Énfasis2 3 3 3" xfId="4881"/>
    <cellStyle name="20% - Énfasis2 3 3 4" xfId="4330"/>
    <cellStyle name="20% - Énfasis2 3 4" xfId="3492"/>
    <cellStyle name="20% - Énfasis2 3 4 2" xfId="4972"/>
    <cellStyle name="20% - Énfasis2 3 4 3" xfId="4522"/>
    <cellStyle name="20% - Énfasis2 3 5" xfId="4788"/>
    <cellStyle name="20% - Énfasis2 4" xfId="200"/>
    <cellStyle name="20% - Énfasis2 4 2" xfId="2432"/>
    <cellStyle name="20% - Énfasis2 4 2 2" xfId="3327"/>
    <cellStyle name="20% - Énfasis2 5" xfId="201"/>
    <cellStyle name="20% - Énfasis2 5 2" xfId="2433"/>
    <cellStyle name="20% - Énfasis2 5 2 2" xfId="3328"/>
    <cellStyle name="20% - Énfasis2 6" xfId="202"/>
    <cellStyle name="20% - Énfasis2 6 2" xfId="2434"/>
    <cellStyle name="20% - Énfasis2 6 2 2" xfId="3329"/>
    <cellStyle name="20% - Énfasis2 7" xfId="2435"/>
    <cellStyle name="20% - Énfasis2 7 2" xfId="2436"/>
    <cellStyle name="20% - Énfasis2 7 3" xfId="4042"/>
    <cellStyle name="20% - Énfasis2 8" xfId="2437"/>
    <cellStyle name="20% - Énfasis2 8 2" xfId="2438"/>
    <cellStyle name="20% - Énfasis2 8 2 2" xfId="4679"/>
    <cellStyle name="20% - Énfasis2 8 2 2 2" xfId="5087"/>
    <cellStyle name="20% - Énfasis2 8 2 3" xfId="4905"/>
    <cellStyle name="20% - Énfasis2 8 3" xfId="4549"/>
    <cellStyle name="20% - Énfasis2 8 3 2" xfId="4996"/>
    <cellStyle name="20% - Énfasis2 8 4" xfId="4814"/>
    <cellStyle name="20% - Énfasis2 9" xfId="2439"/>
    <cellStyle name="20% - Énfasis2 9 2" xfId="2440"/>
    <cellStyle name="20% - Énfasis2 9 2 2" xfId="4692"/>
    <cellStyle name="20% - Énfasis2 9 2 2 2" xfId="5100"/>
    <cellStyle name="20% - Énfasis2 9 2 3" xfId="4918"/>
    <cellStyle name="20% - Énfasis2 9 3" xfId="4562"/>
    <cellStyle name="20% - Énfasis2 9 3 2" xfId="5009"/>
    <cellStyle name="20% - Énfasis2 9 4" xfId="4827"/>
    <cellStyle name="20% - Énfasis3" xfId="3307" builtinId="38" customBuiltin="1"/>
    <cellStyle name="20% - Énfasis3 10" xfId="2441"/>
    <cellStyle name="20% - Énfasis3 10 2" xfId="4607"/>
    <cellStyle name="20% - Énfasis3 10 2 2" xfId="5054"/>
    <cellStyle name="20% - Énfasis3 10 3" xfId="4872"/>
    <cellStyle name="20% - Énfasis3 10 4" xfId="4214"/>
    <cellStyle name="20% - Énfasis3 11" xfId="78"/>
    <cellStyle name="20% - Énfasis3 11 2" xfId="4388"/>
    <cellStyle name="20% - Énfasis3 11 2 2" xfId="4737"/>
    <cellStyle name="20% - Énfasis3 11 3" xfId="4620"/>
    <cellStyle name="20% - Énfasis3 11 4" xfId="4247"/>
    <cellStyle name="20% - Énfasis3 12" xfId="4267"/>
    <cellStyle name="20% - Énfasis3 12 2" xfId="4401"/>
    <cellStyle name="20% - Énfasis3 12 2 2" xfId="4750"/>
    <cellStyle name="20% - Énfasis3 12 3" xfId="4633"/>
    <cellStyle name="20% - Énfasis3 13" xfId="4291"/>
    <cellStyle name="20% - Énfasis3 14" xfId="4280"/>
    <cellStyle name="20% - Énfasis3 14 2" xfId="4646"/>
    <cellStyle name="20% - Énfasis3 15" xfId="4414"/>
    <cellStyle name="20% - Énfasis3 16" xfId="4446"/>
    <cellStyle name="20% - Énfasis3 16 2" xfId="4764"/>
    <cellStyle name="20% - Énfasis3 17" xfId="4466"/>
    <cellStyle name="20% - Énfasis3 18" xfId="4492"/>
    <cellStyle name="20% - Énfasis3 19" xfId="4481"/>
    <cellStyle name="20% - Énfasis3 19 2" xfId="4963"/>
    <cellStyle name="20% - Énfasis3 2" xfId="203"/>
    <cellStyle name="20% - Énfasis3 2 2" xfId="204"/>
    <cellStyle name="20% - Énfasis3 2 2 2" xfId="3330"/>
    <cellStyle name="20% - Énfasis3 2 2 2 2" xfId="4723"/>
    <cellStyle name="20% - Énfasis3 2 2 2 2 2" xfId="5131"/>
    <cellStyle name="20% - Énfasis3 2 2 2 3" xfId="4949"/>
    <cellStyle name="20% - Énfasis3 2 2 2 4" xfId="4374"/>
    <cellStyle name="20% - Énfasis3 2 2 3" xfId="4593"/>
    <cellStyle name="20% - Énfasis3 2 2 3 2" xfId="5040"/>
    <cellStyle name="20% - Énfasis3 2 2 4" xfId="4858"/>
    <cellStyle name="20% - Énfasis3 2 2 5" xfId="4196"/>
    <cellStyle name="20% - Énfasis3 2 3" xfId="2686"/>
    <cellStyle name="20% - Énfasis3 2 3 2" xfId="3331"/>
    <cellStyle name="20% - Énfasis3 2 4" xfId="3495"/>
    <cellStyle name="20% - Énfasis3 2 5" xfId="3952"/>
    <cellStyle name="20% - Énfasis3 20" xfId="4002"/>
    <cellStyle name="20% - Énfasis3 3" xfId="205"/>
    <cellStyle name="20% - Énfasis3 3 2" xfId="2442"/>
    <cellStyle name="20% - Énfasis3 3 2 2" xfId="3332"/>
    <cellStyle name="20% - Énfasis3 3 2 2 2" xfId="4708"/>
    <cellStyle name="20% - Énfasis3 3 2 2 2 2" xfId="5116"/>
    <cellStyle name="20% - Énfasis3 3 2 2 3" xfId="4934"/>
    <cellStyle name="20% - Énfasis3 3 2 2 4" xfId="4359"/>
    <cellStyle name="20% - Énfasis3 3 2 3" xfId="4578"/>
    <cellStyle name="20% - Énfasis3 3 2 3 2" xfId="5025"/>
    <cellStyle name="20% - Énfasis3 3 2 4" xfId="4843"/>
    <cellStyle name="20% - Énfasis3 3 3" xfId="3689"/>
    <cellStyle name="20% - Énfasis3 3 3 2" xfId="4656"/>
    <cellStyle name="20% - Énfasis3 3 3 2 2" xfId="5064"/>
    <cellStyle name="20% - Énfasis3 3 3 3" xfId="4882"/>
    <cellStyle name="20% - Énfasis3 3 3 4" xfId="4331"/>
    <cellStyle name="20% - Énfasis3 3 4" xfId="3494"/>
    <cellStyle name="20% - Énfasis3 3 4 2" xfId="4973"/>
    <cellStyle name="20% - Énfasis3 3 4 3" xfId="4523"/>
    <cellStyle name="20% - Énfasis3 3 5" xfId="4789"/>
    <cellStyle name="20% - Énfasis3 4" xfId="206"/>
    <cellStyle name="20% - Énfasis3 4 2" xfId="2443"/>
    <cellStyle name="20% - Énfasis3 4 2 2" xfId="3333"/>
    <cellStyle name="20% - Énfasis3 5" xfId="207"/>
    <cellStyle name="20% - Énfasis3 5 2" xfId="2444"/>
    <cellStyle name="20% - Énfasis3 5 2 2" xfId="3334"/>
    <cellStyle name="20% - Énfasis3 6" xfId="208"/>
    <cellStyle name="20% - Énfasis3 6 2" xfId="2445"/>
    <cellStyle name="20% - Énfasis3 6 2 2" xfId="3335"/>
    <cellStyle name="20% - Énfasis3 7" xfId="2446"/>
    <cellStyle name="20% - Énfasis3 7 2" xfId="2447"/>
    <cellStyle name="20% - Énfasis3 7 3" xfId="4043"/>
    <cellStyle name="20% - Énfasis3 8" xfId="2448"/>
    <cellStyle name="20% - Énfasis3 8 2" xfId="2449"/>
    <cellStyle name="20% - Énfasis3 8 2 2" xfId="4681"/>
    <cellStyle name="20% - Énfasis3 8 2 2 2" xfId="5089"/>
    <cellStyle name="20% - Énfasis3 8 2 3" xfId="4907"/>
    <cellStyle name="20% - Énfasis3 8 3" xfId="4551"/>
    <cellStyle name="20% - Énfasis3 8 3 2" xfId="4998"/>
    <cellStyle name="20% - Énfasis3 8 4" xfId="4816"/>
    <cellStyle name="20% - Énfasis3 9" xfId="2450"/>
    <cellStyle name="20% - Énfasis3 9 2" xfId="2451"/>
    <cellStyle name="20% - Énfasis3 9 2 2" xfId="4694"/>
    <cellStyle name="20% - Énfasis3 9 2 2 2" xfId="5102"/>
    <cellStyle name="20% - Énfasis3 9 2 3" xfId="4920"/>
    <cellStyle name="20% - Énfasis3 9 3" xfId="4564"/>
    <cellStyle name="20% - Énfasis3 9 3 2" xfId="5011"/>
    <cellStyle name="20% - Énfasis3 9 4" xfId="4829"/>
    <cellStyle name="20% - Énfasis4" xfId="3310" builtinId="42" customBuiltin="1"/>
    <cellStyle name="20% - Énfasis4 10" xfId="2452"/>
    <cellStyle name="20% - Énfasis4 10 2" xfId="4609"/>
    <cellStyle name="20% - Énfasis4 10 2 2" xfId="5056"/>
    <cellStyle name="20% - Énfasis4 10 3" xfId="4874"/>
    <cellStyle name="20% - Énfasis4 10 4" xfId="4216"/>
    <cellStyle name="20% - Énfasis4 11" xfId="79"/>
    <cellStyle name="20% - Énfasis4 11 2" xfId="4390"/>
    <cellStyle name="20% - Énfasis4 11 2 2" xfId="4739"/>
    <cellStyle name="20% - Énfasis4 11 3" xfId="4622"/>
    <cellStyle name="20% - Énfasis4 11 4" xfId="4251"/>
    <cellStyle name="20% - Énfasis4 12" xfId="4269"/>
    <cellStyle name="20% - Énfasis4 12 2" xfId="4403"/>
    <cellStyle name="20% - Énfasis4 12 2 2" xfId="4752"/>
    <cellStyle name="20% - Énfasis4 12 3" xfId="4635"/>
    <cellStyle name="20% - Énfasis4 13" xfId="4292"/>
    <cellStyle name="20% - Énfasis4 14" xfId="4282"/>
    <cellStyle name="20% - Énfasis4 14 2" xfId="4648"/>
    <cellStyle name="20% - Énfasis4 15" xfId="4416"/>
    <cellStyle name="20% - Énfasis4 16" xfId="4450"/>
    <cellStyle name="20% - Énfasis4 16 2" xfId="4766"/>
    <cellStyle name="20% - Énfasis4 17" xfId="4468"/>
    <cellStyle name="20% - Énfasis4 18" xfId="4493"/>
    <cellStyle name="20% - Énfasis4 19" xfId="4483"/>
    <cellStyle name="20% - Énfasis4 19 2" xfId="4965"/>
    <cellStyle name="20% - Énfasis4 2" xfId="209"/>
    <cellStyle name="20% - Énfasis4 2 2" xfId="210"/>
    <cellStyle name="20% - Énfasis4 2 2 2" xfId="3336"/>
    <cellStyle name="20% - Énfasis4 2 2 2 2" xfId="4725"/>
    <cellStyle name="20% - Énfasis4 2 2 2 2 2" xfId="5133"/>
    <cellStyle name="20% - Énfasis4 2 2 2 3" xfId="4951"/>
    <cellStyle name="20% - Énfasis4 2 2 2 4" xfId="4376"/>
    <cellStyle name="20% - Énfasis4 2 2 3" xfId="4595"/>
    <cellStyle name="20% - Énfasis4 2 2 3 2" xfId="5042"/>
    <cellStyle name="20% - Énfasis4 2 2 4" xfId="4860"/>
    <cellStyle name="20% - Énfasis4 2 2 5" xfId="4198"/>
    <cellStyle name="20% - Énfasis4 2 3" xfId="2687"/>
    <cellStyle name="20% - Énfasis4 2 3 2" xfId="3337"/>
    <cellStyle name="20% - Énfasis4 2 4" xfId="3497"/>
    <cellStyle name="20% - Énfasis4 2 5" xfId="3953"/>
    <cellStyle name="20% - Énfasis4 20" xfId="4003"/>
    <cellStyle name="20% - Énfasis4 3" xfId="211"/>
    <cellStyle name="20% - Énfasis4 3 2" xfId="2453"/>
    <cellStyle name="20% - Énfasis4 3 2 2" xfId="3338"/>
    <cellStyle name="20% - Énfasis4 3 2 2 2" xfId="4710"/>
    <cellStyle name="20% - Énfasis4 3 2 2 2 2" xfId="5118"/>
    <cellStyle name="20% - Énfasis4 3 2 2 3" xfId="4936"/>
    <cellStyle name="20% - Énfasis4 3 2 2 4" xfId="4361"/>
    <cellStyle name="20% - Énfasis4 3 2 3" xfId="4580"/>
    <cellStyle name="20% - Énfasis4 3 2 3 2" xfId="5027"/>
    <cellStyle name="20% - Énfasis4 3 2 4" xfId="4845"/>
    <cellStyle name="20% - Énfasis4 3 3" xfId="3688"/>
    <cellStyle name="20% - Énfasis4 3 3 2" xfId="4657"/>
    <cellStyle name="20% - Énfasis4 3 3 2 2" xfId="5065"/>
    <cellStyle name="20% - Énfasis4 3 3 3" xfId="4883"/>
    <cellStyle name="20% - Énfasis4 3 3 4" xfId="4332"/>
    <cellStyle name="20% - Énfasis4 3 4" xfId="3496"/>
    <cellStyle name="20% - Énfasis4 3 4 2" xfId="4974"/>
    <cellStyle name="20% - Énfasis4 3 4 3" xfId="4524"/>
    <cellStyle name="20% - Énfasis4 3 5" xfId="4790"/>
    <cellStyle name="20% - Énfasis4 4" xfId="212"/>
    <cellStyle name="20% - Énfasis4 4 2" xfId="2454"/>
    <cellStyle name="20% - Énfasis4 4 2 2" xfId="3339"/>
    <cellStyle name="20% - Énfasis4 5" xfId="213"/>
    <cellStyle name="20% - Énfasis4 5 2" xfId="2455"/>
    <cellStyle name="20% - Énfasis4 5 2 2" xfId="3340"/>
    <cellStyle name="20% - Énfasis4 6" xfId="214"/>
    <cellStyle name="20% - Énfasis4 6 2" xfId="2456"/>
    <cellStyle name="20% - Énfasis4 6 2 2" xfId="3341"/>
    <cellStyle name="20% - Énfasis4 7" xfId="2457"/>
    <cellStyle name="20% - Énfasis4 7 2" xfId="2458"/>
    <cellStyle name="20% - Énfasis4 7 3" xfId="4044"/>
    <cellStyle name="20% - Énfasis4 8" xfId="2459"/>
    <cellStyle name="20% - Énfasis4 8 2" xfId="2460"/>
    <cellStyle name="20% - Énfasis4 8 2 2" xfId="4683"/>
    <cellStyle name="20% - Énfasis4 8 2 2 2" xfId="5091"/>
    <cellStyle name="20% - Énfasis4 8 2 3" xfId="4909"/>
    <cellStyle name="20% - Énfasis4 8 3" xfId="4553"/>
    <cellStyle name="20% - Énfasis4 8 3 2" xfId="5000"/>
    <cellStyle name="20% - Énfasis4 8 4" xfId="4818"/>
    <cellStyle name="20% - Énfasis4 9" xfId="2461"/>
    <cellStyle name="20% - Énfasis4 9 2" xfId="2462"/>
    <cellStyle name="20% - Énfasis4 9 2 2" xfId="4696"/>
    <cellStyle name="20% - Énfasis4 9 2 2 2" xfId="5104"/>
    <cellStyle name="20% - Énfasis4 9 2 3" xfId="4922"/>
    <cellStyle name="20% - Énfasis4 9 3" xfId="4566"/>
    <cellStyle name="20% - Énfasis4 9 3 2" xfId="5013"/>
    <cellStyle name="20% - Énfasis4 9 4" xfId="4831"/>
    <cellStyle name="20% - Énfasis5" xfId="3313" builtinId="46" customBuiltin="1"/>
    <cellStyle name="20% - Énfasis5 10" xfId="2463"/>
    <cellStyle name="20% - Énfasis5 10 2" xfId="4611"/>
    <cellStyle name="20% - Énfasis5 10 2 2" xfId="5058"/>
    <cellStyle name="20% - Énfasis5 10 3" xfId="4876"/>
    <cellStyle name="20% - Énfasis5 10 4" xfId="4218"/>
    <cellStyle name="20% - Énfasis5 11" xfId="80"/>
    <cellStyle name="20% - Énfasis5 11 2" xfId="4392"/>
    <cellStyle name="20% - Énfasis5 11 2 2" xfId="4741"/>
    <cellStyle name="20% - Énfasis5 11 3" xfId="4624"/>
    <cellStyle name="20% - Énfasis5 11 4" xfId="4255"/>
    <cellStyle name="20% - Énfasis5 12" xfId="4271"/>
    <cellStyle name="20% - Énfasis5 12 2" xfId="4405"/>
    <cellStyle name="20% - Énfasis5 12 2 2" xfId="4754"/>
    <cellStyle name="20% - Énfasis5 12 3" xfId="4637"/>
    <cellStyle name="20% - Énfasis5 13" xfId="4293"/>
    <cellStyle name="20% - Énfasis5 14" xfId="4284"/>
    <cellStyle name="20% - Énfasis5 14 2" xfId="4650"/>
    <cellStyle name="20% - Énfasis5 15" xfId="4418"/>
    <cellStyle name="20% - Énfasis5 16" xfId="4454"/>
    <cellStyle name="20% - Énfasis5 16 2" xfId="4768"/>
    <cellStyle name="20% - Énfasis5 17" xfId="4470"/>
    <cellStyle name="20% - Énfasis5 18" xfId="4494"/>
    <cellStyle name="20% - Énfasis5 19" xfId="4485"/>
    <cellStyle name="20% - Énfasis5 19 2" xfId="4967"/>
    <cellStyle name="20% - Énfasis5 2" xfId="215"/>
    <cellStyle name="20% - Énfasis5 2 2" xfId="216"/>
    <cellStyle name="20% - Énfasis5 2 2 2" xfId="4378"/>
    <cellStyle name="20% - Énfasis5 2 2 2 2" xfId="4727"/>
    <cellStyle name="20% - Énfasis5 2 2 2 2 2" xfId="5135"/>
    <cellStyle name="20% - Énfasis5 2 2 2 3" xfId="4953"/>
    <cellStyle name="20% - Énfasis5 2 2 3" xfId="4597"/>
    <cellStyle name="20% - Énfasis5 2 2 3 2" xfId="5044"/>
    <cellStyle name="20% - Énfasis5 2 2 4" xfId="4862"/>
    <cellStyle name="20% - Énfasis5 2 2 5" xfId="4200"/>
    <cellStyle name="20% - Énfasis5 2 3" xfId="2688"/>
    <cellStyle name="20% - Énfasis5 2 4" xfId="3954"/>
    <cellStyle name="20% - Énfasis5 20" xfId="4004"/>
    <cellStyle name="20% - Énfasis5 3" xfId="217"/>
    <cellStyle name="20% - Énfasis5 3 2" xfId="2464"/>
    <cellStyle name="20% - Énfasis5 3 2 2" xfId="3342"/>
    <cellStyle name="20% - Énfasis5 3 2 2 2" xfId="4712"/>
    <cellStyle name="20% - Énfasis5 3 2 2 2 2" xfId="5120"/>
    <cellStyle name="20% - Énfasis5 3 2 2 3" xfId="4938"/>
    <cellStyle name="20% - Énfasis5 3 2 2 4" xfId="4363"/>
    <cellStyle name="20% - Énfasis5 3 2 3" xfId="4582"/>
    <cellStyle name="20% - Énfasis5 3 2 3 2" xfId="5029"/>
    <cellStyle name="20% - Énfasis5 3 2 4" xfId="4847"/>
    <cellStyle name="20% - Énfasis5 3 3" xfId="3687"/>
    <cellStyle name="20% - Énfasis5 3 3 2" xfId="4658"/>
    <cellStyle name="20% - Énfasis5 3 3 2 2" xfId="5066"/>
    <cellStyle name="20% - Énfasis5 3 3 3" xfId="4884"/>
    <cellStyle name="20% - Énfasis5 3 3 4" xfId="4333"/>
    <cellStyle name="20% - Énfasis5 3 4" xfId="3498"/>
    <cellStyle name="20% - Énfasis5 3 4 2" xfId="4975"/>
    <cellStyle name="20% - Énfasis5 3 4 3" xfId="4525"/>
    <cellStyle name="20% - Énfasis5 3 5" xfId="4791"/>
    <cellStyle name="20% - Énfasis5 4" xfId="218"/>
    <cellStyle name="20% - Énfasis5 4 2" xfId="2465"/>
    <cellStyle name="20% - Énfasis5 4 2 2" xfId="3343"/>
    <cellStyle name="20% - Énfasis5 5" xfId="219"/>
    <cellStyle name="20% - Énfasis5 5 2" xfId="2466"/>
    <cellStyle name="20% - Énfasis5 6" xfId="220"/>
    <cellStyle name="20% - Énfasis5 6 2" xfId="2467"/>
    <cellStyle name="20% - Énfasis5 7" xfId="2468"/>
    <cellStyle name="20% - Énfasis5 7 2" xfId="2469"/>
    <cellStyle name="20% - Énfasis5 7 3" xfId="4045"/>
    <cellStyle name="20% - Énfasis5 8" xfId="2470"/>
    <cellStyle name="20% - Énfasis5 8 2" xfId="2471"/>
    <cellStyle name="20% - Énfasis5 8 2 2" xfId="4685"/>
    <cellStyle name="20% - Énfasis5 8 2 2 2" xfId="5093"/>
    <cellStyle name="20% - Énfasis5 8 2 3" xfId="4911"/>
    <cellStyle name="20% - Énfasis5 8 3" xfId="4555"/>
    <cellStyle name="20% - Énfasis5 8 3 2" xfId="5002"/>
    <cellStyle name="20% - Énfasis5 8 4" xfId="4820"/>
    <cellStyle name="20% - Énfasis5 9" xfId="2472"/>
    <cellStyle name="20% - Énfasis5 9 2" xfId="2473"/>
    <cellStyle name="20% - Énfasis5 9 2 2" xfId="4698"/>
    <cellStyle name="20% - Énfasis5 9 2 2 2" xfId="5106"/>
    <cellStyle name="20% - Énfasis5 9 2 3" xfId="4924"/>
    <cellStyle name="20% - Énfasis5 9 3" xfId="4568"/>
    <cellStyle name="20% - Énfasis5 9 3 2" xfId="5015"/>
    <cellStyle name="20% - Énfasis5 9 4" xfId="4833"/>
    <cellStyle name="20% - Énfasis6" xfId="3316" builtinId="50" customBuiltin="1"/>
    <cellStyle name="20% - Énfasis6 10" xfId="2474"/>
    <cellStyle name="20% - Énfasis6 10 2" xfId="4613"/>
    <cellStyle name="20% - Énfasis6 10 2 2" xfId="5060"/>
    <cellStyle name="20% - Énfasis6 10 3" xfId="4878"/>
    <cellStyle name="20% - Énfasis6 10 4" xfId="4220"/>
    <cellStyle name="20% - Énfasis6 11" xfId="81"/>
    <cellStyle name="20% - Énfasis6 11 2" xfId="4394"/>
    <cellStyle name="20% - Énfasis6 11 2 2" xfId="4743"/>
    <cellStyle name="20% - Énfasis6 11 3" xfId="4626"/>
    <cellStyle name="20% - Énfasis6 11 4" xfId="4259"/>
    <cellStyle name="20% - Énfasis6 12" xfId="4273"/>
    <cellStyle name="20% - Énfasis6 12 2" xfId="4407"/>
    <cellStyle name="20% - Énfasis6 12 2 2" xfId="4756"/>
    <cellStyle name="20% - Énfasis6 12 3" xfId="4639"/>
    <cellStyle name="20% - Énfasis6 13" xfId="4294"/>
    <cellStyle name="20% - Énfasis6 14" xfId="4286"/>
    <cellStyle name="20% - Énfasis6 14 2" xfId="4652"/>
    <cellStyle name="20% - Énfasis6 15" xfId="4420"/>
    <cellStyle name="20% - Énfasis6 16" xfId="4458"/>
    <cellStyle name="20% - Énfasis6 16 2" xfId="4770"/>
    <cellStyle name="20% - Énfasis6 17" xfId="4472"/>
    <cellStyle name="20% - Énfasis6 18" xfId="4495"/>
    <cellStyle name="20% - Énfasis6 19" xfId="4487"/>
    <cellStyle name="20% - Énfasis6 19 2" xfId="4969"/>
    <cellStyle name="20% - Énfasis6 2" xfId="221"/>
    <cellStyle name="20% - Énfasis6 2 2" xfId="222"/>
    <cellStyle name="20% - Énfasis6 2 2 2" xfId="4380"/>
    <cellStyle name="20% - Énfasis6 2 2 2 2" xfId="4729"/>
    <cellStyle name="20% - Énfasis6 2 2 2 2 2" xfId="5137"/>
    <cellStyle name="20% - Énfasis6 2 2 2 3" xfId="4955"/>
    <cellStyle name="20% - Énfasis6 2 2 3" xfId="4599"/>
    <cellStyle name="20% - Énfasis6 2 2 3 2" xfId="5046"/>
    <cellStyle name="20% - Énfasis6 2 2 4" xfId="4864"/>
    <cellStyle name="20% - Énfasis6 2 2 5" xfId="4202"/>
    <cellStyle name="20% - Énfasis6 2 3" xfId="2689"/>
    <cellStyle name="20% - Énfasis6 2 4" xfId="3955"/>
    <cellStyle name="20% - Énfasis6 20" xfId="4005"/>
    <cellStyle name="20% - Énfasis6 3" xfId="223"/>
    <cellStyle name="20% - Énfasis6 3 2" xfId="2475"/>
    <cellStyle name="20% - Énfasis6 3 2 2" xfId="3344"/>
    <cellStyle name="20% - Énfasis6 3 2 2 2" xfId="4714"/>
    <cellStyle name="20% - Énfasis6 3 2 2 2 2" xfId="5122"/>
    <cellStyle name="20% - Énfasis6 3 2 2 3" xfId="4940"/>
    <cellStyle name="20% - Énfasis6 3 2 2 4" xfId="4365"/>
    <cellStyle name="20% - Énfasis6 3 2 3" xfId="4584"/>
    <cellStyle name="20% - Énfasis6 3 2 3 2" xfId="5031"/>
    <cellStyle name="20% - Énfasis6 3 2 4" xfId="4849"/>
    <cellStyle name="20% - Énfasis6 3 3" xfId="3686"/>
    <cellStyle name="20% - Énfasis6 3 3 2" xfId="4659"/>
    <cellStyle name="20% - Énfasis6 3 3 2 2" xfId="5067"/>
    <cellStyle name="20% - Énfasis6 3 3 3" xfId="4885"/>
    <cellStyle name="20% - Énfasis6 3 3 4" xfId="4334"/>
    <cellStyle name="20% - Énfasis6 3 4" xfId="3499"/>
    <cellStyle name="20% - Énfasis6 3 4 2" xfId="4976"/>
    <cellStyle name="20% - Énfasis6 3 4 3" xfId="4526"/>
    <cellStyle name="20% - Énfasis6 3 5" xfId="4792"/>
    <cellStyle name="20% - Énfasis6 4" xfId="224"/>
    <cellStyle name="20% - Énfasis6 4 2" xfId="2476"/>
    <cellStyle name="20% - Énfasis6 4 2 2" xfId="3345"/>
    <cellStyle name="20% - Énfasis6 5" xfId="225"/>
    <cellStyle name="20% - Énfasis6 5 2" xfId="2477"/>
    <cellStyle name="20% - Énfasis6 6" xfId="226"/>
    <cellStyle name="20% - Énfasis6 6 2" xfId="2478"/>
    <cellStyle name="20% - Énfasis6 7" xfId="2479"/>
    <cellStyle name="20% - Énfasis6 7 2" xfId="2480"/>
    <cellStyle name="20% - Énfasis6 7 3" xfId="4046"/>
    <cellStyle name="20% - Énfasis6 8" xfId="2481"/>
    <cellStyle name="20% - Énfasis6 8 2" xfId="2482"/>
    <cellStyle name="20% - Énfasis6 8 2 2" xfId="4687"/>
    <cellStyle name="20% - Énfasis6 8 2 2 2" xfId="5095"/>
    <cellStyle name="20% - Énfasis6 8 2 3" xfId="4913"/>
    <cellStyle name="20% - Énfasis6 8 3" xfId="4557"/>
    <cellStyle name="20% - Énfasis6 8 3 2" xfId="5004"/>
    <cellStyle name="20% - Énfasis6 8 4" xfId="4822"/>
    <cellStyle name="20% - Énfasis6 9" xfId="2483"/>
    <cellStyle name="20% - Énfasis6 9 2" xfId="2484"/>
    <cellStyle name="20% - Énfasis6 9 2 2" xfId="4700"/>
    <cellStyle name="20% - Énfasis6 9 2 2 2" xfId="5108"/>
    <cellStyle name="20% - Énfasis6 9 2 3" xfId="4926"/>
    <cellStyle name="20% - Énfasis6 9 3" xfId="4570"/>
    <cellStyle name="20% - Énfasis6 9 3 2" xfId="5017"/>
    <cellStyle name="20% - Énfasis6 9 4" xfId="4835"/>
    <cellStyle name="40% - Accent1" xfId="82"/>
    <cellStyle name="40% - Accent2" xfId="83"/>
    <cellStyle name="40% - Accent3" xfId="84"/>
    <cellStyle name="40% - Accent4" xfId="85"/>
    <cellStyle name="40% - Accent5" xfId="86"/>
    <cellStyle name="40% - Accent6" xfId="87"/>
    <cellStyle name="40% - akcent 1" xfId="88"/>
    <cellStyle name="40% - akcent 2" xfId="89"/>
    <cellStyle name="40% - akcent 3" xfId="90"/>
    <cellStyle name="40% - akcent 4" xfId="91"/>
    <cellStyle name="40% - akcent 5" xfId="92"/>
    <cellStyle name="40% - akcent 6" xfId="93"/>
    <cellStyle name="40% - Énfasis1" xfId="3302" builtinId="31" customBuiltin="1"/>
    <cellStyle name="40% - Énfasis1 10" xfId="2485"/>
    <cellStyle name="40% - Énfasis1 10 2" xfId="4604"/>
    <cellStyle name="40% - Énfasis1 10 2 2" xfId="5051"/>
    <cellStyle name="40% - Énfasis1 10 3" xfId="4869"/>
    <cellStyle name="40% - Énfasis1 10 4" xfId="4211"/>
    <cellStyle name="40% - Énfasis1 11" xfId="94"/>
    <cellStyle name="40% - Énfasis1 11 2" xfId="4385"/>
    <cellStyle name="40% - Énfasis1 11 2 2" xfId="4734"/>
    <cellStyle name="40% - Énfasis1 11 3" xfId="4617"/>
    <cellStyle name="40% - Énfasis1 11 4" xfId="4240"/>
    <cellStyle name="40% - Énfasis1 12" xfId="4264"/>
    <cellStyle name="40% - Énfasis1 12 2" xfId="4398"/>
    <cellStyle name="40% - Énfasis1 12 2 2" xfId="4747"/>
    <cellStyle name="40% - Énfasis1 12 3" xfId="4630"/>
    <cellStyle name="40% - Énfasis1 13" xfId="4295"/>
    <cellStyle name="40% - Énfasis1 14" xfId="4277"/>
    <cellStyle name="40% - Énfasis1 14 2" xfId="4643"/>
    <cellStyle name="40% - Énfasis1 15" xfId="4411"/>
    <cellStyle name="40% - Énfasis1 16" xfId="4439"/>
    <cellStyle name="40% - Énfasis1 16 2" xfId="4761"/>
    <cellStyle name="40% - Énfasis1 17" xfId="4463"/>
    <cellStyle name="40% - Énfasis1 18" xfId="4496"/>
    <cellStyle name="40% - Énfasis1 19" xfId="4478"/>
    <cellStyle name="40% - Énfasis1 19 2" xfId="4960"/>
    <cellStyle name="40% - Énfasis1 2" xfId="227"/>
    <cellStyle name="40% - Énfasis1 2 2" xfId="228"/>
    <cellStyle name="40% - Énfasis1 2 2 2" xfId="4371"/>
    <cellStyle name="40% - Énfasis1 2 2 2 2" xfId="4720"/>
    <cellStyle name="40% - Énfasis1 2 2 2 2 2" xfId="5128"/>
    <cellStyle name="40% - Énfasis1 2 2 2 3" xfId="4946"/>
    <cellStyle name="40% - Énfasis1 2 2 3" xfId="4590"/>
    <cellStyle name="40% - Énfasis1 2 2 3 2" xfId="5037"/>
    <cellStyle name="40% - Énfasis1 2 2 4" xfId="4855"/>
    <cellStyle name="40% - Énfasis1 2 2 5" xfId="4193"/>
    <cellStyle name="40% - Énfasis1 2 3" xfId="2690"/>
    <cellStyle name="40% - Énfasis1 2 4" xfId="3956"/>
    <cellStyle name="40% - Énfasis1 20" xfId="4006"/>
    <cellStyle name="40% - Énfasis1 3" xfId="229"/>
    <cellStyle name="40% - Énfasis1 3 2" xfId="2486"/>
    <cellStyle name="40% - Énfasis1 3 2 2" xfId="3346"/>
    <cellStyle name="40% - Énfasis1 3 2 2 2" xfId="4705"/>
    <cellStyle name="40% - Énfasis1 3 2 2 2 2" xfId="5113"/>
    <cellStyle name="40% - Énfasis1 3 2 2 3" xfId="4931"/>
    <cellStyle name="40% - Énfasis1 3 2 2 4" xfId="4356"/>
    <cellStyle name="40% - Énfasis1 3 2 3" xfId="4575"/>
    <cellStyle name="40% - Énfasis1 3 2 3 2" xfId="5022"/>
    <cellStyle name="40% - Énfasis1 3 2 4" xfId="4840"/>
    <cellStyle name="40% - Énfasis1 3 3" xfId="3685"/>
    <cellStyle name="40% - Énfasis1 3 3 2" xfId="4660"/>
    <cellStyle name="40% - Énfasis1 3 3 2 2" xfId="5068"/>
    <cellStyle name="40% - Énfasis1 3 3 3" xfId="4886"/>
    <cellStyle name="40% - Énfasis1 3 3 4" xfId="4335"/>
    <cellStyle name="40% - Énfasis1 3 4" xfId="3500"/>
    <cellStyle name="40% - Énfasis1 3 4 2" xfId="4977"/>
    <cellStyle name="40% - Énfasis1 3 4 3" xfId="4527"/>
    <cellStyle name="40% - Énfasis1 3 5" xfId="4793"/>
    <cellStyle name="40% - Énfasis1 4" xfId="230"/>
    <cellStyle name="40% - Énfasis1 4 2" xfId="2487"/>
    <cellStyle name="40% - Énfasis1 4 2 2" xfId="3347"/>
    <cellStyle name="40% - Énfasis1 5" xfId="231"/>
    <cellStyle name="40% - Énfasis1 5 2" xfId="2488"/>
    <cellStyle name="40% - Énfasis1 6" xfId="232"/>
    <cellStyle name="40% - Énfasis1 6 2" xfId="2489"/>
    <cellStyle name="40% - Énfasis1 7" xfId="2490"/>
    <cellStyle name="40% - Énfasis1 7 2" xfId="2491"/>
    <cellStyle name="40% - Énfasis1 7 3" xfId="4047"/>
    <cellStyle name="40% - Énfasis1 8" xfId="2492"/>
    <cellStyle name="40% - Énfasis1 8 2" xfId="2493"/>
    <cellStyle name="40% - Énfasis1 8 2 2" xfId="4678"/>
    <cellStyle name="40% - Énfasis1 8 2 2 2" xfId="5086"/>
    <cellStyle name="40% - Énfasis1 8 2 3" xfId="4904"/>
    <cellStyle name="40% - Énfasis1 8 3" xfId="4548"/>
    <cellStyle name="40% - Énfasis1 8 3 2" xfId="4995"/>
    <cellStyle name="40% - Énfasis1 8 4" xfId="4813"/>
    <cellStyle name="40% - Énfasis1 9" xfId="2494"/>
    <cellStyle name="40% - Énfasis1 9 2" xfId="2495"/>
    <cellStyle name="40% - Énfasis1 9 2 2" xfId="4691"/>
    <cellStyle name="40% - Énfasis1 9 2 2 2" xfId="5099"/>
    <cellStyle name="40% - Énfasis1 9 2 3" xfId="4917"/>
    <cellStyle name="40% - Énfasis1 9 3" xfId="4561"/>
    <cellStyle name="40% - Énfasis1 9 3 2" xfId="5008"/>
    <cellStyle name="40% - Énfasis1 9 4" xfId="4826"/>
    <cellStyle name="40% - Énfasis2" xfId="3305" builtinId="35" customBuiltin="1"/>
    <cellStyle name="40% - Énfasis2 10" xfId="2496"/>
    <cellStyle name="40% - Énfasis2 10 2" xfId="4606"/>
    <cellStyle name="40% - Énfasis2 10 2 2" xfId="5053"/>
    <cellStyle name="40% - Énfasis2 10 3" xfId="4871"/>
    <cellStyle name="40% - Énfasis2 10 4" xfId="4213"/>
    <cellStyle name="40% - Énfasis2 11" xfId="95"/>
    <cellStyle name="40% - Énfasis2 11 2" xfId="4387"/>
    <cellStyle name="40% - Énfasis2 11 2 2" xfId="4736"/>
    <cellStyle name="40% - Énfasis2 11 3" xfId="4619"/>
    <cellStyle name="40% - Énfasis2 11 4" xfId="4244"/>
    <cellStyle name="40% - Énfasis2 12" xfId="4266"/>
    <cellStyle name="40% - Énfasis2 12 2" xfId="4400"/>
    <cellStyle name="40% - Énfasis2 12 2 2" xfId="4749"/>
    <cellStyle name="40% - Énfasis2 12 3" xfId="4632"/>
    <cellStyle name="40% - Énfasis2 13" xfId="4296"/>
    <cellStyle name="40% - Énfasis2 14" xfId="4279"/>
    <cellStyle name="40% - Énfasis2 14 2" xfId="4645"/>
    <cellStyle name="40% - Énfasis2 15" xfId="4413"/>
    <cellStyle name="40% - Énfasis2 16" xfId="4443"/>
    <cellStyle name="40% - Énfasis2 16 2" xfId="4763"/>
    <cellStyle name="40% - Énfasis2 17" xfId="4465"/>
    <cellStyle name="40% - Énfasis2 18" xfId="4497"/>
    <cellStyle name="40% - Énfasis2 19" xfId="4480"/>
    <cellStyle name="40% - Énfasis2 19 2" xfId="4962"/>
    <cellStyle name="40% - Énfasis2 2" xfId="233"/>
    <cellStyle name="40% - Énfasis2 2 2" xfId="234"/>
    <cellStyle name="40% - Énfasis2 2 2 2" xfId="4373"/>
    <cellStyle name="40% - Énfasis2 2 2 2 2" xfId="4722"/>
    <cellStyle name="40% - Énfasis2 2 2 2 2 2" xfId="5130"/>
    <cellStyle name="40% - Énfasis2 2 2 2 3" xfId="4948"/>
    <cellStyle name="40% - Énfasis2 2 2 3" xfId="4592"/>
    <cellStyle name="40% - Énfasis2 2 2 3 2" xfId="5039"/>
    <cellStyle name="40% - Énfasis2 2 2 4" xfId="4857"/>
    <cellStyle name="40% - Énfasis2 2 2 5" xfId="4195"/>
    <cellStyle name="40% - Énfasis2 2 3" xfId="2691"/>
    <cellStyle name="40% - Énfasis2 2 4" xfId="3957"/>
    <cellStyle name="40% - Énfasis2 20" xfId="4007"/>
    <cellStyle name="40% - Énfasis2 3" xfId="235"/>
    <cellStyle name="40% - Énfasis2 3 2" xfId="2497"/>
    <cellStyle name="40% - Énfasis2 3 2 2" xfId="3348"/>
    <cellStyle name="40% - Énfasis2 3 2 2 2" xfId="4707"/>
    <cellStyle name="40% - Énfasis2 3 2 2 2 2" xfId="5115"/>
    <cellStyle name="40% - Énfasis2 3 2 2 3" xfId="4933"/>
    <cellStyle name="40% - Énfasis2 3 2 2 4" xfId="4358"/>
    <cellStyle name="40% - Énfasis2 3 2 3" xfId="4577"/>
    <cellStyle name="40% - Énfasis2 3 2 3 2" xfId="5024"/>
    <cellStyle name="40% - Énfasis2 3 2 4" xfId="4842"/>
    <cellStyle name="40% - Énfasis2 3 3" xfId="3684"/>
    <cellStyle name="40% - Énfasis2 3 3 2" xfId="4661"/>
    <cellStyle name="40% - Énfasis2 3 3 2 2" xfId="5069"/>
    <cellStyle name="40% - Énfasis2 3 3 3" xfId="4887"/>
    <cellStyle name="40% - Énfasis2 3 3 4" xfId="4336"/>
    <cellStyle name="40% - Énfasis2 3 4" xfId="3501"/>
    <cellStyle name="40% - Énfasis2 3 4 2" xfId="4978"/>
    <cellStyle name="40% - Énfasis2 3 4 3" xfId="4528"/>
    <cellStyle name="40% - Énfasis2 3 5" xfId="4794"/>
    <cellStyle name="40% - Énfasis2 4" xfId="236"/>
    <cellStyle name="40% - Énfasis2 4 2" xfId="2498"/>
    <cellStyle name="40% - Énfasis2 4 2 2" xfId="3349"/>
    <cellStyle name="40% - Énfasis2 5" xfId="237"/>
    <cellStyle name="40% - Énfasis2 5 2" xfId="2499"/>
    <cellStyle name="40% - Énfasis2 6" xfId="238"/>
    <cellStyle name="40% - Énfasis2 6 2" xfId="2500"/>
    <cellStyle name="40% - Énfasis2 7" xfId="2501"/>
    <cellStyle name="40% - Énfasis2 7 2" xfId="2502"/>
    <cellStyle name="40% - Énfasis2 7 3" xfId="4048"/>
    <cellStyle name="40% - Énfasis2 8" xfId="2503"/>
    <cellStyle name="40% - Énfasis2 8 2" xfId="2504"/>
    <cellStyle name="40% - Énfasis2 8 2 2" xfId="4680"/>
    <cellStyle name="40% - Énfasis2 8 2 2 2" xfId="5088"/>
    <cellStyle name="40% - Énfasis2 8 2 3" xfId="4906"/>
    <cellStyle name="40% - Énfasis2 8 3" xfId="4550"/>
    <cellStyle name="40% - Énfasis2 8 3 2" xfId="4997"/>
    <cellStyle name="40% - Énfasis2 8 4" xfId="4815"/>
    <cellStyle name="40% - Énfasis2 9" xfId="2505"/>
    <cellStyle name="40% - Énfasis2 9 2" xfId="2506"/>
    <cellStyle name="40% - Énfasis2 9 2 2" xfId="4693"/>
    <cellStyle name="40% - Énfasis2 9 2 2 2" xfId="5101"/>
    <cellStyle name="40% - Énfasis2 9 2 3" xfId="4919"/>
    <cellStyle name="40% - Énfasis2 9 3" xfId="4563"/>
    <cellStyle name="40% - Énfasis2 9 3 2" xfId="5010"/>
    <cellStyle name="40% - Énfasis2 9 4" xfId="4828"/>
    <cellStyle name="40% - Énfasis3" xfId="3308" builtinId="39" customBuiltin="1"/>
    <cellStyle name="40% - Énfasis3 10" xfId="2507"/>
    <cellStyle name="40% - Énfasis3 10 2" xfId="4608"/>
    <cellStyle name="40% - Énfasis3 10 2 2" xfId="5055"/>
    <cellStyle name="40% - Énfasis3 10 3" xfId="4873"/>
    <cellStyle name="40% - Énfasis3 10 4" xfId="4215"/>
    <cellStyle name="40% - Énfasis3 11" xfId="96"/>
    <cellStyle name="40% - Énfasis3 11 2" xfId="4389"/>
    <cellStyle name="40% - Énfasis3 11 2 2" xfId="4738"/>
    <cellStyle name="40% - Énfasis3 11 3" xfId="4621"/>
    <cellStyle name="40% - Énfasis3 11 4" xfId="4248"/>
    <cellStyle name="40% - Énfasis3 12" xfId="4268"/>
    <cellStyle name="40% - Énfasis3 12 2" xfId="4402"/>
    <cellStyle name="40% - Énfasis3 12 2 2" xfId="4751"/>
    <cellStyle name="40% - Énfasis3 12 3" xfId="4634"/>
    <cellStyle name="40% - Énfasis3 13" xfId="4297"/>
    <cellStyle name="40% - Énfasis3 14" xfId="4281"/>
    <cellStyle name="40% - Énfasis3 14 2" xfId="4647"/>
    <cellStyle name="40% - Énfasis3 15" xfId="4415"/>
    <cellStyle name="40% - Énfasis3 16" xfId="4447"/>
    <cellStyle name="40% - Énfasis3 16 2" xfId="4765"/>
    <cellStyle name="40% - Énfasis3 17" xfId="4467"/>
    <cellStyle name="40% - Énfasis3 18" xfId="4498"/>
    <cellStyle name="40% - Énfasis3 19" xfId="4482"/>
    <cellStyle name="40% - Énfasis3 19 2" xfId="4964"/>
    <cellStyle name="40% - Énfasis3 2" xfId="239"/>
    <cellStyle name="40% - Énfasis3 2 2" xfId="240"/>
    <cellStyle name="40% - Énfasis3 2 2 2" xfId="3350"/>
    <cellStyle name="40% - Énfasis3 2 2 2 2" xfId="4724"/>
    <cellStyle name="40% - Énfasis3 2 2 2 2 2" xfId="5132"/>
    <cellStyle name="40% - Énfasis3 2 2 2 3" xfId="4950"/>
    <cellStyle name="40% - Énfasis3 2 2 2 4" xfId="4375"/>
    <cellStyle name="40% - Énfasis3 2 2 3" xfId="4594"/>
    <cellStyle name="40% - Énfasis3 2 2 3 2" xfId="5041"/>
    <cellStyle name="40% - Énfasis3 2 2 4" xfId="4859"/>
    <cellStyle name="40% - Énfasis3 2 2 5" xfId="4197"/>
    <cellStyle name="40% - Énfasis3 2 3" xfId="2692"/>
    <cellStyle name="40% - Énfasis3 2 3 2" xfId="3351"/>
    <cellStyle name="40% - Énfasis3 2 4" xfId="3503"/>
    <cellStyle name="40% - Énfasis3 2 5" xfId="3958"/>
    <cellStyle name="40% - Énfasis3 20" xfId="4008"/>
    <cellStyle name="40% - Énfasis3 3" xfId="241"/>
    <cellStyle name="40% - Énfasis3 3 2" xfId="2508"/>
    <cellStyle name="40% - Énfasis3 3 2 2" xfId="3352"/>
    <cellStyle name="40% - Énfasis3 3 2 2 2" xfId="4709"/>
    <cellStyle name="40% - Énfasis3 3 2 2 2 2" xfId="5117"/>
    <cellStyle name="40% - Énfasis3 3 2 2 3" xfId="4935"/>
    <cellStyle name="40% - Énfasis3 3 2 2 4" xfId="4360"/>
    <cellStyle name="40% - Énfasis3 3 2 3" xfId="4579"/>
    <cellStyle name="40% - Énfasis3 3 2 3 2" xfId="5026"/>
    <cellStyle name="40% - Énfasis3 3 2 4" xfId="4844"/>
    <cellStyle name="40% - Énfasis3 3 3" xfId="3683"/>
    <cellStyle name="40% - Énfasis3 3 3 2" xfId="4662"/>
    <cellStyle name="40% - Énfasis3 3 3 2 2" xfId="5070"/>
    <cellStyle name="40% - Énfasis3 3 3 3" xfId="4888"/>
    <cellStyle name="40% - Énfasis3 3 3 4" xfId="4337"/>
    <cellStyle name="40% - Énfasis3 3 4" xfId="3502"/>
    <cellStyle name="40% - Énfasis3 3 4 2" xfId="4979"/>
    <cellStyle name="40% - Énfasis3 3 4 3" xfId="4529"/>
    <cellStyle name="40% - Énfasis3 3 5" xfId="4795"/>
    <cellStyle name="40% - Énfasis3 4" xfId="242"/>
    <cellStyle name="40% - Énfasis3 4 2" xfId="2509"/>
    <cellStyle name="40% - Énfasis3 4 2 2" xfId="3353"/>
    <cellStyle name="40% - Énfasis3 5" xfId="243"/>
    <cellStyle name="40% - Énfasis3 5 2" xfId="2510"/>
    <cellStyle name="40% - Énfasis3 5 2 2" xfId="3354"/>
    <cellStyle name="40% - Énfasis3 6" xfId="244"/>
    <cellStyle name="40% - Énfasis3 6 2" xfId="2511"/>
    <cellStyle name="40% - Énfasis3 6 2 2" xfId="3355"/>
    <cellStyle name="40% - Énfasis3 7" xfId="2512"/>
    <cellStyle name="40% - Énfasis3 7 2" xfId="2513"/>
    <cellStyle name="40% - Énfasis3 7 3" xfId="4049"/>
    <cellStyle name="40% - Énfasis3 8" xfId="2514"/>
    <cellStyle name="40% - Énfasis3 8 2" xfId="2515"/>
    <cellStyle name="40% - Énfasis3 8 2 2" xfId="4682"/>
    <cellStyle name="40% - Énfasis3 8 2 2 2" xfId="5090"/>
    <cellStyle name="40% - Énfasis3 8 2 3" xfId="4908"/>
    <cellStyle name="40% - Énfasis3 8 3" xfId="4552"/>
    <cellStyle name="40% - Énfasis3 8 3 2" xfId="4999"/>
    <cellStyle name="40% - Énfasis3 8 4" xfId="4817"/>
    <cellStyle name="40% - Énfasis3 9" xfId="2516"/>
    <cellStyle name="40% - Énfasis3 9 2" xfId="2517"/>
    <cellStyle name="40% - Énfasis3 9 2 2" xfId="4695"/>
    <cellStyle name="40% - Énfasis3 9 2 2 2" xfId="5103"/>
    <cellStyle name="40% - Énfasis3 9 2 3" xfId="4921"/>
    <cellStyle name="40% - Énfasis3 9 3" xfId="4565"/>
    <cellStyle name="40% - Énfasis3 9 3 2" xfId="5012"/>
    <cellStyle name="40% - Énfasis3 9 4" xfId="4830"/>
    <cellStyle name="40% - Énfasis4" xfId="3311" builtinId="43" customBuiltin="1"/>
    <cellStyle name="40% - Énfasis4 10" xfId="2518"/>
    <cellStyle name="40% - Énfasis4 10 2" xfId="4610"/>
    <cellStyle name="40% - Énfasis4 10 2 2" xfId="5057"/>
    <cellStyle name="40% - Énfasis4 10 3" xfId="4875"/>
    <cellStyle name="40% - Énfasis4 10 4" xfId="4217"/>
    <cellStyle name="40% - Énfasis4 11" xfId="97"/>
    <cellStyle name="40% - Énfasis4 11 2" xfId="4391"/>
    <cellStyle name="40% - Énfasis4 11 2 2" xfId="4740"/>
    <cellStyle name="40% - Énfasis4 11 3" xfId="4623"/>
    <cellStyle name="40% - Énfasis4 11 4" xfId="4252"/>
    <cellStyle name="40% - Énfasis4 12" xfId="4270"/>
    <cellStyle name="40% - Énfasis4 12 2" xfId="4404"/>
    <cellStyle name="40% - Énfasis4 12 2 2" xfId="4753"/>
    <cellStyle name="40% - Énfasis4 12 3" xfId="4636"/>
    <cellStyle name="40% - Énfasis4 13" xfId="4298"/>
    <cellStyle name="40% - Énfasis4 14" xfId="4283"/>
    <cellStyle name="40% - Énfasis4 14 2" xfId="4649"/>
    <cellStyle name="40% - Énfasis4 15" xfId="4417"/>
    <cellStyle name="40% - Énfasis4 16" xfId="4451"/>
    <cellStyle name="40% - Énfasis4 16 2" xfId="4767"/>
    <cellStyle name="40% - Énfasis4 17" xfId="4469"/>
    <cellStyle name="40% - Énfasis4 18" xfId="4499"/>
    <cellStyle name="40% - Énfasis4 19" xfId="4484"/>
    <cellStyle name="40% - Énfasis4 19 2" xfId="4966"/>
    <cellStyle name="40% - Énfasis4 2" xfId="245"/>
    <cellStyle name="40% - Énfasis4 2 2" xfId="246"/>
    <cellStyle name="40% - Énfasis4 2 2 2" xfId="4377"/>
    <cellStyle name="40% - Énfasis4 2 2 2 2" xfId="4726"/>
    <cellStyle name="40% - Énfasis4 2 2 2 2 2" xfId="5134"/>
    <cellStyle name="40% - Énfasis4 2 2 2 3" xfId="4952"/>
    <cellStyle name="40% - Énfasis4 2 2 3" xfId="4596"/>
    <cellStyle name="40% - Énfasis4 2 2 3 2" xfId="5043"/>
    <cellStyle name="40% - Énfasis4 2 2 4" xfId="4861"/>
    <cellStyle name="40% - Énfasis4 2 2 5" xfId="4199"/>
    <cellStyle name="40% - Énfasis4 2 3" xfId="2693"/>
    <cellStyle name="40% - Énfasis4 2 4" xfId="3959"/>
    <cellStyle name="40% - Énfasis4 20" xfId="4009"/>
    <cellStyle name="40% - Énfasis4 3" xfId="247"/>
    <cellStyle name="40% - Énfasis4 3 2" xfId="2519"/>
    <cellStyle name="40% - Énfasis4 3 2 2" xfId="3356"/>
    <cellStyle name="40% - Énfasis4 3 2 2 2" xfId="4711"/>
    <cellStyle name="40% - Énfasis4 3 2 2 2 2" xfId="5119"/>
    <cellStyle name="40% - Énfasis4 3 2 2 3" xfId="4937"/>
    <cellStyle name="40% - Énfasis4 3 2 2 4" xfId="4362"/>
    <cellStyle name="40% - Énfasis4 3 2 3" xfId="4581"/>
    <cellStyle name="40% - Énfasis4 3 2 3 2" xfId="5028"/>
    <cellStyle name="40% - Énfasis4 3 2 4" xfId="4846"/>
    <cellStyle name="40% - Énfasis4 3 3" xfId="3682"/>
    <cellStyle name="40% - Énfasis4 3 3 2" xfId="4663"/>
    <cellStyle name="40% - Énfasis4 3 3 2 2" xfId="5071"/>
    <cellStyle name="40% - Énfasis4 3 3 3" xfId="4889"/>
    <cellStyle name="40% - Énfasis4 3 3 4" xfId="4338"/>
    <cellStyle name="40% - Énfasis4 3 4" xfId="3504"/>
    <cellStyle name="40% - Énfasis4 3 4 2" xfId="4980"/>
    <cellStyle name="40% - Énfasis4 3 4 3" xfId="4530"/>
    <cellStyle name="40% - Énfasis4 3 5" xfId="4796"/>
    <cellStyle name="40% - Énfasis4 4" xfId="248"/>
    <cellStyle name="40% - Énfasis4 4 2" xfId="2520"/>
    <cellStyle name="40% - Énfasis4 4 2 2" xfId="3357"/>
    <cellStyle name="40% - Énfasis4 5" xfId="249"/>
    <cellStyle name="40% - Énfasis4 5 2" xfId="2521"/>
    <cellStyle name="40% - Énfasis4 6" xfId="250"/>
    <cellStyle name="40% - Énfasis4 6 2" xfId="2522"/>
    <cellStyle name="40% - Énfasis4 7" xfId="2523"/>
    <cellStyle name="40% - Énfasis4 7 2" xfId="2524"/>
    <cellStyle name="40% - Énfasis4 7 3" xfId="4050"/>
    <cellStyle name="40% - Énfasis4 8" xfId="2525"/>
    <cellStyle name="40% - Énfasis4 8 2" xfId="2526"/>
    <cellStyle name="40% - Énfasis4 8 2 2" xfId="4684"/>
    <cellStyle name="40% - Énfasis4 8 2 2 2" xfId="5092"/>
    <cellStyle name="40% - Énfasis4 8 2 3" xfId="4910"/>
    <cellStyle name="40% - Énfasis4 8 3" xfId="4554"/>
    <cellStyle name="40% - Énfasis4 8 3 2" xfId="5001"/>
    <cellStyle name="40% - Énfasis4 8 4" xfId="4819"/>
    <cellStyle name="40% - Énfasis4 9" xfId="2527"/>
    <cellStyle name="40% - Énfasis4 9 2" xfId="2528"/>
    <cellStyle name="40% - Énfasis4 9 2 2" xfId="4697"/>
    <cellStyle name="40% - Énfasis4 9 2 2 2" xfId="5105"/>
    <cellStyle name="40% - Énfasis4 9 2 3" xfId="4923"/>
    <cellStyle name="40% - Énfasis4 9 3" xfId="4567"/>
    <cellStyle name="40% - Énfasis4 9 3 2" xfId="5014"/>
    <cellStyle name="40% - Énfasis4 9 4" xfId="4832"/>
    <cellStyle name="40% - Énfasis5" xfId="3314" builtinId="47" customBuiltin="1"/>
    <cellStyle name="40% - Énfasis5 10" xfId="2529"/>
    <cellStyle name="40% - Énfasis5 10 2" xfId="4612"/>
    <cellStyle name="40% - Énfasis5 10 2 2" xfId="5059"/>
    <cellStyle name="40% - Énfasis5 10 3" xfId="4877"/>
    <cellStyle name="40% - Énfasis5 10 4" xfId="4219"/>
    <cellStyle name="40% - Énfasis5 11" xfId="98"/>
    <cellStyle name="40% - Énfasis5 11 2" xfId="4393"/>
    <cellStyle name="40% - Énfasis5 11 2 2" xfId="4742"/>
    <cellStyle name="40% - Énfasis5 11 3" xfId="4625"/>
    <cellStyle name="40% - Énfasis5 11 4" xfId="4256"/>
    <cellStyle name="40% - Énfasis5 12" xfId="4272"/>
    <cellStyle name="40% - Énfasis5 12 2" xfId="4406"/>
    <cellStyle name="40% - Énfasis5 12 2 2" xfId="4755"/>
    <cellStyle name="40% - Énfasis5 12 3" xfId="4638"/>
    <cellStyle name="40% - Énfasis5 13" xfId="4299"/>
    <cellStyle name="40% - Énfasis5 14" xfId="4285"/>
    <cellStyle name="40% - Énfasis5 14 2" xfId="4651"/>
    <cellStyle name="40% - Énfasis5 15" xfId="4419"/>
    <cellStyle name="40% - Énfasis5 16" xfId="4455"/>
    <cellStyle name="40% - Énfasis5 16 2" xfId="4769"/>
    <cellStyle name="40% - Énfasis5 17" xfId="4471"/>
    <cellStyle name="40% - Énfasis5 18" xfId="4500"/>
    <cellStyle name="40% - Énfasis5 19" xfId="4486"/>
    <cellStyle name="40% - Énfasis5 19 2" xfId="4968"/>
    <cellStyle name="40% - Énfasis5 2" xfId="251"/>
    <cellStyle name="40% - Énfasis5 2 2" xfId="252"/>
    <cellStyle name="40% - Énfasis5 2 2 2" xfId="4379"/>
    <cellStyle name="40% - Énfasis5 2 2 2 2" xfId="4728"/>
    <cellStyle name="40% - Énfasis5 2 2 2 2 2" xfId="5136"/>
    <cellStyle name="40% - Énfasis5 2 2 2 3" xfId="4954"/>
    <cellStyle name="40% - Énfasis5 2 2 3" xfId="4598"/>
    <cellStyle name="40% - Énfasis5 2 2 3 2" xfId="5045"/>
    <cellStyle name="40% - Énfasis5 2 2 4" xfId="4863"/>
    <cellStyle name="40% - Énfasis5 2 2 5" xfId="4201"/>
    <cellStyle name="40% - Énfasis5 2 3" xfId="2694"/>
    <cellStyle name="40% - Énfasis5 2 4" xfId="3960"/>
    <cellStyle name="40% - Énfasis5 20" xfId="4010"/>
    <cellStyle name="40% - Énfasis5 3" xfId="253"/>
    <cellStyle name="40% - Énfasis5 3 2" xfId="2530"/>
    <cellStyle name="40% - Énfasis5 3 2 2" xfId="3358"/>
    <cellStyle name="40% - Énfasis5 3 2 2 2" xfId="4713"/>
    <cellStyle name="40% - Énfasis5 3 2 2 2 2" xfId="5121"/>
    <cellStyle name="40% - Énfasis5 3 2 2 3" xfId="4939"/>
    <cellStyle name="40% - Énfasis5 3 2 2 4" xfId="4364"/>
    <cellStyle name="40% - Énfasis5 3 2 3" xfId="4583"/>
    <cellStyle name="40% - Énfasis5 3 2 3 2" xfId="5030"/>
    <cellStyle name="40% - Énfasis5 3 2 4" xfId="4848"/>
    <cellStyle name="40% - Énfasis5 3 3" xfId="3681"/>
    <cellStyle name="40% - Énfasis5 3 3 2" xfId="4664"/>
    <cellStyle name="40% - Énfasis5 3 3 2 2" xfId="5072"/>
    <cellStyle name="40% - Énfasis5 3 3 3" xfId="4890"/>
    <cellStyle name="40% - Énfasis5 3 3 4" xfId="4339"/>
    <cellStyle name="40% - Énfasis5 3 4" xfId="3505"/>
    <cellStyle name="40% - Énfasis5 3 4 2" xfId="4981"/>
    <cellStyle name="40% - Énfasis5 3 4 3" xfId="4531"/>
    <cellStyle name="40% - Énfasis5 3 5" xfId="4797"/>
    <cellStyle name="40% - Énfasis5 4" xfId="254"/>
    <cellStyle name="40% - Énfasis5 4 2" xfId="2531"/>
    <cellStyle name="40% - Énfasis5 4 2 2" xfId="3359"/>
    <cellStyle name="40% - Énfasis5 5" xfId="255"/>
    <cellStyle name="40% - Énfasis5 5 2" xfId="2532"/>
    <cellStyle name="40% - Énfasis5 6" xfId="256"/>
    <cellStyle name="40% - Énfasis5 6 2" xfId="2533"/>
    <cellStyle name="40% - Énfasis5 7" xfId="2534"/>
    <cellStyle name="40% - Énfasis5 7 2" xfId="2535"/>
    <cellStyle name="40% - Énfasis5 7 3" xfId="4051"/>
    <cellStyle name="40% - Énfasis5 8" xfId="2536"/>
    <cellStyle name="40% - Énfasis5 8 2" xfId="2537"/>
    <cellStyle name="40% - Énfasis5 8 2 2" xfId="4686"/>
    <cellStyle name="40% - Énfasis5 8 2 2 2" xfId="5094"/>
    <cellStyle name="40% - Énfasis5 8 2 3" xfId="4912"/>
    <cellStyle name="40% - Énfasis5 8 3" xfId="4556"/>
    <cellStyle name="40% - Énfasis5 8 3 2" xfId="5003"/>
    <cellStyle name="40% - Énfasis5 8 4" xfId="4821"/>
    <cellStyle name="40% - Énfasis5 9" xfId="2538"/>
    <cellStyle name="40% - Énfasis5 9 2" xfId="2539"/>
    <cellStyle name="40% - Énfasis5 9 2 2" xfId="4699"/>
    <cellStyle name="40% - Énfasis5 9 2 2 2" xfId="5107"/>
    <cellStyle name="40% - Énfasis5 9 2 3" xfId="4925"/>
    <cellStyle name="40% - Énfasis5 9 3" xfId="4569"/>
    <cellStyle name="40% - Énfasis5 9 3 2" xfId="5016"/>
    <cellStyle name="40% - Énfasis5 9 4" xfId="4834"/>
    <cellStyle name="40% - Énfasis6" xfId="3317" builtinId="51" customBuiltin="1"/>
    <cellStyle name="40% - Énfasis6 10" xfId="2540"/>
    <cellStyle name="40% - Énfasis6 10 2" xfId="4614"/>
    <cellStyle name="40% - Énfasis6 10 2 2" xfId="5061"/>
    <cellStyle name="40% - Énfasis6 10 3" xfId="4879"/>
    <cellStyle name="40% - Énfasis6 10 4" xfId="4221"/>
    <cellStyle name="40% - Énfasis6 11" xfId="99"/>
    <cellStyle name="40% - Énfasis6 11 2" xfId="4395"/>
    <cellStyle name="40% - Énfasis6 11 2 2" xfId="4744"/>
    <cellStyle name="40% - Énfasis6 11 3" xfId="4627"/>
    <cellStyle name="40% - Énfasis6 11 4" xfId="4260"/>
    <cellStyle name="40% - Énfasis6 12" xfId="4274"/>
    <cellStyle name="40% - Énfasis6 12 2" xfId="4408"/>
    <cellStyle name="40% - Énfasis6 12 2 2" xfId="4757"/>
    <cellStyle name="40% - Énfasis6 12 3" xfId="4640"/>
    <cellStyle name="40% - Énfasis6 13" xfId="4300"/>
    <cellStyle name="40% - Énfasis6 14" xfId="4287"/>
    <cellStyle name="40% - Énfasis6 14 2" xfId="4653"/>
    <cellStyle name="40% - Énfasis6 15" xfId="4421"/>
    <cellStyle name="40% - Énfasis6 16" xfId="4459"/>
    <cellStyle name="40% - Énfasis6 16 2" xfId="4771"/>
    <cellStyle name="40% - Énfasis6 17" xfId="4473"/>
    <cellStyle name="40% - Énfasis6 18" xfId="4501"/>
    <cellStyle name="40% - Énfasis6 19" xfId="4488"/>
    <cellStyle name="40% - Énfasis6 19 2" xfId="4970"/>
    <cellStyle name="40% - Énfasis6 2" xfId="257"/>
    <cellStyle name="40% - Énfasis6 2 2" xfId="258"/>
    <cellStyle name="40% - Énfasis6 2 2 2" xfId="4381"/>
    <cellStyle name="40% - Énfasis6 2 2 2 2" xfId="4730"/>
    <cellStyle name="40% - Énfasis6 2 2 2 2 2" xfId="5138"/>
    <cellStyle name="40% - Énfasis6 2 2 2 3" xfId="4956"/>
    <cellStyle name="40% - Énfasis6 2 2 3" xfId="4600"/>
    <cellStyle name="40% - Énfasis6 2 2 3 2" xfId="5047"/>
    <cellStyle name="40% - Énfasis6 2 2 4" xfId="4865"/>
    <cellStyle name="40% - Énfasis6 2 2 5" xfId="4203"/>
    <cellStyle name="40% - Énfasis6 2 3" xfId="2695"/>
    <cellStyle name="40% - Énfasis6 2 4" xfId="3961"/>
    <cellStyle name="40% - Énfasis6 20" xfId="4011"/>
    <cellStyle name="40% - Énfasis6 3" xfId="259"/>
    <cellStyle name="40% - Énfasis6 3 2" xfId="2541"/>
    <cellStyle name="40% - Énfasis6 3 2 2" xfId="3360"/>
    <cellStyle name="40% - Énfasis6 3 2 2 2" xfId="4715"/>
    <cellStyle name="40% - Énfasis6 3 2 2 2 2" xfId="5123"/>
    <cellStyle name="40% - Énfasis6 3 2 2 3" xfId="4941"/>
    <cellStyle name="40% - Énfasis6 3 2 2 4" xfId="4366"/>
    <cellStyle name="40% - Énfasis6 3 2 3" xfId="4585"/>
    <cellStyle name="40% - Énfasis6 3 2 3 2" xfId="5032"/>
    <cellStyle name="40% - Énfasis6 3 2 4" xfId="4850"/>
    <cellStyle name="40% - Énfasis6 3 3" xfId="3680"/>
    <cellStyle name="40% - Énfasis6 3 3 2" xfId="4665"/>
    <cellStyle name="40% - Énfasis6 3 3 2 2" xfId="5073"/>
    <cellStyle name="40% - Énfasis6 3 3 3" xfId="4891"/>
    <cellStyle name="40% - Énfasis6 3 3 4" xfId="4340"/>
    <cellStyle name="40% - Énfasis6 3 4" xfId="3506"/>
    <cellStyle name="40% - Énfasis6 3 4 2" xfId="4982"/>
    <cellStyle name="40% - Énfasis6 3 4 3" xfId="4532"/>
    <cellStyle name="40% - Énfasis6 3 5" xfId="4798"/>
    <cellStyle name="40% - Énfasis6 4" xfId="260"/>
    <cellStyle name="40% - Énfasis6 4 2" xfId="2542"/>
    <cellStyle name="40% - Énfasis6 4 2 2" xfId="3361"/>
    <cellStyle name="40% - Énfasis6 5" xfId="261"/>
    <cellStyle name="40% - Énfasis6 5 2" xfId="2543"/>
    <cellStyle name="40% - Énfasis6 6" xfId="262"/>
    <cellStyle name="40% - Énfasis6 6 2" xfId="2544"/>
    <cellStyle name="40% - Énfasis6 7" xfId="2545"/>
    <cellStyle name="40% - Énfasis6 7 2" xfId="2546"/>
    <cellStyle name="40% - Énfasis6 7 3" xfId="4052"/>
    <cellStyle name="40% - Énfasis6 8" xfId="2547"/>
    <cellStyle name="40% - Énfasis6 8 2" xfId="2548"/>
    <cellStyle name="40% - Énfasis6 8 2 2" xfId="4688"/>
    <cellStyle name="40% - Énfasis6 8 2 2 2" xfId="5096"/>
    <cellStyle name="40% - Énfasis6 8 2 3" xfId="4914"/>
    <cellStyle name="40% - Énfasis6 8 3" xfId="4558"/>
    <cellStyle name="40% - Énfasis6 8 3 2" xfId="5005"/>
    <cellStyle name="40% - Énfasis6 8 4" xfId="4823"/>
    <cellStyle name="40% - Énfasis6 9" xfId="2549"/>
    <cellStyle name="40% - Énfasis6 9 2" xfId="2550"/>
    <cellStyle name="40% - Énfasis6 9 2 2" xfId="4701"/>
    <cellStyle name="40% - Énfasis6 9 2 2 2" xfId="5109"/>
    <cellStyle name="40% - Énfasis6 9 2 3" xfId="4927"/>
    <cellStyle name="40% - Énfasis6 9 3" xfId="4571"/>
    <cellStyle name="40% - Énfasis6 9 3 2" xfId="5018"/>
    <cellStyle name="40% - Énfasis6 9 4" xfId="4836"/>
    <cellStyle name="60% - Accent1" xfId="100"/>
    <cellStyle name="60% - Accent2" xfId="101"/>
    <cellStyle name="60% - Accent3" xfId="102"/>
    <cellStyle name="60% - Accent4" xfId="103"/>
    <cellStyle name="60% - Accent5" xfId="104"/>
    <cellStyle name="60% - Accent6" xfId="105"/>
    <cellStyle name="60% - akcent 1" xfId="106"/>
    <cellStyle name="60% - akcent 2" xfId="107"/>
    <cellStyle name="60% - akcent 3" xfId="108"/>
    <cellStyle name="60% - akcent 4" xfId="109"/>
    <cellStyle name="60% - akcent 5" xfId="110"/>
    <cellStyle name="60% - akcent 6" xfId="111"/>
    <cellStyle name="60% - Énfasis1 10" xfId="112"/>
    <cellStyle name="60% - Énfasis1 10 2" xfId="4440"/>
    <cellStyle name="60% - Énfasis1 11" xfId="4502"/>
    <cellStyle name="60% - Énfasis1 12" xfId="4012"/>
    <cellStyle name="60% - Énfasis1 2" xfId="263"/>
    <cellStyle name="60% - Énfasis1 2 2" xfId="264"/>
    <cellStyle name="60% - Énfasis1 2 3" xfId="3362"/>
    <cellStyle name="60% - Énfasis1 2 4" xfId="3507"/>
    <cellStyle name="60% - Énfasis1 2 5" xfId="3962"/>
    <cellStyle name="60% - Énfasis1 3" xfId="265"/>
    <cellStyle name="60% - Énfasis1 3 2" xfId="3363"/>
    <cellStyle name="60% - Énfasis1 3 3" xfId="4053"/>
    <cellStyle name="60% - Énfasis1 4" xfId="266"/>
    <cellStyle name="60% - Énfasis1 5" xfId="267"/>
    <cellStyle name="60% - Énfasis1 6" xfId="268"/>
    <cellStyle name="60% - Énfasis1 7" xfId="2551"/>
    <cellStyle name="60% - Énfasis1 7 2" xfId="4054"/>
    <cellStyle name="60% - Énfasis1 8" xfId="2552"/>
    <cellStyle name="60% - Énfasis1 8 2" xfId="4241"/>
    <cellStyle name="60% - Énfasis1 9" xfId="2553"/>
    <cellStyle name="60% - Énfasis1 9 2" xfId="4301"/>
    <cellStyle name="60% - Énfasis2 10" xfId="113"/>
    <cellStyle name="60% - Énfasis2 10 2" xfId="4444"/>
    <cellStyle name="60% - Énfasis2 11" xfId="4503"/>
    <cellStyle name="60% - Énfasis2 12" xfId="4013"/>
    <cellStyle name="60% - Énfasis2 2" xfId="269"/>
    <cellStyle name="60% - Énfasis2 2 2" xfId="270"/>
    <cellStyle name="60% - Énfasis2 2 3" xfId="3364"/>
    <cellStyle name="60% - Énfasis2 2 4" xfId="3508"/>
    <cellStyle name="60% - Énfasis2 2 5" xfId="3963"/>
    <cellStyle name="60% - Énfasis2 3" xfId="271"/>
    <cellStyle name="60% - Énfasis2 3 2" xfId="3365"/>
    <cellStyle name="60% - Énfasis2 3 3" xfId="4055"/>
    <cellStyle name="60% - Énfasis2 4" xfId="272"/>
    <cellStyle name="60% - Énfasis2 5" xfId="273"/>
    <cellStyle name="60% - Énfasis2 6" xfId="274"/>
    <cellStyle name="60% - Énfasis2 7" xfId="2554"/>
    <cellStyle name="60% - Énfasis2 7 2" xfId="4056"/>
    <cellStyle name="60% - Énfasis2 8" xfId="2555"/>
    <cellStyle name="60% - Énfasis2 8 2" xfId="4245"/>
    <cellStyle name="60% - Énfasis2 9" xfId="2556"/>
    <cellStyle name="60% - Énfasis2 9 2" xfId="4302"/>
    <cellStyle name="60% - Énfasis3 10" xfId="114"/>
    <cellStyle name="60% - Énfasis3 10 2" xfId="4448"/>
    <cellStyle name="60% - Énfasis3 11" xfId="4504"/>
    <cellStyle name="60% - Énfasis3 12" xfId="4014"/>
    <cellStyle name="60% - Énfasis3 2" xfId="275"/>
    <cellStyle name="60% - Énfasis3 2 2" xfId="276"/>
    <cellStyle name="60% - Énfasis3 2 2 2" xfId="3366"/>
    <cellStyle name="60% - Énfasis3 2 3" xfId="3367"/>
    <cellStyle name="60% - Énfasis3 2 4" xfId="3509"/>
    <cellStyle name="60% - Énfasis3 2 5" xfId="3964"/>
    <cellStyle name="60% - Énfasis3 3" xfId="277"/>
    <cellStyle name="60% - Énfasis3 3 2" xfId="3368"/>
    <cellStyle name="60% - Énfasis3 3 3" xfId="4057"/>
    <cellStyle name="60% - Énfasis3 4" xfId="278"/>
    <cellStyle name="60% - Énfasis3 4 2" xfId="3369"/>
    <cellStyle name="60% - Énfasis3 5" xfId="279"/>
    <cellStyle name="60% - Énfasis3 5 2" xfId="3370"/>
    <cellStyle name="60% - Énfasis3 6" xfId="280"/>
    <cellStyle name="60% - Énfasis3 6 2" xfId="3371"/>
    <cellStyle name="60% - Énfasis3 7" xfId="2557"/>
    <cellStyle name="60% - Énfasis3 7 2" xfId="3372"/>
    <cellStyle name="60% - Énfasis3 7 3" xfId="4058"/>
    <cellStyle name="60% - Énfasis3 8" xfId="2558"/>
    <cellStyle name="60% - Énfasis3 8 2" xfId="4249"/>
    <cellStyle name="60% - Énfasis3 9" xfId="2559"/>
    <cellStyle name="60% - Énfasis3 9 2" xfId="4303"/>
    <cellStyle name="60% - Énfasis4 10" xfId="115"/>
    <cellStyle name="60% - Énfasis4 10 2" xfId="4452"/>
    <cellStyle name="60% - Énfasis4 11" xfId="4505"/>
    <cellStyle name="60% - Énfasis4 12" xfId="4015"/>
    <cellStyle name="60% - Énfasis4 2" xfId="281"/>
    <cellStyle name="60% - Énfasis4 2 2" xfId="282"/>
    <cellStyle name="60% - Énfasis4 2 2 2" xfId="3373"/>
    <cellStyle name="60% - Énfasis4 2 3" xfId="3374"/>
    <cellStyle name="60% - Énfasis4 2 4" xfId="3510"/>
    <cellStyle name="60% - Énfasis4 2 5" xfId="3965"/>
    <cellStyle name="60% - Énfasis4 3" xfId="283"/>
    <cellStyle name="60% - Énfasis4 3 2" xfId="3375"/>
    <cellStyle name="60% - Énfasis4 3 3" xfId="4059"/>
    <cellStyle name="60% - Énfasis4 4" xfId="284"/>
    <cellStyle name="60% - Énfasis4 4 2" xfId="3376"/>
    <cellStyle name="60% - Énfasis4 5" xfId="285"/>
    <cellStyle name="60% - Énfasis4 5 2" xfId="3377"/>
    <cellStyle name="60% - Énfasis4 6" xfId="286"/>
    <cellStyle name="60% - Énfasis4 6 2" xfId="3378"/>
    <cellStyle name="60% - Énfasis4 7" xfId="2560"/>
    <cellStyle name="60% - Énfasis4 7 2" xfId="3379"/>
    <cellStyle name="60% - Énfasis4 7 3" xfId="4060"/>
    <cellStyle name="60% - Énfasis4 8" xfId="2561"/>
    <cellStyle name="60% - Énfasis4 8 2" xfId="4253"/>
    <cellStyle name="60% - Énfasis4 9" xfId="2562"/>
    <cellStyle name="60% - Énfasis4 9 2" xfId="4304"/>
    <cellStyle name="60% - Énfasis5 10" xfId="116"/>
    <cellStyle name="60% - Énfasis5 10 2" xfId="4456"/>
    <cellStyle name="60% - Énfasis5 11" xfId="4506"/>
    <cellStyle name="60% - Énfasis5 12" xfId="4016"/>
    <cellStyle name="60% - Énfasis5 2" xfId="287"/>
    <cellStyle name="60% - Énfasis5 2 2" xfId="288"/>
    <cellStyle name="60% - Énfasis5 2 3" xfId="3380"/>
    <cellStyle name="60% - Énfasis5 2 4" xfId="3511"/>
    <cellStyle name="60% - Énfasis5 2 5" xfId="3966"/>
    <cellStyle name="60% - Énfasis5 3" xfId="289"/>
    <cellStyle name="60% - Énfasis5 3 2" xfId="3381"/>
    <cellStyle name="60% - Énfasis5 3 3" xfId="4061"/>
    <cellStyle name="60% - Énfasis5 4" xfId="290"/>
    <cellStyle name="60% - Énfasis5 5" xfId="291"/>
    <cellStyle name="60% - Énfasis5 6" xfId="292"/>
    <cellStyle name="60% - Énfasis5 7" xfId="2563"/>
    <cellStyle name="60% - Énfasis5 7 2" xfId="4062"/>
    <cellStyle name="60% - Énfasis5 8" xfId="2564"/>
    <cellStyle name="60% - Énfasis5 8 2" xfId="4257"/>
    <cellStyle name="60% - Énfasis5 9" xfId="2565"/>
    <cellStyle name="60% - Énfasis5 9 2" xfId="4305"/>
    <cellStyle name="60% - Énfasis6 10" xfId="117"/>
    <cellStyle name="60% - Énfasis6 10 2" xfId="4460"/>
    <cellStyle name="60% - Énfasis6 11" xfId="4507"/>
    <cellStyle name="60% - Énfasis6 12" xfId="4017"/>
    <cellStyle name="60% - Énfasis6 2" xfId="293"/>
    <cellStyle name="60% - Énfasis6 2 2" xfId="294"/>
    <cellStyle name="60% - Énfasis6 2 2 2" xfId="3382"/>
    <cellStyle name="60% - Énfasis6 2 3" xfId="3383"/>
    <cellStyle name="60% - Énfasis6 2 4" xfId="3512"/>
    <cellStyle name="60% - Énfasis6 2 5" xfId="3967"/>
    <cellStyle name="60% - Énfasis6 3" xfId="295"/>
    <cellStyle name="60% - Énfasis6 3 2" xfId="3384"/>
    <cellStyle name="60% - Énfasis6 3 3" xfId="4063"/>
    <cellStyle name="60% - Énfasis6 4" xfId="296"/>
    <cellStyle name="60% - Énfasis6 4 2" xfId="3385"/>
    <cellStyle name="60% - Énfasis6 5" xfId="297"/>
    <cellStyle name="60% - Énfasis6 5 2" xfId="3386"/>
    <cellStyle name="60% - Énfasis6 6" xfId="298"/>
    <cellStyle name="60% - Énfasis6 6 2" xfId="3387"/>
    <cellStyle name="60% - Énfasis6 7" xfId="2566"/>
    <cellStyle name="60% - Énfasis6 7 2" xfId="3388"/>
    <cellStyle name="60% - Énfasis6 7 3" xfId="4064"/>
    <cellStyle name="60% - Énfasis6 8" xfId="2567"/>
    <cellStyle name="60% - Énfasis6 8 2" xfId="4261"/>
    <cellStyle name="60% - Énfasis6 9" xfId="2568"/>
    <cellStyle name="60% - Énfasis6 9 2" xfId="4306"/>
    <cellStyle name="A3 297 x 420 mm" xfId="299"/>
    <cellStyle name="Accent1" xfId="118"/>
    <cellStyle name="Accent1 - 20%" xfId="300"/>
    <cellStyle name="Accent1 - 20% 10" xfId="301"/>
    <cellStyle name="Accent1 - 20% 11" xfId="302"/>
    <cellStyle name="Accent1 - 20% 12" xfId="2696"/>
    <cellStyle name="Accent1 - 20% 13" xfId="2697"/>
    <cellStyle name="Accent1 - 20% 2" xfId="303"/>
    <cellStyle name="Accent1 - 20% 2 2" xfId="304"/>
    <cellStyle name="Accent1 - 20% 2 2 2" xfId="305"/>
    <cellStyle name="Accent1 - 20% 2 2 3" xfId="3679"/>
    <cellStyle name="Accent1 - 20% 3" xfId="306"/>
    <cellStyle name="Accent1 - 20% 3 2" xfId="2698"/>
    <cellStyle name="Accent1 - 20% 4" xfId="307"/>
    <cellStyle name="Accent1 - 20% 4 2" xfId="2699"/>
    <cellStyle name="Accent1 - 20% 5" xfId="308"/>
    <cellStyle name="Accent1 - 20% 5 2" xfId="2700"/>
    <cellStyle name="Accent1 - 20% 6" xfId="309"/>
    <cellStyle name="Accent1 - 20% 6 2" xfId="2702"/>
    <cellStyle name="Accent1 - 20% 6 3" xfId="2701"/>
    <cellStyle name="Accent1 - 20% 6 3 2" xfId="3678"/>
    <cellStyle name="Accent1 - 20% 7" xfId="310"/>
    <cellStyle name="Accent1 - 20% 8" xfId="311"/>
    <cellStyle name="Accent1 - 20% 8 2" xfId="2703"/>
    <cellStyle name="Accent1 - 20% 8 3" xfId="3677"/>
    <cellStyle name="Accent1 - 20% 9" xfId="312"/>
    <cellStyle name="Accent1 - 20%_Combinación de negocios - AA-IAMv3" xfId="2704"/>
    <cellStyle name="Accent1 - 40%" xfId="313"/>
    <cellStyle name="Accent1 - 40% 10" xfId="314"/>
    <cellStyle name="Accent1 - 40% 11" xfId="315"/>
    <cellStyle name="Accent1 - 40% 12" xfId="2705"/>
    <cellStyle name="Accent1 - 40% 13" xfId="2706"/>
    <cellStyle name="Accent1 - 40% 2" xfId="316"/>
    <cellStyle name="Accent1 - 40% 2 2" xfId="317"/>
    <cellStyle name="Accent1 - 40% 2 2 2" xfId="318"/>
    <cellStyle name="Accent1 - 40% 2 2 3" xfId="3676"/>
    <cellStyle name="Accent1 - 40% 3" xfId="319"/>
    <cellStyle name="Accent1 - 40% 3 2" xfId="2707"/>
    <cellStyle name="Accent1 - 40% 4" xfId="320"/>
    <cellStyle name="Accent1 - 40% 4 2" xfId="2708"/>
    <cellStyle name="Accent1 - 40% 5" xfId="321"/>
    <cellStyle name="Accent1 - 40% 5 2" xfId="2709"/>
    <cellStyle name="Accent1 - 40% 6" xfId="322"/>
    <cellStyle name="Accent1 - 40% 6 2" xfId="2711"/>
    <cellStyle name="Accent1 - 40% 6 3" xfId="2710"/>
    <cellStyle name="Accent1 - 40% 6 3 2" xfId="3675"/>
    <cellStyle name="Accent1 - 40% 7" xfId="323"/>
    <cellStyle name="Accent1 - 40% 8" xfId="324"/>
    <cellStyle name="Accent1 - 40% 8 2" xfId="2712"/>
    <cellStyle name="Accent1 - 40% 8 3" xfId="3674"/>
    <cellStyle name="Accent1 - 40% 9" xfId="325"/>
    <cellStyle name="Accent1 - 40%_Combinación de negocios - AA-IAMv3" xfId="2713"/>
    <cellStyle name="Accent1 - 60%" xfId="326"/>
    <cellStyle name="Accent1 - 60% 10" xfId="327"/>
    <cellStyle name="Accent1 - 60% 11" xfId="328"/>
    <cellStyle name="Accent1 - 60% 2" xfId="329"/>
    <cellStyle name="Accent1 - 60% 2 2" xfId="330"/>
    <cellStyle name="Accent1 - 60% 2 2 2" xfId="331"/>
    <cellStyle name="Accent1 - 60% 3" xfId="332"/>
    <cellStyle name="Accent1 - 60% 4" xfId="333"/>
    <cellStyle name="Accent1 - 60% 5" xfId="334"/>
    <cellStyle name="Accent1 - 60% 6" xfId="335"/>
    <cellStyle name="Accent1 - 60% 7" xfId="336"/>
    <cellStyle name="Accent1 - 60% 8" xfId="337"/>
    <cellStyle name="Accent1 - 60% 9" xfId="338"/>
    <cellStyle name="Accent2" xfId="119"/>
    <cellStyle name="Accent2 - 20%" xfId="339"/>
    <cellStyle name="Accent2 - 20% 10" xfId="340"/>
    <cellStyle name="Accent2 - 20% 11" xfId="341"/>
    <cellStyle name="Accent2 - 20% 12" xfId="2714"/>
    <cellStyle name="Accent2 - 20% 13" xfId="2715"/>
    <cellStyle name="Accent2 - 20% 2" xfId="342"/>
    <cellStyle name="Accent2 - 20% 2 2" xfId="343"/>
    <cellStyle name="Accent2 - 20% 2 2 2" xfId="344"/>
    <cellStyle name="Accent2 - 20% 2 2 3" xfId="3673"/>
    <cellStyle name="Accent2 - 20% 3" xfId="345"/>
    <cellStyle name="Accent2 - 20% 3 2" xfId="2716"/>
    <cellStyle name="Accent2 - 20% 4" xfId="346"/>
    <cellStyle name="Accent2 - 20% 4 2" xfId="2717"/>
    <cellStyle name="Accent2 - 20% 5" xfId="347"/>
    <cellStyle name="Accent2 - 20% 5 2" xfId="2718"/>
    <cellStyle name="Accent2 - 20% 6" xfId="348"/>
    <cellStyle name="Accent2 - 20% 6 2" xfId="2720"/>
    <cellStyle name="Accent2 - 20% 6 3" xfId="2719"/>
    <cellStyle name="Accent2 - 20% 6 3 2" xfId="3672"/>
    <cellStyle name="Accent2 - 20% 7" xfId="349"/>
    <cellStyle name="Accent2 - 20% 8" xfId="350"/>
    <cellStyle name="Accent2 - 20% 8 2" xfId="2721"/>
    <cellStyle name="Accent2 - 20% 8 3" xfId="3671"/>
    <cellStyle name="Accent2 - 20% 9" xfId="351"/>
    <cellStyle name="Accent2 - 20%_Combinación de negocios - AA-IAMv3" xfId="2722"/>
    <cellStyle name="Accent2 - 40%" xfId="352"/>
    <cellStyle name="Accent2 - 40% 10" xfId="353"/>
    <cellStyle name="Accent2 - 40% 11" xfId="354"/>
    <cellStyle name="Accent2 - 40% 12" xfId="2723"/>
    <cellStyle name="Accent2 - 40% 13" xfId="2724"/>
    <cellStyle name="Accent2 - 40% 2" xfId="355"/>
    <cellStyle name="Accent2 - 40% 2 2" xfId="356"/>
    <cellStyle name="Accent2 - 40% 2 2 2" xfId="357"/>
    <cellStyle name="Accent2 - 40% 2 2 3" xfId="3670"/>
    <cellStyle name="Accent2 - 40% 3" xfId="358"/>
    <cellStyle name="Accent2 - 40% 3 2" xfId="2725"/>
    <cellStyle name="Accent2 - 40% 4" xfId="359"/>
    <cellStyle name="Accent2 - 40% 4 2" xfId="2726"/>
    <cellStyle name="Accent2 - 40% 5" xfId="360"/>
    <cellStyle name="Accent2 - 40% 5 2" xfId="2727"/>
    <cellStyle name="Accent2 - 40% 6" xfId="361"/>
    <cellStyle name="Accent2 - 40% 6 2" xfId="2729"/>
    <cellStyle name="Accent2 - 40% 6 3" xfId="2728"/>
    <cellStyle name="Accent2 - 40% 6 3 2" xfId="3669"/>
    <cellStyle name="Accent2 - 40% 7" xfId="362"/>
    <cellStyle name="Accent2 - 40% 8" xfId="363"/>
    <cellStyle name="Accent2 - 40% 8 2" xfId="2730"/>
    <cellStyle name="Accent2 - 40% 8 3" xfId="3668"/>
    <cellStyle name="Accent2 - 40% 9" xfId="364"/>
    <cellStyle name="Accent2 - 40%_Combinación de negocios - AA-IAMv3" xfId="2731"/>
    <cellStyle name="Accent2 - 60%" xfId="365"/>
    <cellStyle name="Accent2 - 60% 10" xfId="366"/>
    <cellStyle name="Accent2 - 60% 11" xfId="367"/>
    <cellStyle name="Accent2 - 60% 2" xfId="368"/>
    <cellStyle name="Accent2 - 60% 2 2" xfId="369"/>
    <cellStyle name="Accent2 - 60% 2 2 2" xfId="370"/>
    <cellStyle name="Accent2 - 60% 3" xfId="371"/>
    <cellStyle name="Accent2 - 60% 4" xfId="372"/>
    <cellStyle name="Accent2 - 60% 5" xfId="373"/>
    <cellStyle name="Accent2 - 60% 6" xfId="374"/>
    <cellStyle name="Accent2 - 60% 7" xfId="375"/>
    <cellStyle name="Accent2 - 60% 8" xfId="376"/>
    <cellStyle name="Accent2 - 60% 9" xfId="377"/>
    <cellStyle name="Accent3" xfId="120"/>
    <cellStyle name="Accent3 - 20%" xfId="378"/>
    <cellStyle name="Accent3 - 20% 10" xfId="379"/>
    <cellStyle name="Accent3 - 20% 11" xfId="380"/>
    <cellStyle name="Accent3 - 20% 12" xfId="2732"/>
    <cellStyle name="Accent3 - 20% 13" xfId="2733"/>
    <cellStyle name="Accent3 - 20% 2" xfId="381"/>
    <cellStyle name="Accent3 - 20% 2 2" xfId="382"/>
    <cellStyle name="Accent3 - 20% 2 2 2" xfId="383"/>
    <cellStyle name="Accent3 - 20% 2 2 3" xfId="3667"/>
    <cellStyle name="Accent3 - 20% 3" xfId="384"/>
    <cellStyle name="Accent3 - 20% 3 2" xfId="2734"/>
    <cellStyle name="Accent3 - 20% 4" xfId="385"/>
    <cellStyle name="Accent3 - 20% 4 2" xfId="2735"/>
    <cellStyle name="Accent3 - 20% 5" xfId="386"/>
    <cellStyle name="Accent3 - 20% 5 2" xfId="2736"/>
    <cellStyle name="Accent3 - 20% 6" xfId="387"/>
    <cellStyle name="Accent3 - 20% 6 2" xfId="2738"/>
    <cellStyle name="Accent3 - 20% 6 3" xfId="2737"/>
    <cellStyle name="Accent3 - 20% 6 3 2" xfId="3666"/>
    <cellStyle name="Accent3 - 20% 7" xfId="388"/>
    <cellStyle name="Accent3 - 20% 8" xfId="389"/>
    <cellStyle name="Accent3 - 20% 8 2" xfId="2739"/>
    <cellStyle name="Accent3 - 20% 8 3" xfId="3665"/>
    <cellStyle name="Accent3 - 20% 9" xfId="390"/>
    <cellStyle name="Accent3 - 20%_Combinación de negocios - AA-IAMv3" xfId="2740"/>
    <cellStyle name="Accent3 - 40%" xfId="391"/>
    <cellStyle name="Accent3 - 40% 10" xfId="392"/>
    <cellStyle name="Accent3 - 40% 11" xfId="393"/>
    <cellStyle name="Accent3 - 40% 12" xfId="2741"/>
    <cellStyle name="Accent3 - 40% 13" xfId="2742"/>
    <cellStyle name="Accent3 - 40% 2" xfId="394"/>
    <cellStyle name="Accent3 - 40% 2 2" xfId="395"/>
    <cellStyle name="Accent3 - 40% 2 2 2" xfId="396"/>
    <cellStyle name="Accent3 - 40% 2 2 3" xfId="3664"/>
    <cellStyle name="Accent3 - 40% 3" xfId="397"/>
    <cellStyle name="Accent3 - 40% 3 2" xfId="2743"/>
    <cellStyle name="Accent3 - 40% 4" xfId="398"/>
    <cellStyle name="Accent3 - 40% 4 2" xfId="2744"/>
    <cellStyle name="Accent3 - 40% 5" xfId="399"/>
    <cellStyle name="Accent3 - 40% 5 2" xfId="2745"/>
    <cellStyle name="Accent3 - 40% 6" xfId="400"/>
    <cellStyle name="Accent3 - 40% 6 2" xfId="2747"/>
    <cellStyle name="Accent3 - 40% 6 3" xfId="2746"/>
    <cellStyle name="Accent3 - 40% 6 3 2" xfId="3663"/>
    <cellStyle name="Accent3 - 40% 7" xfId="401"/>
    <cellStyle name="Accent3 - 40% 8" xfId="402"/>
    <cellStyle name="Accent3 - 40% 8 2" xfId="2748"/>
    <cellStyle name="Accent3 - 40% 8 3" xfId="3662"/>
    <cellStyle name="Accent3 - 40% 9" xfId="403"/>
    <cellStyle name="Accent3 - 40%_Combinación de negocios - AA-IAMv3" xfId="2749"/>
    <cellStyle name="Accent3 - 60%" xfId="404"/>
    <cellStyle name="Accent3 - 60% 10" xfId="405"/>
    <cellStyle name="Accent3 - 60% 11" xfId="406"/>
    <cellStyle name="Accent3 - 60% 2" xfId="407"/>
    <cellStyle name="Accent3 - 60% 2 2" xfId="408"/>
    <cellStyle name="Accent3 - 60% 2 2 2" xfId="409"/>
    <cellStyle name="Accent3 - 60% 3" xfId="410"/>
    <cellStyle name="Accent3 - 60% 4" xfId="411"/>
    <cellStyle name="Accent3 - 60% 5" xfId="412"/>
    <cellStyle name="Accent3 - 60% 6" xfId="413"/>
    <cellStyle name="Accent3 - 60% 7" xfId="414"/>
    <cellStyle name="Accent3 - 60% 8" xfId="415"/>
    <cellStyle name="Accent3 - 60% 9" xfId="416"/>
    <cellStyle name="Accent4" xfId="121"/>
    <cellStyle name="Accent4 - 20%" xfId="417"/>
    <cellStyle name="Accent4 - 20% 10" xfId="418"/>
    <cellStyle name="Accent4 - 20% 11" xfId="419"/>
    <cellStyle name="Accent4 - 20% 12" xfId="2750"/>
    <cellStyle name="Accent4 - 20% 13" xfId="2751"/>
    <cellStyle name="Accent4 - 20% 2" xfId="420"/>
    <cellStyle name="Accent4 - 20% 2 2" xfId="421"/>
    <cellStyle name="Accent4 - 20% 2 2 2" xfId="422"/>
    <cellStyle name="Accent4 - 20% 2 2 3" xfId="3661"/>
    <cellStyle name="Accent4 - 20% 3" xfId="423"/>
    <cellStyle name="Accent4 - 20% 3 2" xfId="2752"/>
    <cellStyle name="Accent4 - 20% 4" xfId="424"/>
    <cellStyle name="Accent4 - 20% 4 2" xfId="2753"/>
    <cellStyle name="Accent4 - 20% 5" xfId="425"/>
    <cellStyle name="Accent4 - 20% 5 2" xfId="2754"/>
    <cellStyle name="Accent4 - 20% 6" xfId="426"/>
    <cellStyle name="Accent4 - 20% 6 2" xfId="2756"/>
    <cellStyle name="Accent4 - 20% 6 3" xfId="2755"/>
    <cellStyle name="Accent4 - 20% 6 3 2" xfId="3660"/>
    <cellStyle name="Accent4 - 20% 7" xfId="427"/>
    <cellStyle name="Accent4 - 20% 8" xfId="428"/>
    <cellStyle name="Accent4 - 20% 8 2" xfId="2757"/>
    <cellStyle name="Accent4 - 20% 8 3" xfId="3659"/>
    <cellStyle name="Accent4 - 20% 9" xfId="429"/>
    <cellStyle name="Accent4 - 20%_Combinación de negocios - AA-IAMv3" xfId="2758"/>
    <cellStyle name="Accent4 - 40%" xfId="430"/>
    <cellStyle name="Accent4 - 40% 10" xfId="431"/>
    <cellStyle name="Accent4 - 40% 11" xfId="432"/>
    <cellStyle name="Accent4 - 40% 12" xfId="2759"/>
    <cellStyle name="Accent4 - 40% 13" xfId="2760"/>
    <cellStyle name="Accent4 - 40% 2" xfId="433"/>
    <cellStyle name="Accent4 - 40% 2 2" xfId="434"/>
    <cellStyle name="Accent4 - 40% 2 2 2" xfId="435"/>
    <cellStyle name="Accent4 - 40% 2 2 3" xfId="3658"/>
    <cellStyle name="Accent4 - 40% 3" xfId="436"/>
    <cellStyle name="Accent4 - 40% 3 2" xfId="2761"/>
    <cellStyle name="Accent4 - 40% 4" xfId="437"/>
    <cellStyle name="Accent4 - 40% 4 2" xfId="2762"/>
    <cellStyle name="Accent4 - 40% 5" xfId="438"/>
    <cellStyle name="Accent4 - 40% 5 2" xfId="2763"/>
    <cellStyle name="Accent4 - 40% 6" xfId="439"/>
    <cellStyle name="Accent4 - 40% 6 2" xfId="2765"/>
    <cellStyle name="Accent4 - 40% 6 3" xfId="2764"/>
    <cellStyle name="Accent4 - 40% 6 3 2" xfId="3657"/>
    <cellStyle name="Accent4 - 40% 7" xfId="440"/>
    <cellStyle name="Accent4 - 40% 8" xfId="441"/>
    <cellStyle name="Accent4 - 40% 8 2" xfId="2766"/>
    <cellStyle name="Accent4 - 40% 8 3" xfId="3656"/>
    <cellStyle name="Accent4 - 40% 9" xfId="442"/>
    <cellStyle name="Accent4 - 40%_Combinación de negocios - AA-IAMv3" xfId="2767"/>
    <cellStyle name="Accent4 - 60%" xfId="443"/>
    <cellStyle name="Accent4 - 60% 10" xfId="444"/>
    <cellStyle name="Accent4 - 60% 11" xfId="445"/>
    <cellStyle name="Accent4 - 60% 2" xfId="446"/>
    <cellStyle name="Accent4 - 60% 2 2" xfId="447"/>
    <cellStyle name="Accent4 - 60% 2 2 2" xfId="448"/>
    <cellStyle name="Accent4 - 60% 3" xfId="449"/>
    <cellStyle name="Accent4 - 60% 4" xfId="450"/>
    <cellStyle name="Accent4 - 60% 5" xfId="451"/>
    <cellStyle name="Accent4 - 60% 6" xfId="452"/>
    <cellStyle name="Accent4 - 60% 7" xfId="453"/>
    <cellStyle name="Accent4 - 60% 8" xfId="454"/>
    <cellStyle name="Accent4 - 60% 9" xfId="455"/>
    <cellStyle name="Accent5" xfId="122"/>
    <cellStyle name="Accent5 - 20%" xfId="456"/>
    <cellStyle name="Accent5 - 20% 10" xfId="457"/>
    <cellStyle name="Accent5 - 20% 11" xfId="458"/>
    <cellStyle name="Accent5 - 20% 12" xfId="2768"/>
    <cellStyle name="Accent5 - 20% 13" xfId="2769"/>
    <cellStyle name="Accent5 - 20% 2" xfId="459"/>
    <cellStyle name="Accent5 - 20% 2 2" xfId="460"/>
    <cellStyle name="Accent5 - 20% 2 2 2" xfId="461"/>
    <cellStyle name="Accent5 - 20% 2 2 3" xfId="3655"/>
    <cellStyle name="Accent5 - 20% 3" xfId="462"/>
    <cellStyle name="Accent5 - 20% 3 2" xfId="2770"/>
    <cellStyle name="Accent5 - 20% 4" xfId="463"/>
    <cellStyle name="Accent5 - 20% 4 2" xfId="2771"/>
    <cellStyle name="Accent5 - 20% 5" xfId="464"/>
    <cellStyle name="Accent5 - 20% 5 2" xfId="2772"/>
    <cellStyle name="Accent5 - 20% 6" xfId="465"/>
    <cellStyle name="Accent5 - 20% 6 2" xfId="2774"/>
    <cellStyle name="Accent5 - 20% 6 3" xfId="2773"/>
    <cellStyle name="Accent5 - 20% 6 3 2" xfId="3654"/>
    <cellStyle name="Accent5 - 20% 7" xfId="466"/>
    <cellStyle name="Accent5 - 20% 8" xfId="467"/>
    <cellStyle name="Accent5 - 20% 8 2" xfId="2775"/>
    <cellStyle name="Accent5 - 20% 8 3" xfId="3653"/>
    <cellStyle name="Accent5 - 20% 9" xfId="468"/>
    <cellStyle name="Accent5 - 20%_Combinación de negocios - AA-IAMv3" xfId="2776"/>
    <cellStyle name="Accent5 - 40%" xfId="469"/>
    <cellStyle name="Accent5 - 40% 2" xfId="470"/>
    <cellStyle name="Accent5 - 40% 2 2" xfId="2777"/>
    <cellStyle name="Accent5 - 40% 3" xfId="471"/>
    <cellStyle name="Accent5 - 40% 3 2" xfId="2778"/>
    <cellStyle name="Accent5 - 40% 4" xfId="472"/>
    <cellStyle name="Accent5 - 40% 4 2" xfId="2779"/>
    <cellStyle name="Accent5 - 40% 5" xfId="473"/>
    <cellStyle name="Accent5 - 40% 5 2" xfId="2780"/>
    <cellStyle name="Accent5 - 40% 6" xfId="474"/>
    <cellStyle name="Accent5 - 40% 6 2" xfId="2781"/>
    <cellStyle name="Accent5 - 40% 7" xfId="2782"/>
    <cellStyle name="Accent5 - 40% 8" xfId="2783"/>
    <cellStyle name="Accent5 - 40% 9" xfId="2784"/>
    <cellStyle name="Accent5 - 40%_Combinación de negocios - AA-IAMv3" xfId="2785"/>
    <cellStyle name="Accent5 - 60%" xfId="475"/>
    <cellStyle name="Accent5 - 60% 10" xfId="476"/>
    <cellStyle name="Accent5 - 60% 11" xfId="477"/>
    <cellStyle name="Accent5 - 60% 2" xfId="478"/>
    <cellStyle name="Accent5 - 60% 2 2" xfId="479"/>
    <cellStyle name="Accent5 - 60% 2 2 2" xfId="480"/>
    <cellStyle name="Accent5 - 60% 3" xfId="481"/>
    <cellStyle name="Accent5 - 60% 4" xfId="482"/>
    <cellStyle name="Accent5 - 60% 5" xfId="483"/>
    <cellStyle name="Accent5 - 60% 6" xfId="484"/>
    <cellStyle name="Accent5 - 60% 7" xfId="485"/>
    <cellStyle name="Accent5 - 60% 8" xfId="486"/>
    <cellStyle name="Accent5 - 60% 9" xfId="487"/>
    <cellStyle name="Accent6" xfId="123"/>
    <cellStyle name="Accent6 - 20%" xfId="488"/>
    <cellStyle name="Accent6 - 20% 2" xfId="489"/>
    <cellStyle name="Accent6 - 20% 2 2" xfId="2786"/>
    <cellStyle name="Accent6 - 20% 3" xfId="490"/>
    <cellStyle name="Accent6 - 20% 3 2" xfId="2787"/>
    <cellStyle name="Accent6 - 20% 4" xfId="491"/>
    <cellStyle name="Accent6 - 20% 4 2" xfId="2788"/>
    <cellStyle name="Accent6 - 20% 5" xfId="492"/>
    <cellStyle name="Accent6 - 20% 5 2" xfId="2789"/>
    <cellStyle name="Accent6 - 20% 6" xfId="493"/>
    <cellStyle name="Accent6 - 20% 6 2" xfId="2790"/>
    <cellStyle name="Accent6 - 20% 7" xfId="2791"/>
    <cellStyle name="Accent6 - 20% 8" xfId="2792"/>
    <cellStyle name="Accent6 - 20% 9" xfId="2793"/>
    <cellStyle name="Accent6 - 20%_Combinación de negocios - AA-IAMv3" xfId="2794"/>
    <cellStyle name="Accent6 - 40%" xfId="494"/>
    <cellStyle name="Accent6 - 40% 10" xfId="495"/>
    <cellStyle name="Accent6 - 40% 11" xfId="496"/>
    <cellStyle name="Accent6 - 40% 12" xfId="2795"/>
    <cellStyle name="Accent6 - 40% 13" xfId="2796"/>
    <cellStyle name="Accent6 - 40% 2" xfId="497"/>
    <cellStyle name="Accent6 - 40% 2 2" xfId="498"/>
    <cellStyle name="Accent6 - 40% 2 2 2" xfId="499"/>
    <cellStyle name="Accent6 - 40% 2 2 3" xfId="3652"/>
    <cellStyle name="Accent6 - 40% 3" xfId="500"/>
    <cellStyle name="Accent6 - 40% 3 2" xfId="2797"/>
    <cellStyle name="Accent6 - 40% 4" xfId="501"/>
    <cellStyle name="Accent6 - 40% 4 2" xfId="2798"/>
    <cellStyle name="Accent6 - 40% 5" xfId="502"/>
    <cellStyle name="Accent6 - 40% 5 2" xfId="2799"/>
    <cellStyle name="Accent6 - 40% 6" xfId="503"/>
    <cellStyle name="Accent6 - 40% 6 2" xfId="2801"/>
    <cellStyle name="Accent6 - 40% 6 3" xfId="2800"/>
    <cellStyle name="Accent6 - 40% 6 3 2" xfId="3651"/>
    <cellStyle name="Accent6 - 40% 7" xfId="504"/>
    <cellStyle name="Accent6 - 40% 8" xfId="505"/>
    <cellStyle name="Accent6 - 40% 8 2" xfId="2802"/>
    <cellStyle name="Accent6 - 40% 8 3" xfId="3650"/>
    <cellStyle name="Accent6 - 40% 9" xfId="506"/>
    <cellStyle name="Accent6 - 40%_Combinación de negocios - AA-IAMv3" xfId="2803"/>
    <cellStyle name="Accent6 - 60%" xfId="507"/>
    <cellStyle name="Accent6 - 60% 10" xfId="508"/>
    <cellStyle name="Accent6 - 60% 11" xfId="509"/>
    <cellStyle name="Accent6 - 60% 2" xfId="510"/>
    <cellStyle name="Accent6 - 60% 2 2" xfId="511"/>
    <cellStyle name="Accent6 - 60% 2 2 2" xfId="512"/>
    <cellStyle name="Accent6 - 60% 3" xfId="513"/>
    <cellStyle name="Accent6 - 60% 4" xfId="514"/>
    <cellStyle name="Accent6 - 60% 5" xfId="515"/>
    <cellStyle name="Accent6 - 60% 6" xfId="516"/>
    <cellStyle name="Accent6 - 60% 7" xfId="517"/>
    <cellStyle name="Accent6 - 60% 8" xfId="518"/>
    <cellStyle name="Accent6 - 60% 9" xfId="519"/>
    <cellStyle name="Akcent 1" xfId="124"/>
    <cellStyle name="Akcent 2" xfId="125"/>
    <cellStyle name="Akcent 3" xfId="126"/>
    <cellStyle name="Akcent 4" xfId="127"/>
    <cellStyle name="Akcent 5" xfId="128"/>
    <cellStyle name="Akcent 6" xfId="129"/>
    <cellStyle name="Bad" xfId="130"/>
    <cellStyle name="Buena 10" xfId="520"/>
    <cellStyle name="Buena 10 2" xfId="521"/>
    <cellStyle name="Buena 10 3" xfId="522"/>
    <cellStyle name="Buena 10 4" xfId="523"/>
    <cellStyle name="Buena 10 5" xfId="524"/>
    <cellStyle name="Buena 10 6" xfId="3389"/>
    <cellStyle name="Buena 10 7" xfId="3649"/>
    <cellStyle name="Buena 10 8" xfId="3514"/>
    <cellStyle name="Buena 11" xfId="525"/>
    <cellStyle name="Buena 12" xfId="526"/>
    <cellStyle name="Buena 13" xfId="527"/>
    <cellStyle name="Buena 14" xfId="528"/>
    <cellStyle name="Buena 2" xfId="529"/>
    <cellStyle name="Buena 2 2" xfId="530"/>
    <cellStyle name="Buena 2 3" xfId="531"/>
    <cellStyle name="Buena 2 4" xfId="532"/>
    <cellStyle name="Buena 2 5" xfId="533"/>
    <cellStyle name="Buena 2 6" xfId="534"/>
    <cellStyle name="Buena 2 7" xfId="3648"/>
    <cellStyle name="Buena 3" xfId="535"/>
    <cellStyle name="Buena 3 2" xfId="536"/>
    <cellStyle name="Buena 3 3" xfId="537"/>
    <cellStyle name="Buena 3 4" xfId="538"/>
    <cellStyle name="Buena 3 5" xfId="539"/>
    <cellStyle name="Buena 3 6" xfId="3647"/>
    <cellStyle name="Buena 3 7" xfId="4065"/>
    <cellStyle name="Buena 4" xfId="540"/>
    <cellStyle name="Buena 4 2" xfId="541"/>
    <cellStyle name="Buena 4 3" xfId="542"/>
    <cellStyle name="Buena 4 4" xfId="543"/>
    <cellStyle name="Buena 4 5" xfId="544"/>
    <cellStyle name="Buena 4 6" xfId="3646"/>
    <cellStyle name="Buena 5" xfId="545"/>
    <cellStyle name="Buena 5 2" xfId="546"/>
    <cellStyle name="Buena 5 3" xfId="547"/>
    <cellStyle name="Buena 5 4" xfId="548"/>
    <cellStyle name="Buena 5 5" xfId="549"/>
    <cellStyle name="Buena 5 6" xfId="3645"/>
    <cellStyle name="Buena 6" xfId="550"/>
    <cellStyle name="Buena 6 2" xfId="551"/>
    <cellStyle name="Buena 6 2 2" xfId="2804"/>
    <cellStyle name="Buena 6 2 3" xfId="3644"/>
    <cellStyle name="Buena 6 3" xfId="552"/>
    <cellStyle name="Buena 6 4" xfId="553"/>
    <cellStyle name="Buena 6 5" xfId="554"/>
    <cellStyle name="Buena 7" xfId="555"/>
    <cellStyle name="Buena 7 2" xfId="556"/>
    <cellStyle name="Buena 7 3" xfId="557"/>
    <cellStyle name="Buena 7 4" xfId="558"/>
    <cellStyle name="Buena 7 5" xfId="559"/>
    <cellStyle name="Buena 7 6" xfId="4066"/>
    <cellStyle name="Buena 8" xfId="560"/>
    <cellStyle name="Buena 8 2" xfId="561"/>
    <cellStyle name="Buena 8 3" xfId="562"/>
    <cellStyle name="Buena 8 4" xfId="563"/>
    <cellStyle name="Buena 8 5" xfId="564"/>
    <cellStyle name="Buena 8 6" xfId="4226"/>
    <cellStyle name="Buena 9" xfId="565"/>
    <cellStyle name="Buena 9 2" xfId="566"/>
    <cellStyle name="Buena 9 3" xfId="567"/>
    <cellStyle name="Buena 9 4" xfId="568"/>
    <cellStyle name="Buena 9 5" xfId="569"/>
    <cellStyle name="Buena 9 6" xfId="4307"/>
    <cellStyle name="Bueno" xfId="3289" builtinId="26" customBuiltin="1"/>
    <cellStyle name="Bueno 2" xfId="2651"/>
    <cellStyle name="Bueno 2 2" xfId="3968"/>
    <cellStyle name="Bueno 2 2 2" xfId="4425"/>
    <cellStyle name="Bueno 3" xfId="131"/>
    <cellStyle name="Bueno 3 2" xfId="4508"/>
    <cellStyle name="Bueno 4" xfId="4475"/>
    <cellStyle name="Bueno 5" xfId="4018"/>
    <cellStyle name="Cabece - Estilo3" xfId="570"/>
    <cellStyle name="Cabecera 1" xfId="571"/>
    <cellStyle name="Cabecera 2" xfId="572"/>
    <cellStyle name="Calculation" xfId="132"/>
    <cellStyle name="Calculation 2" xfId="2805"/>
    <cellStyle name="Calculation 3" xfId="4067"/>
    <cellStyle name="Cálculo" xfId="3293" builtinId="22" customBuiltin="1"/>
    <cellStyle name="Cálculo 10" xfId="573"/>
    <cellStyle name="Cálculo 10 2" xfId="574"/>
    <cellStyle name="Cálculo 10 2 2" xfId="2806"/>
    <cellStyle name="Cálculo 10 3" xfId="575"/>
    <cellStyle name="Cálculo 10 3 2" xfId="2807"/>
    <cellStyle name="Cálculo 10 4" xfId="576"/>
    <cellStyle name="Cálculo 10 4 2" xfId="2808"/>
    <cellStyle name="Cálculo 10 5" xfId="577"/>
    <cellStyle name="Cálculo 10 5 2" xfId="2809"/>
    <cellStyle name="Cálculo 10 6" xfId="3390"/>
    <cellStyle name="Cálculo 10 7" xfId="3643"/>
    <cellStyle name="Cálculo 10 8" xfId="3515"/>
    <cellStyle name="Cálculo 10 9" xfId="4430"/>
    <cellStyle name="Cálculo 11" xfId="578"/>
    <cellStyle name="Cálculo 11 2" xfId="3391"/>
    <cellStyle name="Cálculo 11 3" xfId="4509"/>
    <cellStyle name="Cálculo 12" xfId="579"/>
    <cellStyle name="Cálculo 12 2" xfId="3392"/>
    <cellStyle name="Cálculo 12 3" xfId="4019"/>
    <cellStyle name="Cálculo 13" xfId="580"/>
    <cellStyle name="Cálculo 13 2" xfId="3393"/>
    <cellStyle name="Cálculo 14" xfId="581"/>
    <cellStyle name="Cálculo 14 2" xfId="3394"/>
    <cellStyle name="Cálculo 15" xfId="133"/>
    <cellStyle name="Cálculo 16" xfId="3723"/>
    <cellStyle name="Cálculo 2" xfId="582"/>
    <cellStyle name="Cálculo 2 10" xfId="3969"/>
    <cellStyle name="Cálculo 2 2" xfId="583"/>
    <cellStyle name="Cálculo 2 2 2" xfId="2811"/>
    <cellStyle name="Cálculo 2 3" xfId="584"/>
    <cellStyle name="Cálculo 2 3 2" xfId="2812"/>
    <cellStyle name="Cálculo 2 4" xfId="585"/>
    <cellStyle name="Cálculo 2 4 2" xfId="2813"/>
    <cellStyle name="Cálculo 2 5" xfId="586"/>
    <cellStyle name="Cálculo 2 5 2" xfId="2814"/>
    <cellStyle name="Cálculo 2 6" xfId="587"/>
    <cellStyle name="Cálculo 2 6 2" xfId="2815"/>
    <cellStyle name="Cálculo 2 7" xfId="2810"/>
    <cellStyle name="Cálculo 2 7 2" xfId="3642"/>
    <cellStyle name="Cálculo 2 8" xfId="3395"/>
    <cellStyle name="Cálculo 2 9" xfId="3773"/>
    <cellStyle name="Cálculo 3" xfId="588"/>
    <cellStyle name="Cálculo 3 2" xfId="589"/>
    <cellStyle name="Cálculo 3 2 2" xfId="2817"/>
    <cellStyle name="Cálculo 3 3" xfId="590"/>
    <cellStyle name="Cálculo 3 3 2" xfId="2818"/>
    <cellStyle name="Cálculo 3 4" xfId="591"/>
    <cellStyle name="Cálculo 3 4 2" xfId="2819"/>
    <cellStyle name="Cálculo 3 5" xfId="592"/>
    <cellStyle name="Cálculo 3 5 2" xfId="2820"/>
    <cellStyle name="Cálculo 3 6" xfId="2816"/>
    <cellStyle name="Cálculo 3 6 2" xfId="3641"/>
    <cellStyle name="Cálculo 3 7" xfId="3396"/>
    <cellStyle name="Cálculo 3 8" xfId="4068"/>
    <cellStyle name="Cálculo 4" xfId="593"/>
    <cellStyle name="Cálculo 4 2" xfId="594"/>
    <cellStyle name="Cálculo 4 2 2" xfId="2822"/>
    <cellStyle name="Cálculo 4 3" xfId="595"/>
    <cellStyle name="Cálculo 4 3 2" xfId="2823"/>
    <cellStyle name="Cálculo 4 4" xfId="596"/>
    <cellStyle name="Cálculo 4 4 2" xfId="2824"/>
    <cellStyle name="Cálculo 4 5" xfId="597"/>
    <cellStyle name="Cálculo 4 5 2" xfId="2825"/>
    <cellStyle name="Cálculo 4 6" xfId="2821"/>
    <cellStyle name="Cálculo 4 6 2" xfId="3640"/>
    <cellStyle name="Cálculo 4 7" xfId="3397"/>
    <cellStyle name="Cálculo 4 8" xfId="4069"/>
    <cellStyle name="Cálculo 5" xfId="598"/>
    <cellStyle name="Cálculo 5 2" xfId="599"/>
    <cellStyle name="Cálculo 5 2 2" xfId="2827"/>
    <cellStyle name="Cálculo 5 3" xfId="600"/>
    <cellStyle name="Cálculo 5 3 2" xfId="2828"/>
    <cellStyle name="Cálculo 5 4" xfId="601"/>
    <cellStyle name="Cálculo 5 4 2" xfId="2829"/>
    <cellStyle name="Cálculo 5 5" xfId="602"/>
    <cellStyle name="Cálculo 5 5 2" xfId="2830"/>
    <cellStyle name="Cálculo 5 6" xfId="2826"/>
    <cellStyle name="Cálculo 5 6 2" xfId="3639"/>
    <cellStyle name="Cálculo 5 7" xfId="3398"/>
    <cellStyle name="Cálculo 5 8" xfId="4070"/>
    <cellStyle name="Cálculo 6" xfId="603"/>
    <cellStyle name="Cálculo 6 2" xfId="604"/>
    <cellStyle name="Cálculo 6 2 2" xfId="2832"/>
    <cellStyle name="Cálculo 6 3" xfId="605"/>
    <cellStyle name="Cálculo 6 3 2" xfId="2833"/>
    <cellStyle name="Cálculo 6 4" xfId="606"/>
    <cellStyle name="Cálculo 6 4 2" xfId="2834"/>
    <cellStyle name="Cálculo 6 5" xfId="607"/>
    <cellStyle name="Cálculo 6 5 2" xfId="2835"/>
    <cellStyle name="Cálculo 6 6" xfId="2831"/>
    <cellStyle name="Cálculo 6 7" xfId="4071"/>
    <cellStyle name="Cálculo 7" xfId="608"/>
    <cellStyle name="Cálculo 7 2" xfId="609"/>
    <cellStyle name="Cálculo 7 2 2" xfId="2837"/>
    <cellStyle name="Cálculo 7 3" xfId="610"/>
    <cellStyle name="Cálculo 7 3 2" xfId="2838"/>
    <cellStyle name="Cálculo 7 4" xfId="611"/>
    <cellStyle name="Cálculo 7 4 2" xfId="2839"/>
    <cellStyle name="Cálculo 7 5" xfId="612"/>
    <cellStyle name="Cálculo 7 5 2" xfId="2840"/>
    <cellStyle name="Cálculo 7 6" xfId="2836"/>
    <cellStyle name="Cálculo 7 7" xfId="4072"/>
    <cellStyle name="Cálculo 8" xfId="613"/>
    <cellStyle name="Cálculo 8 2" xfId="614"/>
    <cellStyle name="Cálculo 8 2 2" xfId="2842"/>
    <cellStyle name="Cálculo 8 3" xfId="615"/>
    <cellStyle name="Cálculo 8 3 2" xfId="2843"/>
    <cellStyle name="Cálculo 8 4" xfId="616"/>
    <cellStyle name="Cálculo 8 4 2" xfId="2844"/>
    <cellStyle name="Cálculo 8 5" xfId="617"/>
    <cellStyle name="Cálculo 8 5 2" xfId="2845"/>
    <cellStyle name="Cálculo 8 6" xfId="2841"/>
    <cellStyle name="Cálculo 8 7" xfId="4231"/>
    <cellStyle name="Cálculo 9" xfId="618"/>
    <cellStyle name="Cálculo 9 2" xfId="619"/>
    <cellStyle name="Cálculo 9 2 2" xfId="2847"/>
    <cellStyle name="Cálculo 9 3" xfId="620"/>
    <cellStyle name="Cálculo 9 3 2" xfId="2848"/>
    <cellStyle name="Cálculo 9 4" xfId="621"/>
    <cellStyle name="Cálculo 9 4 2" xfId="2849"/>
    <cellStyle name="Cálculo 9 5" xfId="622"/>
    <cellStyle name="Cálculo 9 5 2" xfId="2850"/>
    <cellStyle name="Cálculo 9 6" xfId="2846"/>
    <cellStyle name="Cálculo 9 7" xfId="4308"/>
    <cellStyle name="Celda de comprobación" xfId="3295" builtinId="23" customBuiltin="1"/>
    <cellStyle name="Celda de comprobación 10" xfId="623"/>
    <cellStyle name="Celda de comprobación 10 2" xfId="624"/>
    <cellStyle name="Celda de comprobación 10 3" xfId="625"/>
    <cellStyle name="Celda de comprobación 10 4" xfId="626"/>
    <cellStyle name="Celda de comprobación 10 5" xfId="627"/>
    <cellStyle name="Celda de comprobación 10 6" xfId="3399"/>
    <cellStyle name="Celda de comprobación 10 7" xfId="3638"/>
    <cellStyle name="Celda de comprobación 10 8" xfId="3516"/>
    <cellStyle name="Celda de comprobación 10 9" xfId="4432"/>
    <cellStyle name="Celda de comprobación 11" xfId="628"/>
    <cellStyle name="Celda de comprobación 12" xfId="629"/>
    <cellStyle name="Celda de comprobación 12 2" xfId="4020"/>
    <cellStyle name="Celda de comprobación 13" xfId="630"/>
    <cellStyle name="Celda de comprobación 14" xfId="631"/>
    <cellStyle name="Celda de comprobación 15" xfId="134"/>
    <cellStyle name="Celda de comprobación 2" xfId="632"/>
    <cellStyle name="Celda de comprobación 2 2" xfId="633"/>
    <cellStyle name="Celda de comprobación 2 3" xfId="634"/>
    <cellStyle name="Celda de comprobación 2 4" xfId="635"/>
    <cellStyle name="Celda de comprobación 2 5" xfId="636"/>
    <cellStyle name="Celda de comprobación 2 6" xfId="637"/>
    <cellStyle name="Celda de comprobación 2 7" xfId="3637"/>
    <cellStyle name="Celda de comprobación 2 8" xfId="3970"/>
    <cellStyle name="Celda de comprobación 3" xfId="638"/>
    <cellStyle name="Celda de comprobación 3 2" xfId="639"/>
    <cellStyle name="Celda de comprobación 3 3" xfId="640"/>
    <cellStyle name="Celda de comprobación 3 4" xfId="641"/>
    <cellStyle name="Celda de comprobación 3 5" xfId="642"/>
    <cellStyle name="Celda de comprobación 3 6" xfId="3636"/>
    <cellStyle name="Celda de comprobación 3 7" xfId="4073"/>
    <cellStyle name="Celda de comprobación 4" xfId="643"/>
    <cellStyle name="Celda de comprobación 4 2" xfId="644"/>
    <cellStyle name="Celda de comprobación 4 3" xfId="645"/>
    <cellStyle name="Celda de comprobación 4 4" xfId="646"/>
    <cellStyle name="Celda de comprobación 4 5" xfId="647"/>
    <cellStyle name="Celda de comprobación 4 6" xfId="3635"/>
    <cellStyle name="Celda de comprobación 5" xfId="648"/>
    <cellStyle name="Celda de comprobación 5 2" xfId="649"/>
    <cellStyle name="Celda de comprobación 5 3" xfId="650"/>
    <cellStyle name="Celda de comprobación 5 4" xfId="651"/>
    <cellStyle name="Celda de comprobación 5 5" xfId="652"/>
    <cellStyle name="Celda de comprobación 5 6" xfId="3634"/>
    <cellStyle name="Celda de comprobación 6" xfId="653"/>
    <cellStyle name="Celda de comprobación 6 2" xfId="654"/>
    <cellStyle name="Celda de comprobación 6 3" xfId="655"/>
    <cellStyle name="Celda de comprobación 6 4" xfId="656"/>
    <cellStyle name="Celda de comprobación 6 5" xfId="657"/>
    <cellStyle name="Celda de comprobación 7" xfId="658"/>
    <cellStyle name="Celda de comprobación 7 2" xfId="659"/>
    <cellStyle name="Celda de comprobación 7 3" xfId="660"/>
    <cellStyle name="Celda de comprobación 7 4" xfId="661"/>
    <cellStyle name="Celda de comprobación 7 5" xfId="662"/>
    <cellStyle name="Celda de comprobación 7 6" xfId="4074"/>
    <cellStyle name="Celda de comprobación 8" xfId="663"/>
    <cellStyle name="Celda de comprobación 8 2" xfId="664"/>
    <cellStyle name="Celda de comprobación 8 3" xfId="665"/>
    <cellStyle name="Celda de comprobación 8 4" xfId="666"/>
    <cellStyle name="Celda de comprobación 8 5" xfId="667"/>
    <cellStyle name="Celda de comprobación 8 6" xfId="4233"/>
    <cellStyle name="Celda de comprobación 9" xfId="668"/>
    <cellStyle name="Celda de comprobación 9 2" xfId="669"/>
    <cellStyle name="Celda de comprobación 9 3" xfId="670"/>
    <cellStyle name="Celda de comprobación 9 4" xfId="671"/>
    <cellStyle name="Celda de comprobación 9 5" xfId="672"/>
    <cellStyle name="Celda de comprobación 9 6" xfId="4309"/>
    <cellStyle name="Celda vinculada" xfId="3294" builtinId="24" customBuiltin="1"/>
    <cellStyle name="Celda vinculada 10" xfId="673"/>
    <cellStyle name="Celda vinculada 10 2" xfId="674"/>
    <cellStyle name="Celda vinculada 10 3" xfId="675"/>
    <cellStyle name="Celda vinculada 10 4" xfId="676"/>
    <cellStyle name="Celda vinculada 10 5" xfId="677"/>
    <cellStyle name="Celda vinculada 10 6" xfId="3400"/>
    <cellStyle name="Celda vinculada 10 7" xfId="3633"/>
    <cellStyle name="Celda vinculada 10 8" xfId="3517"/>
    <cellStyle name="Celda vinculada 10 9" xfId="4431"/>
    <cellStyle name="Celda vinculada 11" xfId="678"/>
    <cellStyle name="Celda vinculada 12" xfId="679"/>
    <cellStyle name="Celda vinculada 12 2" xfId="4021"/>
    <cellStyle name="Celda vinculada 13" xfId="680"/>
    <cellStyle name="Celda vinculada 14" xfId="681"/>
    <cellStyle name="Celda vinculada 15" xfId="135"/>
    <cellStyle name="Celda vinculada 2" xfId="682"/>
    <cellStyle name="Celda vinculada 2 2" xfId="683"/>
    <cellStyle name="Celda vinculada 2 3" xfId="684"/>
    <cellStyle name="Celda vinculada 2 4" xfId="685"/>
    <cellStyle name="Celda vinculada 2 5" xfId="686"/>
    <cellStyle name="Celda vinculada 2 6" xfId="687"/>
    <cellStyle name="Celda vinculada 2 7" xfId="3632"/>
    <cellStyle name="Celda vinculada 3" xfId="688"/>
    <cellStyle name="Celda vinculada 3 2" xfId="689"/>
    <cellStyle name="Celda vinculada 3 3" xfId="690"/>
    <cellStyle name="Celda vinculada 3 4" xfId="691"/>
    <cellStyle name="Celda vinculada 3 5" xfId="692"/>
    <cellStyle name="Celda vinculada 3 6" xfId="3631"/>
    <cellStyle name="Celda vinculada 3 7" xfId="4075"/>
    <cellStyle name="Celda vinculada 4" xfId="693"/>
    <cellStyle name="Celda vinculada 4 2" xfId="694"/>
    <cellStyle name="Celda vinculada 4 3" xfId="695"/>
    <cellStyle name="Celda vinculada 4 4" xfId="696"/>
    <cellStyle name="Celda vinculada 4 5" xfId="697"/>
    <cellStyle name="Celda vinculada 4 6" xfId="3630"/>
    <cellStyle name="Celda vinculada 5" xfId="698"/>
    <cellStyle name="Celda vinculada 5 2" xfId="699"/>
    <cellStyle name="Celda vinculada 5 3" xfId="700"/>
    <cellStyle name="Celda vinculada 5 4" xfId="701"/>
    <cellStyle name="Celda vinculada 5 5" xfId="702"/>
    <cellStyle name="Celda vinculada 5 6" xfId="3629"/>
    <cellStyle name="Celda vinculada 6" xfId="703"/>
    <cellStyle name="Celda vinculada 6 2" xfId="704"/>
    <cellStyle name="Celda vinculada 6 3" xfId="705"/>
    <cellStyle name="Celda vinculada 6 4" xfId="706"/>
    <cellStyle name="Celda vinculada 6 5" xfId="707"/>
    <cellStyle name="Celda vinculada 7" xfId="708"/>
    <cellStyle name="Celda vinculada 7 2" xfId="709"/>
    <cellStyle name="Celda vinculada 7 3" xfId="710"/>
    <cellStyle name="Celda vinculada 7 4" xfId="711"/>
    <cellStyle name="Celda vinculada 7 5" xfId="712"/>
    <cellStyle name="Celda vinculada 7 6" xfId="4076"/>
    <cellStyle name="Celda vinculada 8" xfId="713"/>
    <cellStyle name="Celda vinculada 8 2" xfId="714"/>
    <cellStyle name="Celda vinculada 8 3" xfId="715"/>
    <cellStyle name="Celda vinculada 8 4" xfId="716"/>
    <cellStyle name="Celda vinculada 8 5" xfId="717"/>
    <cellStyle name="Celda vinculada 8 6" xfId="4232"/>
    <cellStyle name="Celda vinculada 9" xfId="718"/>
    <cellStyle name="Celda vinculada 9 2" xfId="719"/>
    <cellStyle name="Celda vinculada 9 3" xfId="720"/>
    <cellStyle name="Celda vinculada 9 4" xfId="721"/>
    <cellStyle name="Celda vinculada 9 5" xfId="722"/>
    <cellStyle name="Celda vinculada 9 6" xfId="4310"/>
    <cellStyle name="Check Cell" xfId="136"/>
    <cellStyle name="Check Cell 2" xfId="723"/>
    <cellStyle name="Check Cell 3" xfId="724"/>
    <cellStyle name="Check Cell 4" xfId="725"/>
    <cellStyle name="Check Cell 5" xfId="726"/>
    <cellStyle name="Check Cell 6" xfId="2670"/>
    <cellStyle name="Column_Title" xfId="727"/>
    <cellStyle name="Comma  - Style1" xfId="728"/>
    <cellStyle name="Comma  - Style2" xfId="729"/>
    <cellStyle name="Comma  - Style3" xfId="730"/>
    <cellStyle name="Comma  - Style4" xfId="731"/>
    <cellStyle name="Comma  - Style5" xfId="732"/>
    <cellStyle name="Comma  - Style6" xfId="733"/>
    <cellStyle name="Comma  - Style7" xfId="734"/>
    <cellStyle name="Comma  - Style8" xfId="735"/>
    <cellStyle name="Comma [0]_Aguas Andinas 30.06.05" xfId="736"/>
    <cellStyle name="Comma_Agbar Chile S.A. dic 2004.(Def.)" xfId="737"/>
    <cellStyle name="Comma0" xfId="738"/>
    <cellStyle name="Dane wej?ciowe" xfId="739"/>
    <cellStyle name="Dane wej?ciowe 2" xfId="2851"/>
    <cellStyle name="Dane wejściowe" xfId="137"/>
    <cellStyle name="Dane wejściowe 2" xfId="2852"/>
    <cellStyle name="Dane wejściowe 3" xfId="4077"/>
    <cellStyle name="Dane wyj?ciowe" xfId="740"/>
    <cellStyle name="Dane wyjściowe" xfId="138"/>
    <cellStyle name="Dane wyjściowe 2" xfId="4078"/>
    <cellStyle name="Date" xfId="741"/>
    <cellStyle name="Dezimal [0]_FBA-6" xfId="742"/>
    <cellStyle name="Dezimal_FBA-6" xfId="743"/>
    <cellStyle name="Dia" xfId="744"/>
    <cellStyle name="Dobre" xfId="139"/>
    <cellStyle name="Emphasis 1" xfId="745"/>
    <cellStyle name="Emphasis 1 10" xfId="746"/>
    <cellStyle name="Emphasis 1 11" xfId="747"/>
    <cellStyle name="Emphasis 1 2" xfId="748"/>
    <cellStyle name="Emphasis 1 2 2" xfId="749"/>
    <cellStyle name="Emphasis 1 2 2 2" xfId="750"/>
    <cellStyle name="Emphasis 1 3" xfId="751"/>
    <cellStyle name="Emphasis 1 4" xfId="752"/>
    <cellStyle name="Emphasis 1 5" xfId="753"/>
    <cellStyle name="Emphasis 1 6" xfId="754"/>
    <cellStyle name="Emphasis 1 7" xfId="755"/>
    <cellStyle name="Emphasis 1 8" xfId="756"/>
    <cellStyle name="Emphasis 1 9" xfId="757"/>
    <cellStyle name="Emphasis 2" xfId="758"/>
    <cellStyle name="Emphasis 2 10" xfId="759"/>
    <cellStyle name="Emphasis 2 11" xfId="760"/>
    <cellStyle name="Emphasis 2 2" xfId="761"/>
    <cellStyle name="Emphasis 2 2 2" xfId="762"/>
    <cellStyle name="Emphasis 2 2 2 2" xfId="763"/>
    <cellStyle name="Emphasis 2 3" xfId="764"/>
    <cellStyle name="Emphasis 2 4" xfId="765"/>
    <cellStyle name="Emphasis 2 5" xfId="766"/>
    <cellStyle name="Emphasis 2 6" xfId="767"/>
    <cellStyle name="Emphasis 2 7" xfId="768"/>
    <cellStyle name="Emphasis 2 8" xfId="769"/>
    <cellStyle name="Emphasis 2 9" xfId="770"/>
    <cellStyle name="Emphasis 3" xfId="771"/>
    <cellStyle name="Encabez1" xfId="772"/>
    <cellStyle name="Encabez2" xfId="773"/>
    <cellStyle name="Encabezado 1" xfId="3285" builtinId="16" customBuiltin="1"/>
    <cellStyle name="Encabezado 1 2" xfId="2652"/>
    <cellStyle name="Encabezado 1 2 2" xfId="4424"/>
    <cellStyle name="Encabezado 1 3" xfId="182"/>
    <cellStyle name="Encabezado 1 3 2" xfId="4519"/>
    <cellStyle name="Encabezado 1 4" xfId="4474"/>
    <cellStyle name="Encabezado 4" xfId="3288" builtinId="19" customBuiltin="1"/>
    <cellStyle name="Encabezado 4 10" xfId="774"/>
    <cellStyle name="Encabezado 4 10 2" xfId="775"/>
    <cellStyle name="Encabezado 4 10 3" xfId="776"/>
    <cellStyle name="Encabezado 4 10 4" xfId="777"/>
    <cellStyle name="Encabezado 4 10 5" xfId="778"/>
    <cellStyle name="Encabezado 4 10 6" xfId="3628"/>
    <cellStyle name="Encabezado 4 10 7" xfId="3518"/>
    <cellStyle name="Encabezado 4 11" xfId="779"/>
    <cellStyle name="Encabezado 4 12" xfId="780"/>
    <cellStyle name="Encabezado 4 13" xfId="781"/>
    <cellStyle name="Encabezado 4 14" xfId="782"/>
    <cellStyle name="Encabezado 4 15" xfId="140"/>
    <cellStyle name="Encabezado 4 2" xfId="783"/>
    <cellStyle name="Encabezado 4 2 2" xfId="784"/>
    <cellStyle name="Encabezado 4 2 3" xfId="785"/>
    <cellStyle name="Encabezado 4 2 4" xfId="786"/>
    <cellStyle name="Encabezado 4 2 5" xfId="787"/>
    <cellStyle name="Encabezado 4 2 6" xfId="788"/>
    <cellStyle name="Encabezado 4 3" xfId="789"/>
    <cellStyle name="Encabezado 4 3 2" xfId="790"/>
    <cellStyle name="Encabezado 4 3 3" xfId="791"/>
    <cellStyle name="Encabezado 4 3 4" xfId="792"/>
    <cellStyle name="Encabezado 4 3 5" xfId="793"/>
    <cellStyle name="Encabezado 4 3 6" xfId="4079"/>
    <cellStyle name="Encabezado 4 4" xfId="794"/>
    <cellStyle name="Encabezado 4 4 2" xfId="795"/>
    <cellStyle name="Encabezado 4 4 3" xfId="796"/>
    <cellStyle name="Encabezado 4 4 4" xfId="797"/>
    <cellStyle name="Encabezado 4 4 5" xfId="798"/>
    <cellStyle name="Encabezado 4 5" xfId="799"/>
    <cellStyle name="Encabezado 4 5 2" xfId="800"/>
    <cellStyle name="Encabezado 4 5 3" xfId="801"/>
    <cellStyle name="Encabezado 4 5 4" xfId="802"/>
    <cellStyle name="Encabezado 4 5 5" xfId="803"/>
    <cellStyle name="Encabezado 4 6" xfId="804"/>
    <cellStyle name="Encabezado 4 6 2" xfId="805"/>
    <cellStyle name="Encabezado 4 6 3" xfId="806"/>
    <cellStyle name="Encabezado 4 6 4" xfId="807"/>
    <cellStyle name="Encabezado 4 6 5" xfId="808"/>
    <cellStyle name="Encabezado 4 7" xfId="809"/>
    <cellStyle name="Encabezado 4 7 2" xfId="810"/>
    <cellStyle name="Encabezado 4 7 3" xfId="811"/>
    <cellStyle name="Encabezado 4 7 4" xfId="812"/>
    <cellStyle name="Encabezado 4 7 5" xfId="813"/>
    <cellStyle name="Encabezado 4 8" xfId="814"/>
    <cellStyle name="Encabezado 4 8 2" xfId="815"/>
    <cellStyle name="Encabezado 4 8 3" xfId="816"/>
    <cellStyle name="Encabezado 4 8 4" xfId="817"/>
    <cellStyle name="Encabezado 4 8 5" xfId="818"/>
    <cellStyle name="Encabezado 4 8 6" xfId="4225"/>
    <cellStyle name="Encabezado 4 9" xfId="819"/>
    <cellStyle name="Encabezado 4 9 2" xfId="820"/>
    <cellStyle name="Encabezado 4 9 3" xfId="821"/>
    <cellStyle name="Encabezado 4 9 4" xfId="822"/>
    <cellStyle name="Encabezado 4 9 5" xfId="823"/>
    <cellStyle name="Énfasis1" xfId="3300" builtinId="29" customBuiltin="1"/>
    <cellStyle name="Énfasis1 10" xfId="824"/>
    <cellStyle name="Énfasis1 10 2" xfId="825"/>
    <cellStyle name="Énfasis1 10 3" xfId="826"/>
    <cellStyle name="Énfasis1 10 4" xfId="827"/>
    <cellStyle name="Énfasis1 10 5" xfId="828"/>
    <cellStyle name="Énfasis1 10 6" xfId="3626"/>
    <cellStyle name="Énfasis1 10 7" xfId="3519"/>
    <cellStyle name="Énfasis1 10 8" xfId="4437"/>
    <cellStyle name="Énfasis1 11" xfId="829"/>
    <cellStyle name="Énfasis1 12" xfId="830"/>
    <cellStyle name="Énfasis1 13" xfId="831"/>
    <cellStyle name="Énfasis1 14" xfId="832"/>
    <cellStyle name="Énfasis1 15" xfId="141"/>
    <cellStyle name="Énfasis1 2" xfId="833"/>
    <cellStyle name="Énfasis1 2 2" xfId="834"/>
    <cellStyle name="Énfasis1 2 3" xfId="835"/>
    <cellStyle name="Énfasis1 2 4" xfId="836"/>
    <cellStyle name="Énfasis1 2 5" xfId="837"/>
    <cellStyle name="Énfasis1 2 6" xfId="838"/>
    <cellStyle name="Énfasis1 2 7" xfId="3971"/>
    <cellStyle name="Énfasis1 3" xfId="839"/>
    <cellStyle name="Énfasis1 3 2" xfId="840"/>
    <cellStyle name="Énfasis1 3 3" xfId="841"/>
    <cellStyle name="Énfasis1 3 4" xfId="842"/>
    <cellStyle name="Énfasis1 3 5" xfId="843"/>
    <cellStyle name="Énfasis1 3 6" xfId="4080"/>
    <cellStyle name="Énfasis1 4" xfId="844"/>
    <cellStyle name="Énfasis1 4 2" xfId="845"/>
    <cellStyle name="Énfasis1 4 3" xfId="846"/>
    <cellStyle name="Énfasis1 4 4" xfId="847"/>
    <cellStyle name="Énfasis1 4 5" xfId="848"/>
    <cellStyle name="Énfasis1 5" xfId="849"/>
    <cellStyle name="Énfasis1 5 2" xfId="850"/>
    <cellStyle name="Énfasis1 5 3" xfId="851"/>
    <cellStyle name="Énfasis1 5 4" xfId="852"/>
    <cellStyle name="Énfasis1 5 5" xfId="853"/>
    <cellStyle name="Énfasis1 6" xfId="854"/>
    <cellStyle name="Énfasis1 6 2" xfId="855"/>
    <cellStyle name="Énfasis1 6 3" xfId="856"/>
    <cellStyle name="Énfasis1 6 4" xfId="857"/>
    <cellStyle name="Énfasis1 6 5" xfId="858"/>
    <cellStyle name="Énfasis1 7" xfId="859"/>
    <cellStyle name="Énfasis1 7 2" xfId="860"/>
    <cellStyle name="Énfasis1 7 3" xfId="861"/>
    <cellStyle name="Énfasis1 7 4" xfId="862"/>
    <cellStyle name="Énfasis1 7 5" xfId="863"/>
    <cellStyle name="Énfasis1 8" xfId="864"/>
    <cellStyle name="Énfasis1 8 2" xfId="865"/>
    <cellStyle name="Énfasis1 8 3" xfId="866"/>
    <cellStyle name="Énfasis1 8 4" xfId="867"/>
    <cellStyle name="Énfasis1 8 5" xfId="868"/>
    <cellStyle name="Énfasis1 8 6" xfId="4238"/>
    <cellStyle name="Énfasis1 9" xfId="869"/>
    <cellStyle name="Énfasis1 9 2" xfId="870"/>
    <cellStyle name="Énfasis1 9 3" xfId="871"/>
    <cellStyle name="Énfasis1 9 4" xfId="872"/>
    <cellStyle name="Énfasis1 9 5" xfId="873"/>
    <cellStyle name="Énfasis2" xfId="3303" builtinId="33" customBuiltin="1"/>
    <cellStyle name="Énfasis2 10" xfId="874"/>
    <cellStyle name="Énfasis2 10 2" xfId="875"/>
    <cellStyle name="Énfasis2 10 3" xfId="876"/>
    <cellStyle name="Énfasis2 10 4" xfId="877"/>
    <cellStyle name="Énfasis2 10 5" xfId="878"/>
    <cellStyle name="Énfasis2 10 6" xfId="3625"/>
    <cellStyle name="Énfasis2 10 7" xfId="3521"/>
    <cellStyle name="Énfasis2 10 8" xfId="4441"/>
    <cellStyle name="Énfasis2 11" xfId="879"/>
    <cellStyle name="Énfasis2 12" xfId="880"/>
    <cellStyle name="Énfasis2 13" xfId="881"/>
    <cellStyle name="Énfasis2 14" xfId="882"/>
    <cellStyle name="Énfasis2 15" xfId="142"/>
    <cellStyle name="Énfasis2 2" xfId="883"/>
    <cellStyle name="Énfasis2 2 2" xfId="884"/>
    <cellStyle name="Énfasis2 2 3" xfId="885"/>
    <cellStyle name="Énfasis2 2 4" xfId="886"/>
    <cellStyle name="Énfasis2 2 5" xfId="887"/>
    <cellStyle name="Énfasis2 2 6" xfId="888"/>
    <cellStyle name="Énfasis2 2 7" xfId="3972"/>
    <cellStyle name="Énfasis2 3" xfId="889"/>
    <cellStyle name="Énfasis2 3 2" xfId="890"/>
    <cellStyle name="Énfasis2 3 3" xfId="891"/>
    <cellStyle name="Énfasis2 3 4" xfId="892"/>
    <cellStyle name="Énfasis2 3 5" xfId="893"/>
    <cellStyle name="Énfasis2 3 6" xfId="4081"/>
    <cellStyle name="Énfasis2 4" xfId="894"/>
    <cellStyle name="Énfasis2 4 2" xfId="895"/>
    <cellStyle name="Énfasis2 4 3" xfId="896"/>
    <cellStyle name="Énfasis2 4 4" xfId="897"/>
    <cellStyle name="Énfasis2 4 5" xfId="898"/>
    <cellStyle name="Énfasis2 5" xfId="899"/>
    <cellStyle name="Énfasis2 5 2" xfId="900"/>
    <cellStyle name="Énfasis2 5 3" xfId="901"/>
    <cellStyle name="Énfasis2 5 4" xfId="902"/>
    <cellStyle name="Énfasis2 5 5" xfId="903"/>
    <cellStyle name="Énfasis2 6" xfId="904"/>
    <cellStyle name="Énfasis2 6 2" xfId="905"/>
    <cellStyle name="Énfasis2 6 3" xfId="906"/>
    <cellStyle name="Énfasis2 6 4" xfId="907"/>
    <cellStyle name="Énfasis2 6 5" xfId="908"/>
    <cellStyle name="Énfasis2 7" xfId="909"/>
    <cellStyle name="Énfasis2 7 2" xfId="910"/>
    <cellStyle name="Énfasis2 7 3" xfId="911"/>
    <cellStyle name="Énfasis2 7 4" xfId="912"/>
    <cellStyle name="Énfasis2 7 5" xfId="913"/>
    <cellStyle name="Énfasis2 8" xfId="914"/>
    <cellStyle name="Énfasis2 8 2" xfId="915"/>
    <cellStyle name="Énfasis2 8 3" xfId="916"/>
    <cellStyle name="Énfasis2 8 4" xfId="917"/>
    <cellStyle name="Énfasis2 8 5" xfId="918"/>
    <cellStyle name="Énfasis2 8 6" xfId="4242"/>
    <cellStyle name="Énfasis2 9" xfId="919"/>
    <cellStyle name="Énfasis2 9 2" xfId="920"/>
    <cellStyle name="Énfasis2 9 3" xfId="921"/>
    <cellStyle name="Énfasis2 9 4" xfId="922"/>
    <cellStyle name="Énfasis2 9 5" xfId="923"/>
    <cellStyle name="Énfasis3" xfId="3306" builtinId="37" customBuiltin="1"/>
    <cellStyle name="Énfasis3 10" xfId="924"/>
    <cellStyle name="Énfasis3 10 2" xfId="925"/>
    <cellStyle name="Énfasis3 10 3" xfId="926"/>
    <cellStyle name="Énfasis3 10 4" xfId="927"/>
    <cellStyle name="Énfasis3 10 5" xfId="928"/>
    <cellStyle name="Énfasis3 10 6" xfId="3401"/>
    <cellStyle name="Énfasis3 10 7" xfId="3624"/>
    <cellStyle name="Énfasis3 10 8" xfId="3522"/>
    <cellStyle name="Énfasis3 10 9" xfId="4445"/>
    <cellStyle name="Énfasis3 11" xfId="929"/>
    <cellStyle name="Énfasis3 12" xfId="930"/>
    <cellStyle name="Énfasis3 12 2" xfId="4022"/>
    <cellStyle name="Énfasis3 13" xfId="931"/>
    <cellStyle name="Énfasis3 14" xfId="932"/>
    <cellStyle name="Énfasis3 15" xfId="143"/>
    <cellStyle name="Énfasis3 2" xfId="933"/>
    <cellStyle name="Énfasis3 2 2" xfId="934"/>
    <cellStyle name="Énfasis3 2 3" xfId="935"/>
    <cellStyle name="Énfasis3 2 4" xfId="936"/>
    <cellStyle name="Énfasis3 2 5" xfId="937"/>
    <cellStyle name="Énfasis3 2 6" xfId="938"/>
    <cellStyle name="Énfasis3 2 7" xfId="3623"/>
    <cellStyle name="Énfasis3 2 8" xfId="3973"/>
    <cellStyle name="Énfasis3 3" xfId="939"/>
    <cellStyle name="Énfasis3 3 2" xfId="940"/>
    <cellStyle name="Énfasis3 3 3" xfId="941"/>
    <cellStyle name="Énfasis3 3 4" xfId="942"/>
    <cellStyle name="Énfasis3 3 5" xfId="943"/>
    <cellStyle name="Énfasis3 3 6" xfId="3622"/>
    <cellStyle name="Énfasis3 3 7" xfId="4082"/>
    <cellStyle name="Énfasis3 4" xfId="944"/>
    <cellStyle name="Énfasis3 4 2" xfId="945"/>
    <cellStyle name="Énfasis3 4 3" xfId="946"/>
    <cellStyle name="Énfasis3 4 4" xfId="947"/>
    <cellStyle name="Énfasis3 4 5" xfId="948"/>
    <cellStyle name="Énfasis3 4 6" xfId="3621"/>
    <cellStyle name="Énfasis3 5" xfId="949"/>
    <cellStyle name="Énfasis3 5 2" xfId="950"/>
    <cellStyle name="Énfasis3 5 3" xfId="951"/>
    <cellStyle name="Énfasis3 5 4" xfId="952"/>
    <cellStyle name="Énfasis3 5 5" xfId="953"/>
    <cellStyle name="Énfasis3 5 6" xfId="3620"/>
    <cellStyle name="Énfasis3 6" xfId="954"/>
    <cellStyle name="Énfasis3 6 2" xfId="955"/>
    <cellStyle name="Énfasis3 6 3" xfId="956"/>
    <cellStyle name="Énfasis3 6 4" xfId="957"/>
    <cellStyle name="Énfasis3 6 5" xfId="958"/>
    <cellStyle name="Énfasis3 7" xfId="959"/>
    <cellStyle name="Énfasis3 7 2" xfId="960"/>
    <cellStyle name="Énfasis3 7 3" xfId="961"/>
    <cellStyle name="Énfasis3 7 4" xfId="962"/>
    <cellStyle name="Énfasis3 7 5" xfId="963"/>
    <cellStyle name="Énfasis3 7 6" xfId="4083"/>
    <cellStyle name="Énfasis3 8" xfId="964"/>
    <cellStyle name="Énfasis3 8 2" xfId="965"/>
    <cellStyle name="Énfasis3 8 3" xfId="966"/>
    <cellStyle name="Énfasis3 8 4" xfId="967"/>
    <cellStyle name="Énfasis3 8 5" xfId="968"/>
    <cellStyle name="Énfasis3 8 6" xfId="4246"/>
    <cellStyle name="Énfasis3 9" xfId="969"/>
    <cellStyle name="Énfasis3 9 2" xfId="970"/>
    <cellStyle name="Énfasis3 9 3" xfId="971"/>
    <cellStyle name="Énfasis3 9 4" xfId="972"/>
    <cellStyle name="Énfasis3 9 5" xfId="973"/>
    <cellStyle name="Énfasis3 9 6" xfId="4311"/>
    <cellStyle name="Énfasis4" xfId="3309" builtinId="41" customBuiltin="1"/>
    <cellStyle name="Énfasis4 10" xfId="974"/>
    <cellStyle name="Énfasis4 10 2" xfId="975"/>
    <cellStyle name="Énfasis4 10 3" xfId="976"/>
    <cellStyle name="Énfasis4 10 4" xfId="977"/>
    <cellStyle name="Énfasis4 10 5" xfId="978"/>
    <cellStyle name="Énfasis4 10 6" xfId="3402"/>
    <cellStyle name="Énfasis4 10 7" xfId="3619"/>
    <cellStyle name="Énfasis4 10 8" xfId="3523"/>
    <cellStyle name="Énfasis4 10 9" xfId="4449"/>
    <cellStyle name="Énfasis4 11" xfId="979"/>
    <cellStyle name="Énfasis4 12" xfId="980"/>
    <cellStyle name="Énfasis4 12 2" xfId="4023"/>
    <cellStyle name="Énfasis4 13" xfId="981"/>
    <cellStyle name="Énfasis4 14" xfId="982"/>
    <cellStyle name="Énfasis4 15" xfId="144"/>
    <cellStyle name="Énfasis4 2" xfId="983"/>
    <cellStyle name="Énfasis4 2 2" xfId="984"/>
    <cellStyle name="Énfasis4 2 3" xfId="985"/>
    <cellStyle name="Énfasis4 2 4" xfId="986"/>
    <cellStyle name="Énfasis4 2 5" xfId="987"/>
    <cellStyle name="Énfasis4 2 6" xfId="988"/>
    <cellStyle name="Énfasis4 2 7" xfId="3618"/>
    <cellStyle name="Énfasis4 2 8" xfId="3974"/>
    <cellStyle name="Énfasis4 3" xfId="989"/>
    <cellStyle name="Énfasis4 3 2" xfId="990"/>
    <cellStyle name="Énfasis4 3 3" xfId="991"/>
    <cellStyle name="Énfasis4 3 4" xfId="992"/>
    <cellStyle name="Énfasis4 3 5" xfId="993"/>
    <cellStyle name="Énfasis4 3 6" xfId="3617"/>
    <cellStyle name="Énfasis4 3 7" xfId="4084"/>
    <cellStyle name="Énfasis4 4" xfId="994"/>
    <cellStyle name="Énfasis4 4 2" xfId="995"/>
    <cellStyle name="Énfasis4 4 3" xfId="996"/>
    <cellStyle name="Énfasis4 4 4" xfId="997"/>
    <cellStyle name="Énfasis4 4 5" xfId="998"/>
    <cellStyle name="Énfasis4 4 6" xfId="3616"/>
    <cellStyle name="Énfasis4 5" xfId="999"/>
    <cellStyle name="Énfasis4 5 2" xfId="1000"/>
    <cellStyle name="Énfasis4 5 3" xfId="1001"/>
    <cellStyle name="Énfasis4 5 4" xfId="1002"/>
    <cellStyle name="Énfasis4 5 5" xfId="1003"/>
    <cellStyle name="Énfasis4 5 6" xfId="3615"/>
    <cellStyle name="Énfasis4 6" xfId="1004"/>
    <cellStyle name="Énfasis4 6 2" xfId="1005"/>
    <cellStyle name="Énfasis4 6 3" xfId="1006"/>
    <cellStyle name="Énfasis4 6 4" xfId="1007"/>
    <cellStyle name="Énfasis4 6 5" xfId="1008"/>
    <cellStyle name="Énfasis4 7" xfId="1009"/>
    <cellStyle name="Énfasis4 7 2" xfId="1010"/>
    <cellStyle name="Énfasis4 7 3" xfId="1011"/>
    <cellStyle name="Énfasis4 7 4" xfId="1012"/>
    <cellStyle name="Énfasis4 7 5" xfId="1013"/>
    <cellStyle name="Énfasis4 7 6" xfId="4085"/>
    <cellStyle name="Énfasis4 8" xfId="1014"/>
    <cellStyle name="Énfasis4 8 2" xfId="1015"/>
    <cellStyle name="Énfasis4 8 3" xfId="1016"/>
    <cellStyle name="Énfasis4 8 4" xfId="1017"/>
    <cellStyle name="Énfasis4 8 5" xfId="1018"/>
    <cellStyle name="Énfasis4 8 6" xfId="4250"/>
    <cellStyle name="Énfasis4 9" xfId="1019"/>
    <cellStyle name="Énfasis4 9 2" xfId="1020"/>
    <cellStyle name="Énfasis4 9 3" xfId="1021"/>
    <cellStyle name="Énfasis4 9 4" xfId="1022"/>
    <cellStyle name="Énfasis4 9 5" xfId="1023"/>
    <cellStyle name="Énfasis4 9 6" xfId="4312"/>
    <cellStyle name="Énfasis5" xfId="3312" builtinId="45" customBuiltin="1"/>
    <cellStyle name="Énfasis5 10" xfId="1024"/>
    <cellStyle name="Énfasis5 10 2" xfId="1025"/>
    <cellStyle name="Énfasis5 10 3" xfId="1026"/>
    <cellStyle name="Énfasis5 10 4" xfId="1027"/>
    <cellStyle name="Énfasis5 10 5" xfId="1028"/>
    <cellStyle name="Énfasis5 10 6" xfId="3403"/>
    <cellStyle name="Énfasis5 10 7" xfId="3613"/>
    <cellStyle name="Énfasis5 10 8" xfId="3524"/>
    <cellStyle name="Énfasis5 10 9" xfId="4453"/>
    <cellStyle name="Énfasis5 11" xfId="1029"/>
    <cellStyle name="Énfasis5 12" xfId="1030"/>
    <cellStyle name="Énfasis5 12 2" xfId="4024"/>
    <cellStyle name="Énfasis5 13" xfId="1031"/>
    <cellStyle name="Énfasis5 14" xfId="1032"/>
    <cellStyle name="Énfasis5 15" xfId="145"/>
    <cellStyle name="Énfasis5 2" xfId="1033"/>
    <cellStyle name="Énfasis5 2 2" xfId="1034"/>
    <cellStyle name="Énfasis5 2 3" xfId="1035"/>
    <cellStyle name="Énfasis5 2 4" xfId="1036"/>
    <cellStyle name="Énfasis5 2 5" xfId="1037"/>
    <cellStyle name="Énfasis5 2 6" xfId="1038"/>
    <cellStyle name="Énfasis5 2 7" xfId="3612"/>
    <cellStyle name="Énfasis5 2 8" xfId="3975"/>
    <cellStyle name="Énfasis5 3" xfId="1039"/>
    <cellStyle name="Énfasis5 3 2" xfId="1040"/>
    <cellStyle name="Énfasis5 3 3" xfId="1041"/>
    <cellStyle name="Énfasis5 3 4" xfId="1042"/>
    <cellStyle name="Énfasis5 3 5" xfId="1043"/>
    <cellStyle name="Énfasis5 3 6" xfId="3610"/>
    <cellStyle name="Énfasis5 3 7" xfId="4086"/>
    <cellStyle name="Énfasis5 4" xfId="1044"/>
    <cellStyle name="Énfasis5 4 2" xfId="1045"/>
    <cellStyle name="Énfasis5 4 3" xfId="1046"/>
    <cellStyle name="Énfasis5 4 4" xfId="1047"/>
    <cellStyle name="Énfasis5 4 5" xfId="1048"/>
    <cellStyle name="Énfasis5 4 6" xfId="3609"/>
    <cellStyle name="Énfasis5 5" xfId="1049"/>
    <cellStyle name="Énfasis5 5 2" xfId="1050"/>
    <cellStyle name="Énfasis5 5 3" xfId="1051"/>
    <cellStyle name="Énfasis5 5 4" xfId="1052"/>
    <cellStyle name="Énfasis5 5 5" xfId="1053"/>
    <cellStyle name="Énfasis5 5 6" xfId="3608"/>
    <cellStyle name="Énfasis5 6" xfId="1054"/>
    <cellStyle name="Énfasis5 6 2" xfId="1055"/>
    <cellStyle name="Énfasis5 6 3" xfId="1056"/>
    <cellStyle name="Énfasis5 6 4" xfId="1057"/>
    <cellStyle name="Énfasis5 6 5" xfId="1058"/>
    <cellStyle name="Énfasis5 7" xfId="1059"/>
    <cellStyle name="Énfasis5 7 2" xfId="1060"/>
    <cellStyle name="Énfasis5 7 3" xfId="1061"/>
    <cellStyle name="Énfasis5 7 4" xfId="1062"/>
    <cellStyle name="Énfasis5 7 5" xfId="1063"/>
    <cellStyle name="Énfasis5 7 6" xfId="4087"/>
    <cellStyle name="Énfasis5 8" xfId="1064"/>
    <cellStyle name="Énfasis5 8 2" xfId="1065"/>
    <cellStyle name="Énfasis5 8 3" xfId="1066"/>
    <cellStyle name="Énfasis5 8 4" xfId="1067"/>
    <cellStyle name="Énfasis5 8 5" xfId="1068"/>
    <cellStyle name="Énfasis5 8 6" xfId="4254"/>
    <cellStyle name="Énfasis5 9" xfId="1069"/>
    <cellStyle name="Énfasis5 9 2" xfId="1070"/>
    <cellStyle name="Énfasis5 9 3" xfId="1071"/>
    <cellStyle name="Énfasis5 9 4" xfId="1072"/>
    <cellStyle name="Énfasis5 9 5" xfId="1073"/>
    <cellStyle name="Énfasis5 9 6" xfId="4313"/>
    <cellStyle name="Énfasis6" xfId="3315" builtinId="49" customBuiltin="1"/>
    <cellStyle name="Énfasis6 10" xfId="1074"/>
    <cellStyle name="Énfasis6 10 2" xfId="1075"/>
    <cellStyle name="Énfasis6 10 3" xfId="1076"/>
    <cellStyle name="Énfasis6 10 4" xfId="1077"/>
    <cellStyle name="Énfasis6 10 5" xfId="1078"/>
    <cellStyle name="Énfasis6 10 6" xfId="3404"/>
    <cellStyle name="Énfasis6 10 7" xfId="3607"/>
    <cellStyle name="Énfasis6 10 8" xfId="3525"/>
    <cellStyle name="Énfasis6 10 9" xfId="4457"/>
    <cellStyle name="Énfasis6 11" xfId="1079"/>
    <cellStyle name="Énfasis6 12" xfId="1080"/>
    <cellStyle name="Énfasis6 12 2" xfId="4025"/>
    <cellStyle name="Énfasis6 13" xfId="1081"/>
    <cellStyle name="Énfasis6 14" xfId="1082"/>
    <cellStyle name="Énfasis6 15" xfId="146"/>
    <cellStyle name="Énfasis6 2" xfId="1083"/>
    <cellStyle name="Énfasis6 2 2" xfId="1084"/>
    <cellStyle name="Énfasis6 2 3" xfId="1085"/>
    <cellStyle name="Énfasis6 2 4" xfId="1086"/>
    <cellStyle name="Énfasis6 2 5" xfId="1087"/>
    <cellStyle name="Énfasis6 2 6" xfId="1088"/>
    <cellStyle name="Énfasis6 2 7" xfId="3606"/>
    <cellStyle name="Énfasis6 2 8" xfId="3976"/>
    <cellStyle name="Énfasis6 3" xfId="1089"/>
    <cellStyle name="Énfasis6 3 2" xfId="1090"/>
    <cellStyle name="Énfasis6 3 3" xfId="1091"/>
    <cellStyle name="Énfasis6 3 4" xfId="1092"/>
    <cellStyle name="Énfasis6 3 5" xfId="1093"/>
    <cellStyle name="Énfasis6 3 6" xfId="3605"/>
    <cellStyle name="Énfasis6 3 7" xfId="4088"/>
    <cellStyle name="Énfasis6 4" xfId="1094"/>
    <cellStyle name="Énfasis6 4 2" xfId="1095"/>
    <cellStyle name="Énfasis6 4 3" xfId="1096"/>
    <cellStyle name="Énfasis6 4 4" xfId="1097"/>
    <cellStyle name="Énfasis6 4 5" xfId="1098"/>
    <cellStyle name="Énfasis6 4 6" xfId="3604"/>
    <cellStyle name="Énfasis6 5" xfId="1099"/>
    <cellStyle name="Énfasis6 5 2" xfId="1100"/>
    <cellStyle name="Énfasis6 5 3" xfId="1101"/>
    <cellStyle name="Énfasis6 5 4" xfId="1102"/>
    <cellStyle name="Énfasis6 5 5" xfId="1103"/>
    <cellStyle name="Énfasis6 5 6" xfId="3603"/>
    <cellStyle name="Énfasis6 6" xfId="1104"/>
    <cellStyle name="Énfasis6 6 2" xfId="1105"/>
    <cellStyle name="Énfasis6 6 3" xfId="1106"/>
    <cellStyle name="Énfasis6 6 4" xfId="1107"/>
    <cellStyle name="Énfasis6 6 5" xfId="1108"/>
    <cellStyle name="Énfasis6 7" xfId="1109"/>
    <cellStyle name="Énfasis6 7 2" xfId="1110"/>
    <cellStyle name="Énfasis6 7 3" xfId="1111"/>
    <cellStyle name="Énfasis6 7 4" xfId="1112"/>
    <cellStyle name="Énfasis6 7 5" xfId="1113"/>
    <cellStyle name="Énfasis6 7 6" xfId="4089"/>
    <cellStyle name="Énfasis6 8" xfId="1114"/>
    <cellStyle name="Énfasis6 8 2" xfId="1115"/>
    <cellStyle name="Énfasis6 8 3" xfId="1116"/>
    <cellStyle name="Énfasis6 8 4" xfId="1117"/>
    <cellStyle name="Énfasis6 8 5" xfId="1118"/>
    <cellStyle name="Énfasis6 8 6" xfId="4258"/>
    <cellStyle name="Énfasis6 9" xfId="1119"/>
    <cellStyle name="Énfasis6 9 2" xfId="1120"/>
    <cellStyle name="Énfasis6 9 3" xfId="1121"/>
    <cellStyle name="Énfasis6 9 4" xfId="1122"/>
    <cellStyle name="Énfasis6 9 5" xfId="1123"/>
    <cellStyle name="Énfasis6 9 6" xfId="4314"/>
    <cellStyle name="Entrada" xfId="3291" builtinId="20" customBuiltin="1"/>
    <cellStyle name="Entrada 10" xfId="1124"/>
    <cellStyle name="Entrada 10 2" xfId="1125"/>
    <cellStyle name="Entrada 10 2 2" xfId="2856"/>
    <cellStyle name="Entrada 10 3" xfId="1126"/>
    <cellStyle name="Entrada 10 3 2" xfId="2857"/>
    <cellStyle name="Entrada 10 4" xfId="1127"/>
    <cellStyle name="Entrada 10 4 2" xfId="2858"/>
    <cellStyle name="Entrada 10 5" xfId="1128"/>
    <cellStyle name="Entrada 10 5 2" xfId="2859"/>
    <cellStyle name="Entrada 10 6" xfId="3405"/>
    <cellStyle name="Entrada 10 7" xfId="3602"/>
    <cellStyle name="Entrada 10 8" xfId="3526"/>
    <cellStyle name="Entrada 10 9" xfId="4428"/>
    <cellStyle name="Entrada 11" xfId="1129"/>
    <cellStyle name="Entrada 11 2" xfId="3406"/>
    <cellStyle name="Entrada 11 3" xfId="4510"/>
    <cellStyle name="Entrada 12" xfId="1130"/>
    <cellStyle name="Entrada 12 2" xfId="3407"/>
    <cellStyle name="Entrada 12 3" xfId="4026"/>
    <cellStyle name="Entrada 13" xfId="1131"/>
    <cellStyle name="Entrada 13 2" xfId="3408"/>
    <cellStyle name="Entrada 14" xfId="1132"/>
    <cellStyle name="Entrada 14 2" xfId="3409"/>
    <cellStyle name="Entrada 15" xfId="147"/>
    <cellStyle name="Entrada 16" xfId="3724"/>
    <cellStyle name="Entrada 2" xfId="1133"/>
    <cellStyle name="Entrada 2 10" xfId="3977"/>
    <cellStyle name="Entrada 2 2" xfId="1134"/>
    <cellStyle name="Entrada 2 2 2" xfId="2861"/>
    <cellStyle name="Entrada 2 3" xfId="1135"/>
    <cellStyle name="Entrada 2 3 2" xfId="2862"/>
    <cellStyle name="Entrada 2 4" xfId="1136"/>
    <cellStyle name="Entrada 2 4 2" xfId="2863"/>
    <cellStyle name="Entrada 2 5" xfId="1137"/>
    <cellStyle name="Entrada 2 5 2" xfId="2864"/>
    <cellStyle name="Entrada 2 6" xfId="1138"/>
    <cellStyle name="Entrada 2 6 2" xfId="2865"/>
    <cellStyle name="Entrada 2 7" xfId="2860"/>
    <cellStyle name="Entrada 2 7 2" xfId="3601"/>
    <cellStyle name="Entrada 2 8" xfId="3410"/>
    <cellStyle name="Entrada 2 9" xfId="3774"/>
    <cellStyle name="Entrada 3" xfId="1139"/>
    <cellStyle name="Entrada 3 2" xfId="1140"/>
    <cellStyle name="Entrada 3 2 2" xfId="2867"/>
    <cellStyle name="Entrada 3 3" xfId="1141"/>
    <cellStyle name="Entrada 3 3 2" xfId="2868"/>
    <cellStyle name="Entrada 3 4" xfId="1142"/>
    <cellStyle name="Entrada 3 4 2" xfId="2869"/>
    <cellStyle name="Entrada 3 5" xfId="1143"/>
    <cellStyle name="Entrada 3 5 2" xfId="2870"/>
    <cellStyle name="Entrada 3 6" xfId="2866"/>
    <cellStyle name="Entrada 3 6 2" xfId="3600"/>
    <cellStyle name="Entrada 3 7" xfId="3411"/>
    <cellStyle name="Entrada 3 8" xfId="4090"/>
    <cellStyle name="Entrada 4" xfId="1144"/>
    <cellStyle name="Entrada 4 2" xfId="1145"/>
    <cellStyle name="Entrada 4 2 2" xfId="2872"/>
    <cellStyle name="Entrada 4 3" xfId="1146"/>
    <cellStyle name="Entrada 4 3 2" xfId="2873"/>
    <cellStyle name="Entrada 4 4" xfId="1147"/>
    <cellStyle name="Entrada 4 4 2" xfId="2874"/>
    <cellStyle name="Entrada 4 5" xfId="1148"/>
    <cellStyle name="Entrada 4 5 2" xfId="2875"/>
    <cellStyle name="Entrada 4 6" xfId="2871"/>
    <cellStyle name="Entrada 4 6 2" xfId="3599"/>
    <cellStyle name="Entrada 4 7" xfId="3412"/>
    <cellStyle name="Entrada 4 8" xfId="4091"/>
    <cellStyle name="Entrada 5" xfId="1149"/>
    <cellStyle name="Entrada 5 2" xfId="1150"/>
    <cellStyle name="Entrada 5 2 2" xfId="2877"/>
    <cellStyle name="Entrada 5 3" xfId="1151"/>
    <cellStyle name="Entrada 5 3 2" xfId="2878"/>
    <cellStyle name="Entrada 5 4" xfId="1152"/>
    <cellStyle name="Entrada 5 4 2" xfId="2879"/>
    <cellStyle name="Entrada 5 5" xfId="1153"/>
    <cellStyle name="Entrada 5 5 2" xfId="2880"/>
    <cellStyle name="Entrada 5 6" xfId="2876"/>
    <cellStyle name="Entrada 5 6 2" xfId="3598"/>
    <cellStyle name="Entrada 5 7" xfId="3413"/>
    <cellStyle name="Entrada 5 8" xfId="4092"/>
    <cellStyle name="Entrada 6" xfId="1154"/>
    <cellStyle name="Entrada 6 2" xfId="1155"/>
    <cellStyle name="Entrada 6 2 2" xfId="2882"/>
    <cellStyle name="Entrada 6 3" xfId="1156"/>
    <cellStyle name="Entrada 6 3 2" xfId="2883"/>
    <cellStyle name="Entrada 6 4" xfId="1157"/>
    <cellStyle name="Entrada 6 4 2" xfId="2884"/>
    <cellStyle name="Entrada 6 5" xfId="1158"/>
    <cellStyle name="Entrada 6 5 2" xfId="2885"/>
    <cellStyle name="Entrada 6 6" xfId="2881"/>
    <cellStyle name="Entrada 6 7" xfId="4093"/>
    <cellStyle name="Entrada 7" xfId="1159"/>
    <cellStyle name="Entrada 7 2" xfId="1160"/>
    <cellStyle name="Entrada 7 2 2" xfId="2887"/>
    <cellStyle name="Entrada 7 3" xfId="1161"/>
    <cellStyle name="Entrada 7 3 2" xfId="2888"/>
    <cellStyle name="Entrada 7 4" xfId="1162"/>
    <cellStyle name="Entrada 7 4 2" xfId="2889"/>
    <cellStyle name="Entrada 7 5" xfId="1163"/>
    <cellStyle name="Entrada 7 5 2" xfId="2890"/>
    <cellStyle name="Entrada 7 6" xfId="2886"/>
    <cellStyle name="Entrada 7 7" xfId="4094"/>
    <cellStyle name="Entrada 8" xfId="1164"/>
    <cellStyle name="Entrada 8 2" xfId="1165"/>
    <cellStyle name="Entrada 8 2 2" xfId="2892"/>
    <cellStyle name="Entrada 8 3" xfId="1166"/>
    <cellStyle name="Entrada 8 3 2" xfId="2893"/>
    <cellStyle name="Entrada 8 4" xfId="1167"/>
    <cellStyle name="Entrada 8 4 2" xfId="2894"/>
    <cellStyle name="Entrada 8 5" xfId="1168"/>
    <cellStyle name="Entrada 8 5 2" xfId="2895"/>
    <cellStyle name="Entrada 8 6" xfId="2891"/>
    <cellStyle name="Entrada 8 7" xfId="4229"/>
    <cellStyle name="Entrada 9" xfId="1169"/>
    <cellStyle name="Entrada 9 2" xfId="1170"/>
    <cellStyle name="Entrada 9 2 2" xfId="2897"/>
    <cellStyle name="Entrada 9 3" xfId="1171"/>
    <cellStyle name="Entrada 9 3 2" xfId="2898"/>
    <cellStyle name="Entrada 9 4" xfId="1172"/>
    <cellStyle name="Entrada 9 4 2" xfId="2899"/>
    <cellStyle name="Entrada 9 5" xfId="1173"/>
    <cellStyle name="Entrada 9 5 2" xfId="2900"/>
    <cellStyle name="Entrada 9 6" xfId="2896"/>
    <cellStyle name="Entrada 9 7" xfId="4315"/>
    <cellStyle name="Euro" xfId="148"/>
    <cellStyle name="Euro 2" xfId="1174"/>
    <cellStyle name="Euro 2 2" xfId="3414"/>
    <cellStyle name="Euro 3" xfId="1175"/>
    <cellStyle name="Euro 3 2" xfId="3415"/>
    <cellStyle name="Euro 4" xfId="1176"/>
    <cellStyle name="Euro 4 2" xfId="3416"/>
    <cellStyle name="Euro 5" xfId="1177"/>
    <cellStyle name="Euro 5 2" xfId="3417"/>
    <cellStyle name="Euro 6" xfId="1178"/>
    <cellStyle name="Euro 6 2" xfId="3418"/>
    <cellStyle name="Euro 7" xfId="1179"/>
    <cellStyle name="Euro 7 2" xfId="3419"/>
    <cellStyle name="Euro 8" xfId="1180"/>
    <cellStyle name="Euro 8 2" xfId="3420"/>
    <cellStyle name="Euro 9" xfId="1181"/>
    <cellStyle name="Explanatory Text" xfId="149"/>
    <cellStyle name="F2" xfId="1182"/>
    <cellStyle name="F3" xfId="1183"/>
    <cellStyle name="F4" xfId="1184"/>
    <cellStyle name="F5" xfId="1185"/>
    <cellStyle name="F6" xfId="1186"/>
    <cellStyle name="F7" xfId="1187"/>
    <cellStyle name="F8" xfId="1188"/>
    <cellStyle name="Fecha" xfId="1189"/>
    <cellStyle name="Fijo" xfId="1190"/>
    <cellStyle name="Financiero" xfId="1191"/>
    <cellStyle name="Fixed" xfId="1192"/>
    <cellStyle name="Good" xfId="150"/>
    <cellStyle name="Good 2" xfId="1193"/>
    <cellStyle name="Good 3" xfId="1194"/>
    <cellStyle name="Good 4" xfId="1195"/>
    <cellStyle name="Good 5" xfId="1196"/>
    <cellStyle name="Good 6" xfId="2671"/>
    <cellStyle name="Heading 1" xfId="151"/>
    <cellStyle name="Heading 2" xfId="152"/>
    <cellStyle name="Heading 3" xfId="153"/>
    <cellStyle name="Heading 4" xfId="154"/>
    <cellStyle name="Heading 4 2" xfId="1197"/>
    <cellStyle name="Heading 4 3" xfId="1198"/>
    <cellStyle name="Heading 4 4" xfId="1199"/>
    <cellStyle name="Heading 4 5" xfId="1200"/>
    <cellStyle name="Heading 4 6" xfId="2672"/>
    <cellStyle name="Heading1" xfId="1201"/>
    <cellStyle name="Heading2" xfId="1202"/>
    <cellStyle name="Hipervínculo 2" xfId="1203"/>
    <cellStyle name="Hipervínculo 2 2" xfId="3594"/>
    <cellStyle name="Hipervínculo 2 3" xfId="3527"/>
    <cellStyle name="Hipervínculo 3" xfId="2901"/>
    <cellStyle name="Hipervínculo 4" xfId="2902"/>
    <cellStyle name="Hipervínculo 5" xfId="3595"/>
    <cellStyle name="Incorrecto" xfId="3290" builtinId="27" customBuiltin="1"/>
    <cellStyle name="Incorrecto 10" xfId="1204"/>
    <cellStyle name="Incorrecto 10 2" xfId="1205"/>
    <cellStyle name="Incorrecto 10 3" xfId="1206"/>
    <cellStyle name="Incorrecto 10 4" xfId="1207"/>
    <cellStyle name="Incorrecto 10 5" xfId="1208"/>
    <cellStyle name="Incorrecto 10 6" xfId="3421"/>
    <cellStyle name="Incorrecto 10 7" xfId="3593"/>
    <cellStyle name="Incorrecto 10 8" xfId="3528"/>
    <cellStyle name="Incorrecto 10 9" xfId="4426"/>
    <cellStyle name="Incorrecto 11" xfId="1209"/>
    <cellStyle name="Incorrecto 12" xfId="1210"/>
    <cellStyle name="Incorrecto 12 2" xfId="4027"/>
    <cellStyle name="Incorrecto 13" xfId="1211"/>
    <cellStyle name="Incorrecto 14" xfId="1212"/>
    <cellStyle name="Incorrecto 15" xfId="155"/>
    <cellStyle name="Incorrecto 2" xfId="1213"/>
    <cellStyle name="Incorrecto 2 2" xfId="1214"/>
    <cellStyle name="Incorrecto 2 3" xfId="1215"/>
    <cellStyle name="Incorrecto 2 4" xfId="1216"/>
    <cellStyle name="Incorrecto 2 5" xfId="1217"/>
    <cellStyle name="Incorrecto 2 6" xfId="1218"/>
    <cellStyle name="Incorrecto 2 7" xfId="3592"/>
    <cellStyle name="Incorrecto 2 8" xfId="3978"/>
    <cellStyle name="Incorrecto 3" xfId="1219"/>
    <cellStyle name="Incorrecto 3 2" xfId="1220"/>
    <cellStyle name="Incorrecto 3 3" xfId="1221"/>
    <cellStyle name="Incorrecto 3 4" xfId="1222"/>
    <cellStyle name="Incorrecto 3 5" xfId="1223"/>
    <cellStyle name="Incorrecto 3 6" xfId="3591"/>
    <cellStyle name="Incorrecto 3 7" xfId="4095"/>
    <cellStyle name="Incorrecto 4" xfId="1224"/>
    <cellStyle name="Incorrecto 4 2" xfId="1225"/>
    <cellStyle name="Incorrecto 4 3" xfId="1226"/>
    <cellStyle name="Incorrecto 4 4" xfId="1227"/>
    <cellStyle name="Incorrecto 4 5" xfId="1228"/>
    <cellStyle name="Incorrecto 4 6" xfId="3590"/>
    <cellStyle name="Incorrecto 5" xfId="1229"/>
    <cellStyle name="Incorrecto 5 2" xfId="1230"/>
    <cellStyle name="Incorrecto 5 3" xfId="1231"/>
    <cellStyle name="Incorrecto 5 4" xfId="1232"/>
    <cellStyle name="Incorrecto 5 5" xfId="1233"/>
    <cellStyle name="Incorrecto 5 6" xfId="3589"/>
    <cellStyle name="Incorrecto 6" xfId="1234"/>
    <cellStyle name="Incorrecto 6 2" xfId="1235"/>
    <cellStyle name="Incorrecto 6 3" xfId="1236"/>
    <cellStyle name="Incorrecto 6 4" xfId="1237"/>
    <cellStyle name="Incorrecto 6 5" xfId="1238"/>
    <cellStyle name="Incorrecto 7" xfId="1239"/>
    <cellStyle name="Incorrecto 7 2" xfId="1240"/>
    <cellStyle name="Incorrecto 7 3" xfId="1241"/>
    <cellStyle name="Incorrecto 7 4" xfId="1242"/>
    <cellStyle name="Incorrecto 7 5" xfId="1243"/>
    <cellStyle name="Incorrecto 7 6" xfId="4096"/>
    <cellStyle name="Incorrecto 8" xfId="1244"/>
    <cellStyle name="Incorrecto 8 2" xfId="1245"/>
    <cellStyle name="Incorrecto 8 3" xfId="1246"/>
    <cellStyle name="Incorrecto 8 4" xfId="1247"/>
    <cellStyle name="Incorrecto 8 5" xfId="1248"/>
    <cellStyle name="Incorrecto 8 6" xfId="4227"/>
    <cellStyle name="Incorrecto 9" xfId="1249"/>
    <cellStyle name="Incorrecto 9 2" xfId="1250"/>
    <cellStyle name="Incorrecto 9 3" xfId="1251"/>
    <cellStyle name="Incorrecto 9 4" xfId="1252"/>
    <cellStyle name="Incorrecto 9 5" xfId="1253"/>
    <cellStyle name="Incorrecto 9 6" xfId="4316"/>
    <cellStyle name="Input" xfId="156"/>
    <cellStyle name="Input 2" xfId="1254"/>
    <cellStyle name="Input 2 2" xfId="2903"/>
    <cellStyle name="Input 3" xfId="1255"/>
    <cellStyle name="Input 3 2" xfId="2904"/>
    <cellStyle name="Input 4" xfId="1256"/>
    <cellStyle name="Input 4 2" xfId="2905"/>
    <cellStyle name="Input 5" xfId="1257"/>
    <cellStyle name="Input 5 2" xfId="2906"/>
    <cellStyle name="Input 6" xfId="2673"/>
    <cellStyle name="Input 6 2" xfId="3588"/>
    <cellStyle name="Input 7" xfId="3422"/>
    <cellStyle name="Input 8" xfId="4097"/>
    <cellStyle name="Input_valor justo.junio2010" xfId="3423"/>
    <cellStyle name="Komórka po??czona" xfId="1258"/>
    <cellStyle name="Komórka połączona" xfId="157"/>
    <cellStyle name="Komórka zaznaczona" xfId="158"/>
    <cellStyle name="Linked Cell" xfId="159"/>
    <cellStyle name="Linked Cell 2" xfId="1259"/>
    <cellStyle name="Linked Cell 3" xfId="1260"/>
    <cellStyle name="Linked Cell 4" xfId="1261"/>
    <cellStyle name="Linked Cell 5" xfId="1262"/>
    <cellStyle name="Linked Cell 6" xfId="2674"/>
    <cellStyle name="Millares" xfId="40" builtinId="3"/>
    <cellStyle name="Millares [0]" xfId="18" builtinId="6"/>
    <cellStyle name="Millares [0] 10" xfId="34"/>
    <cellStyle name="Millares [0] 10 2" xfId="59"/>
    <cellStyle name="Millares [0] 11" xfId="2908"/>
    <cellStyle name="Millares [0] 12" xfId="3284"/>
    <cellStyle name="Millares [0] 13" xfId="3987"/>
    <cellStyle name="Millares [0] 2" xfId="4"/>
    <cellStyle name="Millares [0] 2 2" xfId="52"/>
    <cellStyle name="Millares [0] 2 2 2" xfId="1264"/>
    <cellStyle name="Millares [0] 2 2 3" xfId="4098"/>
    <cellStyle name="Millares [0] 2 3" xfId="1265"/>
    <cellStyle name="Millares [0] 2 3 2" xfId="2909"/>
    <cellStyle name="Millares [0] 2 4" xfId="1263"/>
    <cellStyle name="Millares [0] 2 5" xfId="3283"/>
    <cellStyle name="Millares [0] 2 6" xfId="3911"/>
    <cellStyle name="Millares [0] 3" xfId="10"/>
    <cellStyle name="Millares [0] 3 2" xfId="57"/>
    <cellStyle name="Millares [0] 3 3" xfId="1266"/>
    <cellStyle name="Millares [0] 3 4" xfId="3282"/>
    <cellStyle name="Millares [0] 3 5" xfId="3913"/>
    <cellStyle name="Millares [0] 4" xfId="31"/>
    <cellStyle name="Millares [0] 4 2" xfId="60"/>
    <cellStyle name="Millares [0] 4 3" xfId="1267"/>
    <cellStyle name="Millares [0] 4 4" xfId="3916"/>
    <cellStyle name="Millares [0] 5" xfId="21"/>
    <cellStyle name="Millares [0] 5 2" xfId="3979"/>
    <cellStyle name="Millares [0] 6" xfId="50"/>
    <cellStyle name="Millares [0] 6 2" xfId="1268"/>
    <cellStyle name="Millares [0] 7" xfId="2649"/>
    <cellStyle name="Millares [0] 7 2" xfId="4099"/>
    <cellStyle name="Millares [0] 8" xfId="38"/>
    <cellStyle name="Millares [0] 8 2" xfId="58"/>
    <cellStyle name="Millares [0] 8 3" xfId="4318"/>
    <cellStyle name="Millares [0] 9" xfId="29"/>
    <cellStyle name="Millares [0] 9 2" xfId="61"/>
    <cellStyle name="Millares [0] 9 3" xfId="4512"/>
    <cellStyle name="Millares 10" xfId="2569"/>
    <cellStyle name="Millares 10 2" xfId="2570"/>
    <cellStyle name="Millares 10 3" xfId="3425"/>
    <cellStyle name="Millares 10 4" xfId="3925"/>
    <cellStyle name="Millares 10 5" xfId="4100"/>
    <cellStyle name="Millares 11" xfId="2571"/>
    <cellStyle name="Millares 11 2" xfId="2572"/>
    <cellStyle name="Millares 11 3" xfId="3426"/>
    <cellStyle name="Millares 11 4" xfId="3926"/>
    <cellStyle name="Millares 11 5" xfId="4101"/>
    <cellStyle name="Millares 12" xfId="2573"/>
    <cellStyle name="Millares 12 2" xfId="2574"/>
    <cellStyle name="Millares 12 3" xfId="3427"/>
    <cellStyle name="Millares 12 4" xfId="3927"/>
    <cellStyle name="Millares 12 5" xfId="4102"/>
    <cellStyle name="Millares 13" xfId="2575"/>
    <cellStyle name="Millares 13 2" xfId="2576"/>
    <cellStyle name="Millares 13 2 2" xfId="3721"/>
    <cellStyle name="Millares 13 2 3" xfId="3585"/>
    <cellStyle name="Millares 13 3" xfId="3428"/>
    <cellStyle name="Millares 13 4" xfId="3928"/>
    <cellStyle name="Millares 13 5" xfId="4103"/>
    <cellStyle name="Millares 14" xfId="2577"/>
    <cellStyle name="Millares 14 2" xfId="2578"/>
    <cellStyle name="Millares 14 3" xfId="3429"/>
    <cellStyle name="Millares 14 4" xfId="3929"/>
    <cellStyle name="Millares 14 5" xfId="4104"/>
    <cellStyle name="Millares 15" xfId="2579"/>
    <cellStyle name="Millares 15 2" xfId="2580"/>
    <cellStyle name="Millares 15 3" xfId="3586"/>
    <cellStyle name="Millares 15 4" xfId="3930"/>
    <cellStyle name="Millares 15 5" xfId="4105"/>
    <cellStyle name="Millares 16" xfId="2581"/>
    <cellStyle name="Millares 16 2" xfId="2582"/>
    <cellStyle name="Millares 16 3" xfId="3587"/>
    <cellStyle name="Millares 16 4" xfId="3931"/>
    <cellStyle name="Millares 16 5" xfId="4106"/>
    <cellStyle name="Millares 17" xfId="2583"/>
    <cellStyle name="Millares 17 2" xfId="2584"/>
    <cellStyle name="Millares 17 2 2" xfId="4799"/>
    <cellStyle name="Millares 17 3" xfId="3596"/>
    <cellStyle name="Millares 17 4" xfId="3932"/>
    <cellStyle name="Millares 17 5" xfId="4107"/>
    <cellStyle name="Millares 18" xfId="2585"/>
    <cellStyle name="Millares 18 2" xfId="2586"/>
    <cellStyle name="Millares 18 2 2" xfId="4666"/>
    <cellStyle name="Millares 18 2 2 2" xfId="5074"/>
    <cellStyle name="Millares 18 2 3" xfId="4892"/>
    <cellStyle name="Millares 18 2 4" xfId="4341"/>
    <cellStyle name="Millares 18 3" xfId="3575"/>
    <cellStyle name="Millares 18 3 2" xfId="4983"/>
    <cellStyle name="Millares 18 3 3" xfId="4535"/>
    <cellStyle name="Millares 18 4" xfId="3933"/>
    <cellStyle name="Millares 18 4 2" xfId="4800"/>
    <cellStyle name="Millares 18 5" xfId="4108"/>
    <cellStyle name="Millares 19" xfId="2587"/>
    <cellStyle name="Millares 19 2" xfId="2588"/>
    <cellStyle name="Millares 19 3" xfId="3597"/>
    <cellStyle name="Millares 19 4" xfId="3934"/>
    <cellStyle name="Millares 2" xfId="48"/>
    <cellStyle name="Millares 2 2" xfId="1270"/>
    <cellStyle name="Millares 2 2 2" xfId="4342"/>
    <cellStyle name="Millares 2 2 2 2" xfId="4667"/>
    <cellStyle name="Millares 2 2 2 2 2" xfId="5075"/>
    <cellStyle name="Millares 2 2 2 3" xfId="4893"/>
    <cellStyle name="Millares 2 2 3" xfId="4536"/>
    <cellStyle name="Millares 2 2 3 2" xfId="4984"/>
    <cellStyle name="Millares 2 2 4" xfId="4801"/>
    <cellStyle name="Millares 2 2 5" xfId="4110"/>
    <cellStyle name="Millares 2 3" xfId="1269"/>
    <cellStyle name="Millares 2 3 2" xfId="4382"/>
    <cellStyle name="Millares 2 3 2 2" xfId="4731"/>
    <cellStyle name="Millares 2 3 2 2 2" xfId="5139"/>
    <cellStyle name="Millares 2 3 2 3" xfId="4957"/>
    <cellStyle name="Millares 2 3 3" xfId="4601"/>
    <cellStyle name="Millares 2 3 3 2" xfId="5048"/>
    <cellStyle name="Millares 2 3 4" xfId="4866"/>
    <cellStyle name="Millares 2 3 5" xfId="4207"/>
    <cellStyle name="Millares 2 4" xfId="3584"/>
    <cellStyle name="Millares 2 4 2" xfId="4109"/>
    <cellStyle name="Millares 2 5" xfId="3530"/>
    <cellStyle name="Millares 2 6" xfId="3912"/>
    <cellStyle name="Millares 20" xfId="2589"/>
    <cellStyle name="Millares 20 2" xfId="2590"/>
    <cellStyle name="Millares 20 3" xfId="3611"/>
    <cellStyle name="Millares 20 4" xfId="3935"/>
    <cellStyle name="Millares 20 5" xfId="4111"/>
    <cellStyle name="Millares 21" xfId="2591"/>
    <cellStyle name="Millares 21 2" xfId="2592"/>
    <cellStyle name="Millares 21 3" xfId="3614"/>
    <cellStyle name="Millares 21 4" xfId="3936"/>
    <cellStyle name="Millares 21 5" xfId="4112"/>
    <cellStyle name="Millares 22" xfId="2593"/>
    <cellStyle name="Millares 22 2" xfId="2594"/>
    <cellStyle name="Millares 22 3" xfId="3545"/>
    <cellStyle name="Millares 22 4" xfId="3937"/>
    <cellStyle name="Millares 22 5" xfId="4113"/>
    <cellStyle name="Millares 23" xfId="2595"/>
    <cellStyle name="Millares 23 2" xfId="3520"/>
    <cellStyle name="Millares 23 3" xfId="3938"/>
    <cellStyle name="Millares 23 4" xfId="4114"/>
    <cellStyle name="Millares 24" xfId="2596"/>
    <cellStyle name="Millares 24 2" xfId="3513"/>
    <cellStyle name="Millares 24 3" xfId="3939"/>
    <cellStyle name="Millares 24 4" xfId="4115"/>
    <cellStyle name="Millares 25" xfId="2597"/>
    <cellStyle name="Millares 25 2" xfId="3537"/>
    <cellStyle name="Millares 25 3" xfId="3940"/>
    <cellStyle name="Millares 25 4" xfId="4116"/>
    <cellStyle name="Millares 26" xfId="2659"/>
    <cellStyle name="Millares 26 2" xfId="3941"/>
    <cellStyle name="Millares 26 3" xfId="4117"/>
    <cellStyle name="Millares 27" xfId="2662"/>
    <cellStyle name="Millares 27 2" xfId="3942"/>
    <cellStyle name="Millares 27 3" xfId="4118"/>
    <cellStyle name="Millares 28" xfId="2907"/>
    <cellStyle name="Millares 28 2" xfId="3943"/>
    <cellStyle name="Millares 28 3" xfId="4119"/>
    <cellStyle name="Millares 29" xfId="2854"/>
    <cellStyle name="Millares 29 2" xfId="3944"/>
    <cellStyle name="Millares 29 3" xfId="4317"/>
    <cellStyle name="Millares 3" xfId="27"/>
    <cellStyle name="Millares 3 2" xfId="47"/>
    <cellStyle name="Millares 3 2 2" xfId="62"/>
    <cellStyle name="Millares 3 2 2 2" xfId="3582"/>
    <cellStyle name="Millares 3 2 2 2 2" xfId="5124"/>
    <cellStyle name="Millares 3 2 2 2 3" xfId="4716"/>
    <cellStyle name="Millares 3 2 2 3" xfId="4942"/>
    <cellStyle name="Millares 3 2 2 4" xfId="4367"/>
    <cellStyle name="Millares 3 2 3" xfId="2598"/>
    <cellStyle name="Millares 3 2 3 2" xfId="3532"/>
    <cellStyle name="Millares 3 2 3 2 2" xfId="5033"/>
    <cellStyle name="Millares 3 2 3 3" xfId="4586"/>
    <cellStyle name="Millares 3 2 4" xfId="2911"/>
    <cellStyle name="Millares 3 2 4 2" xfId="4851"/>
    <cellStyle name="Millares 3 2 5" xfId="4189"/>
    <cellStyle name="Millares 3 3" xfId="2910"/>
    <cellStyle name="Millares 3 3 2" xfId="3583"/>
    <cellStyle name="Millares 3 4" xfId="3531"/>
    <cellStyle name="Millares 3 4 2" xfId="4783"/>
    <cellStyle name="Millares 3 5" xfId="3887"/>
    <cellStyle name="Millares 3 6" xfId="3918"/>
    <cellStyle name="Millares 3 7" xfId="3997"/>
    <cellStyle name="Millares 30" xfId="2853"/>
    <cellStyle name="Millares 30 2" xfId="3945"/>
    <cellStyle name="Millares 30 3" xfId="4511"/>
    <cellStyle name="Millares 31" xfId="2855"/>
    <cellStyle name="Millares 31 2" xfId="3946"/>
    <cellStyle name="Millares 31 3" xfId="4773"/>
    <cellStyle name="Millares 32" xfId="3424"/>
    <cellStyle name="Millares 32 2" xfId="3947"/>
    <cellStyle name="Millares 32 3" xfId="4775"/>
    <cellStyle name="Millares 33" xfId="3883"/>
    <cellStyle name="Millares 33 2" xfId="3948"/>
    <cellStyle name="Millares 33 3" xfId="4772"/>
    <cellStyle name="Millares 34" xfId="3896"/>
    <cellStyle name="Millares 34 2" xfId="3949"/>
    <cellStyle name="Millares 34 3" xfId="4779"/>
    <cellStyle name="Millares 35" xfId="3823"/>
    <cellStyle name="Millares 35 2" xfId="4777"/>
    <cellStyle name="Millares 36" xfId="3893"/>
    <cellStyle name="Millares 36 2" xfId="4778"/>
    <cellStyle name="Millares 37" xfId="3843"/>
    <cellStyle name="Millares 37 2" xfId="5140"/>
    <cellStyle name="Millares 37 3" xfId="4780"/>
    <cellStyle name="Millares 38" xfId="3845"/>
    <cellStyle name="Millares 38 2" xfId="4028"/>
    <cellStyle name="Millares 39" xfId="3892"/>
    <cellStyle name="Millares 39 2" xfId="4035"/>
    <cellStyle name="Millares 4" xfId="22"/>
    <cellStyle name="Millares 4 2" xfId="2599"/>
    <cellStyle name="Millares 4 2 2" xfId="3430"/>
    <cellStyle name="Millares 4 2 2 2" xfId="5076"/>
    <cellStyle name="Millares 4 2 2 3" xfId="4668"/>
    <cellStyle name="Millares 4 2 3" xfId="4894"/>
    <cellStyle name="Millares 4 2 4" xfId="4343"/>
    <cellStyle name="Millares 4 3" xfId="2912"/>
    <cellStyle name="Millares 4 3 2" xfId="3581"/>
    <cellStyle name="Millares 4 3 2 2" xfId="4985"/>
    <cellStyle name="Millares 4 3 3" xfId="4537"/>
    <cellStyle name="Millares 4 4" xfId="3533"/>
    <cellStyle name="Millares 4 4 2" xfId="4802"/>
    <cellStyle name="Millares 4 4 3" xfId="4120"/>
    <cellStyle name="Millares 4 5" xfId="3888"/>
    <cellStyle name="Millares 4 5 2" xfId="4784"/>
    <cellStyle name="Millares 4 6" xfId="3919"/>
    <cellStyle name="Millares 4 7" xfId="3998"/>
    <cellStyle name="Millares 40" xfId="3884"/>
    <cellStyle name="Millares 40 2" xfId="4781"/>
    <cellStyle name="Millares 41" xfId="4809"/>
    <cellStyle name="Millares 42" xfId="3996"/>
    <cellStyle name="Millares 5" xfId="49"/>
    <cellStyle name="Millares 5 2" xfId="2600"/>
    <cellStyle name="Millares 5 2 2" xfId="3431"/>
    <cellStyle name="Millares 5 2 2 2" xfId="5077"/>
    <cellStyle name="Millares 5 2 2 3" xfId="4669"/>
    <cellStyle name="Millares 5 2 3" xfId="4895"/>
    <cellStyle name="Millares 5 2 4" xfId="4344"/>
    <cellStyle name="Millares 5 3" xfId="1271"/>
    <cellStyle name="Millares 5 3 2" xfId="4986"/>
    <cellStyle name="Millares 5 3 3" xfId="4538"/>
    <cellStyle name="Millares 5 4" xfId="2913"/>
    <cellStyle name="Millares 5 4 2" xfId="4803"/>
    <cellStyle name="Millares 5 4 3" xfId="4121"/>
    <cellStyle name="Millares 5 5" xfId="3889"/>
    <cellStyle name="Millares 5 5 2" xfId="4785"/>
    <cellStyle name="Millares 5 6" xfId="3920"/>
    <cellStyle name="Millares 5 7" xfId="3999"/>
    <cellStyle name="Millares 6" xfId="1272"/>
    <cellStyle name="Millares 6 2" xfId="2601"/>
    <cellStyle name="Millares 6 2 2" xfId="3432"/>
    <cellStyle name="Millares 6 2 2 2" xfId="5078"/>
    <cellStyle name="Millares 6 2 2 3" xfId="4670"/>
    <cellStyle name="Millares 6 2 3" xfId="4896"/>
    <cellStyle name="Millares 6 2 4" xfId="4345"/>
    <cellStyle name="Millares 6 3" xfId="2914"/>
    <cellStyle name="Millares 6 3 2" xfId="3580"/>
    <cellStyle name="Millares 6 3 2 2" xfId="4987"/>
    <cellStyle name="Millares 6 3 3" xfId="4539"/>
    <cellStyle name="Millares 6 4" xfId="3529"/>
    <cellStyle name="Millares 6 4 2" xfId="4804"/>
    <cellStyle name="Millares 6 5" xfId="3921"/>
    <cellStyle name="Millares 6 6" xfId="4122"/>
    <cellStyle name="Millares 7" xfId="1273"/>
    <cellStyle name="Millares 7 2" xfId="1274"/>
    <cellStyle name="Millares 7 2 2" xfId="2916"/>
    <cellStyle name="Millares 7 2 2 2" xfId="5079"/>
    <cellStyle name="Millares 7 2 2 3" xfId="4671"/>
    <cellStyle name="Millares 7 2 3" xfId="4897"/>
    <cellStyle name="Millares 7 2 4" xfId="4346"/>
    <cellStyle name="Millares 7 3" xfId="2915"/>
    <cellStyle name="Millares 7 3 2" xfId="3578"/>
    <cellStyle name="Millares 7 3 2 2" xfId="4988"/>
    <cellStyle name="Millares 7 3 3" xfId="3434"/>
    <cellStyle name="Millares 7 3 4" xfId="4540"/>
    <cellStyle name="Millares 7 4" xfId="3435"/>
    <cellStyle name="Millares 7 4 2" xfId="4805"/>
    <cellStyle name="Millares 7 5" xfId="3579"/>
    <cellStyle name="Millares 7 6" xfId="3433"/>
    <cellStyle name="Millares 7 7" xfId="3922"/>
    <cellStyle name="Millares 7 8" xfId="4123"/>
    <cellStyle name="Millares 8" xfId="1275"/>
    <cellStyle name="Millares 8 2" xfId="2602"/>
    <cellStyle name="Millares 8 2 2" xfId="3436"/>
    <cellStyle name="Millares 8 2 2 2" xfId="5080"/>
    <cellStyle name="Millares 8 2 2 3" xfId="4672"/>
    <cellStyle name="Millares 8 2 3" xfId="4898"/>
    <cellStyle name="Millares 8 2 4" xfId="4347"/>
    <cellStyle name="Millares 8 3" xfId="2917"/>
    <cellStyle name="Millares 8 3 2" xfId="3577"/>
    <cellStyle name="Millares 8 3 2 2" xfId="4989"/>
    <cellStyle name="Millares 8 3 3" xfId="4541"/>
    <cellStyle name="Millares 8 4" xfId="3627"/>
    <cellStyle name="Millares 8 4 2" xfId="4806"/>
    <cellStyle name="Millares 8 5" xfId="3923"/>
    <cellStyle name="Millares 8 6" xfId="4124"/>
    <cellStyle name="Millares 9" xfId="2603"/>
    <cellStyle name="Millares 9 2" xfId="2604"/>
    <cellStyle name="Millares 9 3" xfId="2918"/>
    <cellStyle name="Millares 9 4" xfId="3924"/>
    <cellStyle name="Millares 9 5" xfId="4125"/>
    <cellStyle name="Moneda [0] 2" xfId="1276"/>
    <cellStyle name="Moneda [0] 2 2" xfId="1277"/>
    <cellStyle name="Moneda [0] 3" xfId="1278"/>
    <cellStyle name="Moneda [0] 4" xfId="1279"/>
    <cellStyle name="Moneda [0] 5" xfId="1280"/>
    <cellStyle name="Moneda [0] 6" xfId="1281"/>
    <cellStyle name="Moneda [0] 7" xfId="4320"/>
    <cellStyle name="Moneda [0] 8" xfId="4514"/>
    <cellStyle name="Moneda [0] 9" xfId="4030"/>
    <cellStyle name="Moneda 10" xfId="4126"/>
    <cellStyle name="Moneda 11" xfId="4127"/>
    <cellStyle name="Moneda 12" xfId="4128"/>
    <cellStyle name="Moneda 13" xfId="4129"/>
    <cellStyle name="Moneda 14" xfId="4130"/>
    <cellStyle name="Moneda 15" xfId="4131"/>
    <cellStyle name="Moneda 16" xfId="4132"/>
    <cellStyle name="Moneda 17" xfId="4133"/>
    <cellStyle name="Moneda 18" xfId="4134"/>
    <cellStyle name="Moneda 19" xfId="4135"/>
    <cellStyle name="Moneda 2" xfId="1282"/>
    <cellStyle name="Moneda 2 2" xfId="1283"/>
    <cellStyle name="Moneda 2 3" xfId="2919"/>
    <cellStyle name="Moneda 20" xfId="4319"/>
    <cellStyle name="Moneda 21" xfId="4513"/>
    <cellStyle name="Moneda 22" xfId="4774"/>
    <cellStyle name="Moneda 23" xfId="4776"/>
    <cellStyle name="Moneda 24" xfId="4517"/>
    <cellStyle name="Moneda 25" xfId="4534"/>
    <cellStyle name="Moneda 26" xfId="4533"/>
    <cellStyle name="Moneda 27" xfId="4542"/>
    <cellStyle name="Moneda 28" xfId="4029"/>
    <cellStyle name="Moneda 29" xfId="4034"/>
    <cellStyle name="Moneda 3" xfId="1284"/>
    <cellStyle name="Moneda 4" xfId="1285"/>
    <cellStyle name="Moneda 5" xfId="1286"/>
    <cellStyle name="Moneda 6" xfId="1287"/>
    <cellStyle name="Moneda 7" xfId="3438"/>
    <cellStyle name="Moneda 7 2" xfId="3574"/>
    <cellStyle name="Moneda 7 3" xfId="4136"/>
    <cellStyle name="Moneda 8" xfId="3576"/>
    <cellStyle name="Moneda 8 2" xfId="4137"/>
    <cellStyle name="Moneda 9" xfId="3437"/>
    <cellStyle name="Moneda 9 2" xfId="4138"/>
    <cellStyle name="Monetario" xfId="1288"/>
    <cellStyle name="Monetario0" xfId="1289"/>
    <cellStyle name="Nag?ówek 1" xfId="1290"/>
    <cellStyle name="Nag?ówek 2" xfId="1291"/>
    <cellStyle name="Nag?ówek 3" xfId="1292"/>
    <cellStyle name="Nag?ówek 4" xfId="1293"/>
    <cellStyle name="Nagłówek 1" xfId="160"/>
    <cellStyle name="Nagłówek 2" xfId="161"/>
    <cellStyle name="Nagłówek 3" xfId="162"/>
    <cellStyle name="Nagłówek 4" xfId="163"/>
    <cellStyle name="Neutral 10" xfId="1294"/>
    <cellStyle name="Neutral 10 2" xfId="1295"/>
    <cellStyle name="Neutral 10 3" xfId="1296"/>
    <cellStyle name="Neutral 10 4" xfId="1297"/>
    <cellStyle name="Neutral 10 5" xfId="1298"/>
    <cellStyle name="Neutral 10 6" xfId="3440"/>
    <cellStyle name="Neutral 10 7" xfId="3573"/>
    <cellStyle name="Neutral 10 8" xfId="3534"/>
    <cellStyle name="Neutral 10 9" xfId="4427"/>
    <cellStyle name="Neutral 11" xfId="1299"/>
    <cellStyle name="Neutral 12" xfId="1300"/>
    <cellStyle name="Neutral 12 2" xfId="4031"/>
    <cellStyle name="Neutral 13" xfId="1301"/>
    <cellStyle name="Neutral 14" xfId="1302"/>
    <cellStyle name="Neutral 15" xfId="164"/>
    <cellStyle name="Neutral 16" xfId="3439"/>
    <cellStyle name="Neutral 2" xfId="1303"/>
    <cellStyle name="Neutral 2 2" xfId="1304"/>
    <cellStyle name="Neutral 2 3" xfId="1305"/>
    <cellStyle name="Neutral 2 4" xfId="1306"/>
    <cellStyle name="Neutral 2 5" xfId="1307"/>
    <cellStyle name="Neutral 2 6" xfId="1308"/>
    <cellStyle name="Neutral 2 7" xfId="3572"/>
    <cellStyle name="Neutral 2 8" xfId="3980"/>
    <cellStyle name="Neutral 3" xfId="1309"/>
    <cellStyle name="Neutral 3 2" xfId="1310"/>
    <cellStyle name="Neutral 3 3" xfId="1311"/>
    <cellStyle name="Neutral 3 4" xfId="1312"/>
    <cellStyle name="Neutral 3 5" xfId="1313"/>
    <cellStyle name="Neutral 3 6" xfId="3571"/>
    <cellStyle name="Neutral 3 7" xfId="4139"/>
    <cellStyle name="Neutral 4" xfId="1314"/>
    <cellStyle name="Neutral 4 2" xfId="1315"/>
    <cellStyle name="Neutral 4 3" xfId="1316"/>
    <cellStyle name="Neutral 4 4" xfId="1317"/>
    <cellStyle name="Neutral 4 5" xfId="1318"/>
    <cellStyle name="Neutral 4 6" xfId="3570"/>
    <cellStyle name="Neutral 5" xfId="1319"/>
    <cellStyle name="Neutral 5 2" xfId="1320"/>
    <cellStyle name="Neutral 5 3" xfId="1321"/>
    <cellStyle name="Neutral 5 4" xfId="1322"/>
    <cellStyle name="Neutral 5 5" xfId="1323"/>
    <cellStyle name="Neutral 5 6" xfId="3569"/>
    <cellStyle name="Neutral 6" xfId="1324"/>
    <cellStyle name="Neutral 6 2" xfId="1325"/>
    <cellStyle name="Neutral 6 3" xfId="1326"/>
    <cellStyle name="Neutral 6 4" xfId="1327"/>
    <cellStyle name="Neutral 6 5" xfId="1328"/>
    <cellStyle name="Neutral 7" xfId="1329"/>
    <cellStyle name="Neutral 7 2" xfId="1330"/>
    <cellStyle name="Neutral 7 3" xfId="1331"/>
    <cellStyle name="Neutral 7 4" xfId="1332"/>
    <cellStyle name="Neutral 7 5" xfId="1333"/>
    <cellStyle name="Neutral 7 6" xfId="4140"/>
    <cellStyle name="Neutral 8" xfId="1334"/>
    <cellStyle name="Neutral 8 2" xfId="1335"/>
    <cellStyle name="Neutral 8 3" xfId="1336"/>
    <cellStyle name="Neutral 8 4" xfId="1337"/>
    <cellStyle name="Neutral 8 5" xfId="1338"/>
    <cellStyle name="Neutral 8 6" xfId="4228"/>
    <cellStyle name="Neutral 9" xfId="1339"/>
    <cellStyle name="Neutral 9 2" xfId="1340"/>
    <cellStyle name="Neutral 9 3" xfId="1341"/>
    <cellStyle name="Neutral 9 4" xfId="1342"/>
    <cellStyle name="Neutral 9 5" xfId="1343"/>
    <cellStyle name="Neutral 9 6" xfId="4321"/>
    <cellStyle name="Neutralne" xfId="165"/>
    <cellStyle name="Normal" xfId="0" builtinId="0"/>
    <cellStyle name="Normal - Formatvorlage1" xfId="1344"/>
    <cellStyle name="Normal - Style1" xfId="1345"/>
    <cellStyle name="Normal 10" xfId="1346"/>
    <cellStyle name="Normal 10 2" xfId="14"/>
    <cellStyle name="Normal 10 3" xfId="2605"/>
    <cellStyle name="Normal 10 3 2" xfId="3568"/>
    <cellStyle name="Normal 11" xfId="1347"/>
    <cellStyle name="Normal 11 2" xfId="2606"/>
    <cellStyle name="Normal 11 2 2" xfId="2920"/>
    <cellStyle name="Normal 12" xfId="2607"/>
    <cellStyle name="Normal 12 2" xfId="2608"/>
    <cellStyle name="Normal 12 2 2" xfId="2922"/>
    <cellStyle name="Normal 12 3" xfId="2921"/>
    <cellStyle name="Normal 13" xfId="20"/>
    <cellStyle name="Normal 13 2" xfId="2609"/>
    <cellStyle name="Normal 13 2 2" xfId="2924"/>
    <cellStyle name="Normal 13 3" xfId="2923"/>
    <cellStyle name="Normal 14" xfId="2610"/>
    <cellStyle name="Normal 14 2" xfId="2611"/>
    <cellStyle name="Normal 14 3" xfId="2680"/>
    <cellStyle name="Normal 14 4" xfId="4208"/>
    <cellStyle name="Normal 15" xfId="2612"/>
    <cellStyle name="Normal 15 2" xfId="2613"/>
    <cellStyle name="Normal 15 2 2" xfId="2926"/>
    <cellStyle name="Normal 15 3" xfId="2925"/>
    <cellStyle name="Normal 16" xfId="2614"/>
    <cellStyle name="Normal 16 2" xfId="2615"/>
    <cellStyle name="Normal 16 2 2" xfId="3567"/>
    <cellStyle name="Normal 16 2 2 2" xfId="5110"/>
    <cellStyle name="Normal 16 2 2 3" xfId="4702"/>
    <cellStyle name="Normal 16 2 3" xfId="4928"/>
    <cellStyle name="Normal 16 2 4" xfId="4353"/>
    <cellStyle name="Normal 16 3" xfId="2927"/>
    <cellStyle name="Normal 16 3 2" xfId="3489"/>
    <cellStyle name="Normal 16 3 2 2" xfId="5019"/>
    <cellStyle name="Normal 16 3 3" xfId="4572"/>
    <cellStyle name="Normal 16 4" xfId="4837"/>
    <cellStyle name="Normal 16 5" xfId="4185"/>
    <cellStyle name="Normal 17" xfId="1348"/>
    <cellStyle name="Normal 17 2" xfId="2616"/>
    <cellStyle name="Normal 17 3" xfId="2617"/>
    <cellStyle name="Normal 18" xfId="2618"/>
    <cellStyle name="Normal 18 2" xfId="2619"/>
    <cellStyle name="Normal 18 3" xfId="3441"/>
    <cellStyle name="Normal 18 4" xfId="4288"/>
    <cellStyle name="Normal 19" xfId="2620"/>
    <cellStyle name="Normal 19 2" xfId="2621"/>
    <cellStyle name="Normal 19 2 2" xfId="4758"/>
    <cellStyle name="Normal 19 3" xfId="3442"/>
    <cellStyle name="Normal 19 4" xfId="4422"/>
    <cellStyle name="Normal 2" xfId="2"/>
    <cellStyle name="Normal 2 10" xfId="1349"/>
    <cellStyle name="Normal 2 11" xfId="2650"/>
    <cellStyle name="Normal 2 11 2" xfId="2928"/>
    <cellStyle name="Normal 2 12" xfId="166"/>
    <cellStyle name="Normal 2 12 2" xfId="2929"/>
    <cellStyle name="Normal 2 13" xfId="3443"/>
    <cellStyle name="Normal 2 2" xfId="17"/>
    <cellStyle name="Normal 2 2 2" xfId="32"/>
    <cellStyle name="Normal 2 2 2 2" xfId="2930"/>
    <cellStyle name="Normal 2 2 2 3" xfId="4141"/>
    <cellStyle name="Normal 2 2 3" xfId="3885"/>
    <cellStyle name="Normal 2 3" xfId="11"/>
    <cellStyle name="Normal 2 3 2" xfId="2622"/>
    <cellStyle name="Normal 2 3 2 2" xfId="4181"/>
    <cellStyle name="Normal 2 3 3" xfId="4782"/>
    <cellStyle name="Normal 2 4" xfId="16"/>
    <cellStyle name="Normal 2 4 2" xfId="2623"/>
    <cellStyle name="Normal 2 4 2 2" xfId="45"/>
    <cellStyle name="Normal 2 4 3" xfId="1350"/>
    <cellStyle name="Normal 2 4 4" xfId="4038"/>
    <cellStyle name="Normal 2 5" xfId="1351"/>
    <cellStyle name="Normal 2 5 2" xfId="2624"/>
    <cellStyle name="Normal 2 6" xfId="1352"/>
    <cellStyle name="Normal 2 6 2" xfId="2625"/>
    <cellStyle name="Normal 2 7" xfId="1353"/>
    <cellStyle name="Normal 2 7 2" xfId="2626"/>
    <cellStyle name="Normal 2 7 2 2" xfId="3444"/>
    <cellStyle name="Normal 2 7 3" xfId="2931"/>
    <cellStyle name="Normal 2 7 3 2" xfId="3566"/>
    <cellStyle name="Normal 2 8" xfId="1354"/>
    <cellStyle name="Normal 2 8 2" xfId="2932"/>
    <cellStyle name="Normal 2 8 3" xfId="3565"/>
    <cellStyle name="Normal 2 9" xfId="1355"/>
    <cellStyle name="Normal 2 9 2" xfId="2933"/>
    <cellStyle name="Normal 2 9 3" xfId="3564"/>
    <cellStyle name="Normal 2_Combinación de negocios - AA-IAMv3" xfId="2934"/>
    <cellStyle name="Normal 20" xfId="2627"/>
    <cellStyle name="Normal 20 2" xfId="2628"/>
    <cellStyle name="Normal 20 3" xfId="3445"/>
    <cellStyle name="Normal 20 4" xfId="4489"/>
    <cellStyle name="Normal 21" xfId="1356"/>
    <cellStyle name="Normal 21 2" xfId="2629"/>
    <cellStyle name="Normal 21 2 2" xfId="3446"/>
    <cellStyle name="Normal 22" xfId="1357"/>
    <cellStyle name="Normal 22 2" xfId="3447"/>
    <cellStyle name="Normal 23" xfId="1358"/>
    <cellStyle name="Normal 23 2" xfId="3448"/>
    <cellStyle name="Normal 24" xfId="1359"/>
    <cellStyle name="Normal 24 2" xfId="3449"/>
    <cellStyle name="Normal 25" xfId="1360"/>
    <cellStyle name="Normal 25 2" xfId="3450"/>
    <cellStyle name="Normal 26" xfId="1361"/>
    <cellStyle name="Normal 26 2" xfId="3451"/>
    <cellStyle name="Normal 27" xfId="2648"/>
    <cellStyle name="Normal 27 2" xfId="3452"/>
    <cellStyle name="Normal 28" xfId="2655"/>
    <cellStyle name="Normal 28 2" xfId="3453"/>
    <cellStyle name="Normal 29" xfId="2657"/>
    <cellStyle name="Normal 29 2" xfId="3454"/>
    <cellStyle name="Normal 3" xfId="30"/>
    <cellStyle name="Normal 3 2" xfId="9"/>
    <cellStyle name="Normal 3 2 2" xfId="3276"/>
    <cellStyle name="Normal 3 2 2 2" xfId="4204"/>
    <cellStyle name="Normal 3 2 3" xfId="4350"/>
    <cellStyle name="Normal 3 2 3 2" xfId="4675"/>
    <cellStyle name="Normal 3 2 3 2 2" xfId="5083"/>
    <cellStyle name="Normal 3 2 3 3" xfId="4901"/>
    <cellStyle name="Normal 3 2 4" xfId="4545"/>
    <cellStyle name="Normal 3 2 4 2" xfId="4992"/>
    <cellStyle name="Normal 3 2 5" xfId="4182"/>
    <cellStyle name="Normal 3 2 5 2" xfId="4810"/>
    <cellStyle name="Normal 3 3" xfId="24"/>
    <cellStyle name="Normal 3 3 2" xfId="3455"/>
    <cellStyle name="Normal 3 3 2 2" xfId="4187"/>
    <cellStyle name="Normal 3 4" xfId="36"/>
    <cellStyle name="Normal 3 4 2" xfId="3456"/>
    <cellStyle name="Normal 3 5" xfId="2935"/>
    <cellStyle name="Normal 30" xfId="2654"/>
    <cellStyle name="Normal 30 2" xfId="3457"/>
    <cellStyle name="Normal 31" xfId="2656"/>
    <cellStyle name="Normal 31 2" xfId="3458"/>
    <cellStyle name="Normal 32" xfId="2653"/>
    <cellStyle name="Normal 32 2" xfId="3459"/>
    <cellStyle name="Normal 33" xfId="2658"/>
    <cellStyle name="Normal 33 2" xfId="3460"/>
    <cellStyle name="Normal 34" xfId="2661"/>
    <cellStyle name="Normal 34 2" xfId="3716"/>
    <cellStyle name="Normal 35" xfId="37"/>
    <cellStyle name="Normal 35 2" xfId="3717"/>
    <cellStyle name="Normal 36" xfId="28"/>
    <cellStyle name="Normal 36 2" xfId="3718"/>
    <cellStyle name="Normal 37" xfId="33"/>
    <cellStyle name="Normal 37 2" xfId="3719"/>
    <cellStyle name="Normal 38" xfId="19"/>
    <cellStyle name="Normal 38 2" xfId="3703"/>
    <cellStyle name="Normal 39" xfId="46"/>
    <cellStyle name="Normal 39 2" xfId="3720"/>
    <cellStyle name="Normal 4" xfId="1362"/>
    <cellStyle name="Normal 4 2" xfId="2630"/>
    <cellStyle name="Normal 4 2 2" xfId="3461"/>
    <cellStyle name="Normal 4 2 2 2" xfId="4205"/>
    <cellStyle name="Normal 4 2 3" xfId="3886"/>
    <cellStyle name="Normal 4 3" xfId="2675"/>
    <cellStyle name="Normal 4 3 2" xfId="3462"/>
    <cellStyle name="Normal 4 3 2 2" xfId="4188"/>
    <cellStyle name="Normal 4 4" xfId="3275"/>
    <cellStyle name="Normal 4 4 2" xfId="3563"/>
    <cellStyle name="Normal 40" xfId="63"/>
    <cellStyle name="Normal 41" xfId="1920"/>
    <cellStyle name="Normal 42" xfId="2664"/>
    <cellStyle name="Normal 43" xfId="2669"/>
    <cellStyle name="Normal 44" xfId="2665"/>
    <cellStyle name="Normal 45" xfId="2663"/>
    <cellStyle name="Normal 46" xfId="2668"/>
    <cellStyle name="Normal 47" xfId="2666"/>
    <cellStyle name="Normal 48" xfId="2667"/>
    <cellStyle name="Normal 49" xfId="2681"/>
    <cellStyle name="Normal 5" xfId="44"/>
    <cellStyle name="Normal 5 2" xfId="2631"/>
    <cellStyle name="Normal 5 2 2" xfId="3463"/>
    <cellStyle name="Normal 5 2 3" xfId="4206"/>
    <cellStyle name="Normal 5 3" xfId="1363"/>
    <cellStyle name="Normal 5 3 2" xfId="3464"/>
    <cellStyle name="Normal 5 4" xfId="2676"/>
    <cellStyle name="Normal 5 4 2" xfId="3562"/>
    <cellStyle name="Normal 5 4 3" xfId="4786"/>
    <cellStyle name="Normal 5 5" xfId="2936"/>
    <cellStyle name="Normal 50" xfId="3264"/>
    <cellStyle name="Normal 51" xfId="3265"/>
    <cellStyle name="Normal 52" xfId="3266"/>
    <cellStyle name="Normal 53" xfId="3267"/>
    <cellStyle name="Normal 54" xfId="3269"/>
    <cellStyle name="Normal 55" xfId="3268"/>
    <cellStyle name="Normal 56" xfId="3270"/>
    <cellStyle name="Normal 57" xfId="3271"/>
    <cellStyle name="Normal 58" xfId="3274"/>
    <cellStyle name="Normal 59" xfId="3272"/>
    <cellStyle name="Normal 6" xfId="12"/>
    <cellStyle name="Normal 6 2" xfId="1364"/>
    <cellStyle name="Normal 6 3" xfId="2937"/>
    <cellStyle name="Normal 6 3 2" xfId="4190"/>
    <cellStyle name="Normal 6 4" xfId="3988"/>
    <cellStyle name="Normal 6 5" xfId="4142"/>
    <cellStyle name="Normal 60" xfId="3273"/>
    <cellStyle name="Normal 61" xfId="3277"/>
    <cellStyle name="Normal 62" xfId="3280"/>
    <cellStyle name="Normal 63" xfId="3278"/>
    <cellStyle name="Normal 64" xfId="3279"/>
    <cellStyle name="Normal 65" xfId="3281"/>
    <cellStyle name="Normal 66" xfId="3722"/>
    <cellStyle name="Normal 67" xfId="3795"/>
    <cellStyle name="Normal 68" xfId="3802"/>
    <cellStyle name="Normal 69" xfId="3803"/>
    <cellStyle name="Normal 7" xfId="13"/>
    <cellStyle name="Normal 7 2" xfId="2632"/>
    <cellStyle name="Normal 7 2 2" xfId="2939"/>
    <cellStyle name="Normal 7 2 2 2" xfId="4717"/>
    <cellStyle name="Normal 7 2 2 2 2" xfId="5125"/>
    <cellStyle name="Normal 7 2 2 3" xfId="4943"/>
    <cellStyle name="Normal 7 2 2 4" xfId="4368"/>
    <cellStyle name="Normal 7 2 3" xfId="4587"/>
    <cellStyle name="Normal 7 2 3 2" xfId="5034"/>
    <cellStyle name="Normal 7 2 4" xfId="4852"/>
    <cellStyle name="Normal 7 3" xfId="2938"/>
    <cellStyle name="Normal 7 4" xfId="3561"/>
    <cellStyle name="Normal 70" xfId="3840"/>
    <cellStyle name="Normal 71" xfId="3842"/>
    <cellStyle name="Normal 72" xfId="3844"/>
    <cellStyle name="Normal 73" xfId="3879"/>
    <cellStyle name="Normal 74" xfId="3894"/>
    <cellStyle name="Normal 75" xfId="3828"/>
    <cellStyle name="Normal 76" xfId="3805"/>
    <cellStyle name="Normal 77" xfId="3891"/>
    <cellStyle name="Normal 78" xfId="3890"/>
    <cellStyle name="Normal 79" xfId="3895"/>
    <cellStyle name="Normal 8" xfId="1365"/>
    <cellStyle name="Normal 8 2" xfId="2633"/>
    <cellStyle name="Normal 8 3" xfId="4143"/>
    <cellStyle name="Normal 80" xfId="3898"/>
    <cellStyle name="Normal 81" xfId="3914"/>
    <cellStyle name="Normal 82" xfId="3915"/>
    <cellStyle name="Normal 83" xfId="3989"/>
    <cellStyle name="Normal 84" xfId="3990"/>
    <cellStyle name="Normal 85" xfId="3994"/>
    <cellStyle name="Normal 86" xfId="3991"/>
    <cellStyle name="Normal 87" xfId="3992"/>
    <cellStyle name="Normal 88" xfId="3993"/>
    <cellStyle name="Normal 89" xfId="3995"/>
    <cellStyle name="Normal 9" xfId="1366"/>
    <cellStyle name="Normal 9 2" xfId="2634"/>
    <cellStyle name="Normal 9 3" xfId="4144"/>
    <cellStyle name="Normal_Hoja1" xfId="26"/>
    <cellStyle name="Normal_Hoja3" xfId="41"/>
    <cellStyle name="Notas" xfId="3297" builtinId="10" customBuiltin="1"/>
    <cellStyle name="Notas 10" xfId="1367"/>
    <cellStyle name="Notas 10 2" xfId="1368"/>
    <cellStyle name="Notas 10 2 2" xfId="2941"/>
    <cellStyle name="Notas 10 2 2 2" xfId="5049"/>
    <cellStyle name="Notas 10 2 3" xfId="4602"/>
    <cellStyle name="Notas 10 3" xfId="1369"/>
    <cellStyle name="Notas 10 3 2" xfId="2942"/>
    <cellStyle name="Notas 10 3 3" xfId="4867"/>
    <cellStyle name="Notas 10 4" xfId="1370"/>
    <cellStyle name="Notas 10 4 2" xfId="2943"/>
    <cellStyle name="Notas 10 5" xfId="1371"/>
    <cellStyle name="Notas 10 5 2" xfId="2944"/>
    <cellStyle name="Notas 10 6" xfId="2940"/>
    <cellStyle name="Notas 10 7" xfId="3560"/>
    <cellStyle name="Notas 10 8" xfId="4209"/>
    <cellStyle name="Notas 11" xfId="1372"/>
    <cellStyle name="Notas 11 2" xfId="3559"/>
    <cellStyle name="Notas 11 2 2" xfId="4732"/>
    <cellStyle name="Notas 11 2 3" xfId="4383"/>
    <cellStyle name="Notas 11 3" xfId="3535"/>
    <cellStyle name="Notas 11 3 2" xfId="4615"/>
    <cellStyle name="Notas 11 4" xfId="4235"/>
    <cellStyle name="Notas 12" xfId="1373"/>
    <cellStyle name="Notas 12 2" xfId="3466"/>
    <cellStyle name="Notas 12 2 2" xfId="4745"/>
    <cellStyle name="Notas 12 2 3" xfId="4396"/>
    <cellStyle name="Notas 12 3" xfId="3465"/>
    <cellStyle name="Notas 12 3 2" xfId="4628"/>
    <cellStyle name="Notas 12 4" xfId="4262"/>
    <cellStyle name="Notas 13" xfId="1374"/>
    <cellStyle name="Notas 13 2" xfId="3467"/>
    <cellStyle name="Notas 13 3" xfId="4322"/>
    <cellStyle name="Notas 14" xfId="1375"/>
    <cellStyle name="Notas 14 2" xfId="3468"/>
    <cellStyle name="Notas 14 2 2" xfId="4641"/>
    <cellStyle name="Notas 14 3" xfId="4275"/>
    <cellStyle name="Notas 15" xfId="167"/>
    <cellStyle name="Notas 15 2" xfId="4409"/>
    <cellStyle name="Notas 16" xfId="3725"/>
    <cellStyle name="Notas 16 2" xfId="4759"/>
    <cellStyle name="Notas 16 3" xfId="4434"/>
    <cellStyle name="Notas 17" xfId="4461"/>
    <cellStyle name="Notas 18" xfId="4515"/>
    <cellStyle name="Notas 19" xfId="4476"/>
    <cellStyle name="Notas 19 2" xfId="4958"/>
    <cellStyle name="Notas 2" xfId="1376"/>
    <cellStyle name="Notas 2 2" xfId="1377"/>
    <cellStyle name="Notas 2 2 2" xfId="2946"/>
    <cellStyle name="Notas 2 2 2 2" xfId="4673"/>
    <cellStyle name="Notas 2 2 2 2 2" xfId="5081"/>
    <cellStyle name="Notas 2 2 2 3" xfId="4899"/>
    <cellStyle name="Notas 2 2 2 4" xfId="4348"/>
    <cellStyle name="Notas 2 2 3" xfId="4543"/>
    <cellStyle name="Notas 2 2 3 2" xfId="4990"/>
    <cellStyle name="Notas 2 2 4" xfId="4807"/>
    <cellStyle name="Notas 2 2 5" xfId="4145"/>
    <cellStyle name="Notas 2 3" xfId="1378"/>
    <cellStyle name="Notas 2 3 2" xfId="2947"/>
    <cellStyle name="Notas 2 3 2 2" xfId="4718"/>
    <cellStyle name="Notas 2 3 2 2 2" xfId="5126"/>
    <cellStyle name="Notas 2 3 2 3" xfId="4944"/>
    <cellStyle name="Notas 2 3 2 4" xfId="4369"/>
    <cellStyle name="Notas 2 3 3" xfId="4588"/>
    <cellStyle name="Notas 2 3 3 2" xfId="5035"/>
    <cellStyle name="Notas 2 3 4" xfId="4853"/>
    <cellStyle name="Notas 2 3 5" xfId="4191"/>
    <cellStyle name="Notas 2 4" xfId="1379"/>
    <cellStyle name="Notas 2 4 2" xfId="2948"/>
    <cellStyle name="Notas 2 5" xfId="1380"/>
    <cellStyle name="Notas 2 5 2" xfId="2949"/>
    <cellStyle name="Notas 2 6" xfId="1381"/>
    <cellStyle name="Notas 2 6 2" xfId="2950"/>
    <cellStyle name="Notas 2 7" xfId="2945"/>
    <cellStyle name="Notas 2 7 2" xfId="3558"/>
    <cellStyle name="Notas 2 8" xfId="3775"/>
    <cellStyle name="Notas 2 9" xfId="3917"/>
    <cellStyle name="Notas 20" xfId="4032"/>
    <cellStyle name="Notas 3" xfId="1382"/>
    <cellStyle name="Notas 3 2" xfId="1383"/>
    <cellStyle name="Notas 3 2 2" xfId="2952"/>
    <cellStyle name="Notas 3 2 2 2" xfId="4703"/>
    <cellStyle name="Notas 3 2 2 2 2" xfId="5111"/>
    <cellStyle name="Notas 3 2 2 3" xfId="4929"/>
    <cellStyle name="Notas 3 2 2 4" xfId="4354"/>
    <cellStyle name="Notas 3 2 3" xfId="4573"/>
    <cellStyle name="Notas 3 2 3 2" xfId="5020"/>
    <cellStyle name="Notas 3 2 4" xfId="4838"/>
    <cellStyle name="Notas 3 2 5" xfId="4186"/>
    <cellStyle name="Notas 3 3" xfId="1384"/>
    <cellStyle name="Notas 3 3 2" xfId="2953"/>
    <cellStyle name="Notas 3 3 2 2" xfId="5082"/>
    <cellStyle name="Notas 3 3 2 3" xfId="4674"/>
    <cellStyle name="Notas 3 3 3" xfId="4900"/>
    <cellStyle name="Notas 3 3 4" xfId="4349"/>
    <cellStyle name="Notas 3 4" xfId="1385"/>
    <cellStyle name="Notas 3 4 2" xfId="2954"/>
    <cellStyle name="Notas 3 4 2 2" xfId="4991"/>
    <cellStyle name="Notas 3 4 3" xfId="4544"/>
    <cellStyle name="Notas 3 5" xfId="1386"/>
    <cellStyle name="Notas 3 5 2" xfId="2955"/>
    <cellStyle name="Notas 3 5 3" xfId="4808"/>
    <cellStyle name="Notas 3 6" xfId="2951"/>
    <cellStyle name="Notas 3 6 2" xfId="3557"/>
    <cellStyle name="Notas 3 7" xfId="3981"/>
    <cellStyle name="Notas 3 8" xfId="4146"/>
    <cellStyle name="Notas 4" xfId="1387"/>
    <cellStyle name="Notas 4 2" xfId="1388"/>
    <cellStyle name="Notas 4 2 2" xfId="2957"/>
    <cellStyle name="Notas 4 3" xfId="1389"/>
    <cellStyle name="Notas 4 3 2" xfId="2958"/>
    <cellStyle name="Notas 4 4" xfId="1390"/>
    <cellStyle name="Notas 4 4 2" xfId="2959"/>
    <cellStyle name="Notas 4 5" xfId="1391"/>
    <cellStyle name="Notas 4 5 2" xfId="2960"/>
    <cellStyle name="Notas 4 6" xfId="2956"/>
    <cellStyle name="Notas 4 6 2" xfId="3556"/>
    <cellStyle name="Notas 4 7" xfId="4147"/>
    <cellStyle name="Notas 5" xfId="1392"/>
    <cellStyle name="Notas 5 2" xfId="1393"/>
    <cellStyle name="Notas 5 2 2" xfId="2962"/>
    <cellStyle name="Notas 5 3" xfId="1394"/>
    <cellStyle name="Notas 5 3 2" xfId="2963"/>
    <cellStyle name="Notas 5 4" xfId="1395"/>
    <cellStyle name="Notas 5 4 2" xfId="2964"/>
    <cellStyle name="Notas 5 5" xfId="1396"/>
    <cellStyle name="Notas 5 5 2" xfId="2965"/>
    <cellStyle name="Notas 5 6" xfId="2961"/>
    <cellStyle name="Notas 5 6 2" xfId="3555"/>
    <cellStyle name="Notas 5 7" xfId="4148"/>
    <cellStyle name="Notas 6" xfId="1397"/>
    <cellStyle name="Notas 6 2" xfId="1398"/>
    <cellStyle name="Notas 6 3" xfId="1399"/>
    <cellStyle name="Notas 6 3 2" xfId="2967"/>
    <cellStyle name="Notas 6 4" xfId="1400"/>
    <cellStyle name="Notas 6 4 2" xfId="2968"/>
    <cellStyle name="Notas 6 5" xfId="1401"/>
    <cellStyle name="Notas 6 5 2" xfId="2969"/>
    <cellStyle name="Notas 6 6" xfId="2966"/>
    <cellStyle name="Notas 6 7" xfId="4149"/>
    <cellStyle name="Notas 7" xfId="1402"/>
    <cellStyle name="Notas 7 2" xfId="1403"/>
    <cellStyle name="Notas 7 2 2" xfId="2971"/>
    <cellStyle name="Notas 7 3" xfId="1404"/>
    <cellStyle name="Notas 7 3 2" xfId="2972"/>
    <cellStyle name="Notas 7 4" xfId="1405"/>
    <cellStyle name="Notas 7 4 2" xfId="2973"/>
    <cellStyle name="Notas 7 5" xfId="1406"/>
    <cellStyle name="Notas 7 5 2" xfId="2974"/>
    <cellStyle name="Notas 7 6" xfId="2970"/>
    <cellStyle name="Notas 7 7" xfId="4150"/>
    <cellStyle name="Notas 8" xfId="1407"/>
    <cellStyle name="Notas 8 2" xfId="1408"/>
    <cellStyle name="Notas 8 2 2" xfId="2976"/>
    <cellStyle name="Notas 8 2 2 2" xfId="5084"/>
    <cellStyle name="Notas 8 2 2 3" xfId="4676"/>
    <cellStyle name="Notas 8 2 3" xfId="4902"/>
    <cellStyle name="Notas 8 2 4" xfId="4351"/>
    <cellStyle name="Notas 8 3" xfId="1409"/>
    <cellStyle name="Notas 8 3 2" xfId="2977"/>
    <cellStyle name="Notas 8 3 2 2" xfId="4993"/>
    <cellStyle name="Notas 8 3 3" xfId="4546"/>
    <cellStyle name="Notas 8 4" xfId="1410"/>
    <cellStyle name="Notas 8 4 2" xfId="2978"/>
    <cellStyle name="Notas 8 4 3" xfId="4811"/>
    <cellStyle name="Notas 8 5" xfId="1411"/>
    <cellStyle name="Notas 8 5 2" xfId="2979"/>
    <cellStyle name="Notas 8 6" xfId="2975"/>
    <cellStyle name="Notas 8 7" xfId="4183"/>
    <cellStyle name="Notas 9" xfId="1412"/>
    <cellStyle name="Notas 9 2" xfId="1413"/>
    <cellStyle name="Notas 9 2 2" xfId="2981"/>
    <cellStyle name="Notas 9 2 2 2" xfId="5097"/>
    <cellStyle name="Notas 9 2 2 3" xfId="4689"/>
    <cellStyle name="Notas 9 2 3" xfId="4915"/>
    <cellStyle name="Notas 9 2 4" xfId="4352"/>
    <cellStyle name="Notas 9 3" xfId="1414"/>
    <cellStyle name="Notas 9 3 2" xfId="2982"/>
    <cellStyle name="Notas 9 3 2 2" xfId="5006"/>
    <cellStyle name="Notas 9 3 3" xfId="4559"/>
    <cellStyle name="Notas 9 4" xfId="1415"/>
    <cellStyle name="Notas 9 4 2" xfId="2983"/>
    <cellStyle name="Notas 9 4 3" xfId="4824"/>
    <cellStyle name="Notas 9 5" xfId="1416"/>
    <cellStyle name="Notas 9 5 2" xfId="2984"/>
    <cellStyle name="Notas 9 6" xfId="2980"/>
    <cellStyle name="Notas 9 7" xfId="4184"/>
    <cellStyle name="Note" xfId="168"/>
    <cellStyle name="Note 2" xfId="1417"/>
    <cellStyle name="Note 3" xfId="1418"/>
    <cellStyle name="Note 4" xfId="1419"/>
    <cellStyle name="Note 5" xfId="1420"/>
    <cellStyle name="Note 6" xfId="2677"/>
    <cellStyle name="Note 7" xfId="2985"/>
    <cellStyle name="Note 8" xfId="2986"/>
    <cellStyle name="Note 9" xfId="4151"/>
    <cellStyle name="Obliczenia" xfId="169"/>
    <cellStyle name="Obliczenia 2" xfId="2987"/>
    <cellStyle name="Obliczenia 3" xfId="4152"/>
    <cellStyle name="Output" xfId="170"/>
    <cellStyle name="Output 2" xfId="4153"/>
    <cellStyle name="Porcen - Estilo2" xfId="1421"/>
    <cellStyle name="Porcentaje" xfId="1" builtinId="5"/>
    <cellStyle name="Porcentaje 2" xfId="23"/>
    <cellStyle name="Porcentaje 2 2" xfId="43"/>
    <cellStyle name="Porcentaje 2 2 2" xfId="3469"/>
    <cellStyle name="Porcentaje 2 3" xfId="2635"/>
    <cellStyle name="Porcentaje 2 3 2" xfId="3553"/>
    <cellStyle name="Porcentaje 2 4" xfId="4039"/>
    <cellStyle name="Porcentaje 3" xfId="25"/>
    <cellStyle name="Porcentaje 3 2" xfId="4154"/>
    <cellStyle name="Porcentaje 4" xfId="2660"/>
    <cellStyle name="Porcentaje 4 2" xfId="4155"/>
    <cellStyle name="Porcentaje 5" xfId="2647"/>
    <cellStyle name="Porcentaje 5 2" xfId="3554"/>
    <cellStyle name="Porcentaje 5 3" xfId="4156"/>
    <cellStyle name="Porcentaje 6" xfId="4157"/>
    <cellStyle name="Porcentaje 7" xfId="35"/>
    <cellStyle name="Porcentaje 7 2" xfId="4158"/>
    <cellStyle name="Porcentual 10" xfId="171"/>
    <cellStyle name="Porcentual 10 2" xfId="2989"/>
    <cellStyle name="Porcentual 10 3" xfId="2988"/>
    <cellStyle name="Porcentual 10 3 2" xfId="3552"/>
    <cellStyle name="Porcentual 11" xfId="2990"/>
    <cellStyle name="Porcentual 11 2" xfId="2991"/>
    <cellStyle name="Porcentual 14" xfId="3470"/>
    <cellStyle name="Porcentual 14 2" xfId="3471"/>
    <cellStyle name="Porcentual 15" xfId="3472"/>
    <cellStyle name="Porcentual 16" xfId="3473"/>
    <cellStyle name="Porcentual 17" xfId="3474"/>
    <cellStyle name="Porcentual 18" xfId="3475"/>
    <cellStyle name="Porcentual 2" xfId="172"/>
    <cellStyle name="Porcentual 2 2" xfId="42"/>
    <cellStyle name="Porcentual 2 2 2" xfId="2992"/>
    <cellStyle name="Porcentual 2 2 3" xfId="3551"/>
    <cellStyle name="Porcentual 2 3" xfId="4159"/>
    <cellStyle name="Porcentual 3" xfId="39"/>
    <cellStyle name="Porcentual 3 2" xfId="2678"/>
    <cellStyle name="Porcentual 4" xfId="2993"/>
    <cellStyle name="Porcentual 4 2" xfId="2994"/>
    <cellStyle name="Porcentual 5" xfId="2995"/>
    <cellStyle name="Porcentual 5 2" xfId="2996"/>
    <cellStyle name="Porcentual 6" xfId="2997"/>
    <cellStyle name="Porcentual 7" xfId="2998"/>
    <cellStyle name="Porcentual 7 2" xfId="2999"/>
    <cellStyle name="Porcentual 8" xfId="3000"/>
    <cellStyle name="Porcentual 8 2" xfId="3001"/>
    <cellStyle name="Porcentual 9" xfId="3002"/>
    <cellStyle name="Punto" xfId="1422"/>
    <cellStyle name="Punto0" xfId="1423"/>
    <cellStyle name="Punto0 - Estilo1" xfId="1424"/>
    <cellStyle name="Punto0 - Estilo4" xfId="1425"/>
    <cellStyle name="Punto0_Agbar Chile S.A. dic 2004.(Def.)" xfId="1426"/>
    <cellStyle name="Punto1 - Estilo1" xfId="1427"/>
    <cellStyle name="Salida" xfId="3292" builtinId="21" customBuiltin="1"/>
    <cellStyle name="Salida 10" xfId="1428"/>
    <cellStyle name="Salida 10 2" xfId="1429"/>
    <cellStyle name="Salida 10 3" xfId="1430"/>
    <cellStyle name="Salida 10 4" xfId="1431"/>
    <cellStyle name="Salida 10 5" xfId="1432"/>
    <cellStyle name="Salida 10 6" xfId="3476"/>
    <cellStyle name="Salida 10 7" xfId="3550"/>
    <cellStyle name="Salida 10 8" xfId="3536"/>
    <cellStyle name="Salida 10 9" xfId="4429"/>
    <cellStyle name="Salida 11" xfId="1433"/>
    <cellStyle name="Salida 11 2" xfId="4516"/>
    <cellStyle name="Salida 12" xfId="1434"/>
    <cellStyle name="Salida 12 2" xfId="4033"/>
    <cellStyle name="Salida 13" xfId="1435"/>
    <cellStyle name="Salida 14" xfId="1436"/>
    <cellStyle name="Salida 15" xfId="173"/>
    <cellStyle name="Salida 16" xfId="3726"/>
    <cellStyle name="Salida 2" xfId="1437"/>
    <cellStyle name="Salida 2 2" xfId="1438"/>
    <cellStyle name="Salida 2 3" xfId="1439"/>
    <cellStyle name="Salida 2 4" xfId="1440"/>
    <cellStyle name="Salida 2 5" xfId="1441"/>
    <cellStyle name="Salida 2 6" xfId="1442"/>
    <cellStyle name="Salida 2 7" xfId="3549"/>
    <cellStyle name="Salida 2 8" xfId="3776"/>
    <cellStyle name="Salida 2 9" xfId="3982"/>
    <cellStyle name="Salida 3" xfId="1443"/>
    <cellStyle name="Salida 3 2" xfId="1444"/>
    <cellStyle name="Salida 3 3" xfId="1445"/>
    <cellStyle name="Salida 3 4" xfId="1446"/>
    <cellStyle name="Salida 3 5" xfId="1447"/>
    <cellStyle name="Salida 3 6" xfId="3548"/>
    <cellStyle name="Salida 3 7" xfId="4160"/>
    <cellStyle name="Salida 4" xfId="1448"/>
    <cellStyle name="Salida 4 2" xfId="1449"/>
    <cellStyle name="Salida 4 3" xfId="1450"/>
    <cellStyle name="Salida 4 4" xfId="1451"/>
    <cellStyle name="Salida 4 5" xfId="1452"/>
    <cellStyle name="Salida 4 6" xfId="3547"/>
    <cellStyle name="Salida 4 7" xfId="4161"/>
    <cellStyle name="Salida 5" xfId="1453"/>
    <cellStyle name="Salida 5 2" xfId="1454"/>
    <cellStyle name="Salida 5 3" xfId="1455"/>
    <cellStyle name="Salida 5 4" xfId="1456"/>
    <cellStyle name="Salida 5 5" xfId="1457"/>
    <cellStyle name="Salida 5 6" xfId="3546"/>
    <cellStyle name="Salida 5 7" xfId="4162"/>
    <cellStyle name="Salida 6" xfId="1458"/>
    <cellStyle name="Salida 6 2" xfId="1459"/>
    <cellStyle name="Salida 6 3" xfId="1460"/>
    <cellStyle name="Salida 6 4" xfId="1461"/>
    <cellStyle name="Salida 6 5" xfId="1462"/>
    <cellStyle name="Salida 6 6" xfId="4163"/>
    <cellStyle name="Salida 7" xfId="1463"/>
    <cellStyle name="Salida 7 2" xfId="1464"/>
    <cellStyle name="Salida 7 3" xfId="1465"/>
    <cellStyle name="Salida 7 4" xfId="1466"/>
    <cellStyle name="Salida 7 5" xfId="1467"/>
    <cellStyle name="Salida 7 6" xfId="4164"/>
    <cellStyle name="Salida 8" xfId="1468"/>
    <cellStyle name="Salida 8 2" xfId="1469"/>
    <cellStyle name="Salida 8 3" xfId="1470"/>
    <cellStyle name="Salida 8 4" xfId="1471"/>
    <cellStyle name="Salida 8 5" xfId="1472"/>
    <cellStyle name="Salida 8 6" xfId="4230"/>
    <cellStyle name="Salida 9" xfId="1473"/>
    <cellStyle name="Salida 9 2" xfId="1474"/>
    <cellStyle name="Salida 9 3" xfId="1475"/>
    <cellStyle name="Salida 9 4" xfId="1476"/>
    <cellStyle name="Salida 9 5" xfId="1477"/>
    <cellStyle name="Salida 9 6" xfId="4323"/>
    <cellStyle name="SAPBEXaggData" xfId="1478"/>
    <cellStyle name="SAPBEXaggData 10" xfId="1479"/>
    <cellStyle name="SAPBEXaggData 10 2" xfId="3003"/>
    <cellStyle name="SAPBEXaggData 11" xfId="1480"/>
    <cellStyle name="SAPBEXaggData 11 2" xfId="3004"/>
    <cellStyle name="SAPBEXaggData 12" xfId="1481"/>
    <cellStyle name="SAPBEXaggData 12 2" xfId="3005"/>
    <cellStyle name="SAPBEXaggData 13" xfId="1482"/>
    <cellStyle name="SAPBEXaggData 13 2" xfId="3006"/>
    <cellStyle name="SAPBEXaggData 14" xfId="3727"/>
    <cellStyle name="SAPBEXaggData 15" xfId="3777"/>
    <cellStyle name="SAPBEXaggData 16" xfId="3825"/>
    <cellStyle name="SAPBEXaggData 2" xfId="1483"/>
    <cellStyle name="SAPBEXaggData 2 2" xfId="1484"/>
    <cellStyle name="SAPBEXaggData 2 2 2" xfId="1485"/>
    <cellStyle name="SAPBEXaggData 2 2 2 2" xfId="3008"/>
    <cellStyle name="SAPBEXaggData 2 3" xfId="3007"/>
    <cellStyle name="SAPBEXaggData 2 4" xfId="3846"/>
    <cellStyle name="SAPBEXaggData 3" xfId="1486"/>
    <cellStyle name="SAPBEXaggData 3 2" xfId="3009"/>
    <cellStyle name="SAPBEXaggData 4" xfId="1487"/>
    <cellStyle name="SAPBEXaggData 4 2" xfId="3010"/>
    <cellStyle name="SAPBEXaggData 5" xfId="1488"/>
    <cellStyle name="SAPBEXaggData 5 2" xfId="3011"/>
    <cellStyle name="SAPBEXaggData 6" xfId="1489"/>
    <cellStyle name="SAPBEXaggData 6 2" xfId="3012"/>
    <cellStyle name="SAPBEXaggData 7" xfId="1490"/>
    <cellStyle name="SAPBEXaggData 7 2" xfId="3013"/>
    <cellStyle name="SAPBEXaggData 8" xfId="1491"/>
    <cellStyle name="SAPBEXaggData 8 2" xfId="3014"/>
    <cellStyle name="SAPBEXaggData 9" xfId="1492"/>
    <cellStyle name="SAPBEXaggData 9 2" xfId="3015"/>
    <cellStyle name="SAPBEXaggData_gxaccion, 68" xfId="1493"/>
    <cellStyle name="SAPBEXaggDataEmph" xfId="1494"/>
    <cellStyle name="SAPBEXaggDataEmph 10" xfId="1495"/>
    <cellStyle name="SAPBEXaggDataEmph 10 2" xfId="3016"/>
    <cellStyle name="SAPBEXaggDataEmph 11" xfId="1496"/>
    <cellStyle name="SAPBEXaggDataEmph 11 2" xfId="3017"/>
    <cellStyle name="SAPBEXaggDataEmph 12" xfId="3728"/>
    <cellStyle name="SAPBEXaggDataEmph 13" xfId="3778"/>
    <cellStyle name="SAPBEXaggDataEmph 14" xfId="3831"/>
    <cellStyle name="SAPBEXaggDataEmph 2" xfId="1497"/>
    <cellStyle name="SAPBEXaggDataEmph 2 2" xfId="1498"/>
    <cellStyle name="SAPBEXaggDataEmph 2 2 2" xfId="1499"/>
    <cellStyle name="SAPBEXaggDataEmph 2 2 2 2" xfId="3019"/>
    <cellStyle name="SAPBEXaggDataEmph 2 3" xfId="3018"/>
    <cellStyle name="SAPBEXaggDataEmph 2 4" xfId="3847"/>
    <cellStyle name="SAPBEXaggDataEmph 3" xfId="1500"/>
    <cellStyle name="SAPBEXaggDataEmph 3 2" xfId="3020"/>
    <cellStyle name="SAPBEXaggDataEmph 4" xfId="1501"/>
    <cellStyle name="SAPBEXaggDataEmph 4 2" xfId="3021"/>
    <cellStyle name="SAPBEXaggDataEmph 5" xfId="1502"/>
    <cellStyle name="SAPBEXaggDataEmph 5 2" xfId="3022"/>
    <cellStyle name="SAPBEXaggDataEmph 6" xfId="1503"/>
    <cellStyle name="SAPBEXaggDataEmph 6 2" xfId="3023"/>
    <cellStyle name="SAPBEXaggDataEmph 7" xfId="1504"/>
    <cellStyle name="SAPBEXaggDataEmph 7 2" xfId="3024"/>
    <cellStyle name="SAPBEXaggDataEmph 8" xfId="1505"/>
    <cellStyle name="SAPBEXaggDataEmph 8 2" xfId="3025"/>
    <cellStyle name="SAPBEXaggDataEmph 9" xfId="1506"/>
    <cellStyle name="SAPBEXaggDataEmph 9 2" xfId="3026"/>
    <cellStyle name="SAPBEXaggDataEmph_valor justo.junio2010" xfId="3027"/>
    <cellStyle name="SAPBEXaggItem" xfId="1507"/>
    <cellStyle name="SAPBEXaggItem 10" xfId="1508"/>
    <cellStyle name="SAPBEXaggItem 10 2" xfId="3028"/>
    <cellStyle name="SAPBEXaggItem 11" xfId="1509"/>
    <cellStyle name="SAPBEXaggItem 11 2" xfId="3029"/>
    <cellStyle name="SAPBEXaggItem 12" xfId="1510"/>
    <cellStyle name="SAPBEXaggItem 12 2" xfId="3030"/>
    <cellStyle name="SAPBEXaggItem 13" xfId="1511"/>
    <cellStyle name="SAPBEXaggItem 13 2" xfId="3031"/>
    <cellStyle name="SAPBEXaggItem 14" xfId="3729"/>
    <cellStyle name="SAPBEXaggItem 15" xfId="3779"/>
    <cellStyle name="SAPBEXaggItem 16" xfId="3830"/>
    <cellStyle name="SAPBEXaggItem 2" xfId="1512"/>
    <cellStyle name="SAPBEXaggItem 2 2" xfId="1513"/>
    <cellStyle name="SAPBEXaggItem 2 2 2" xfId="1514"/>
    <cellStyle name="SAPBEXaggItem 2 2 2 2" xfId="3033"/>
    <cellStyle name="SAPBEXaggItem 2 3" xfId="3032"/>
    <cellStyle name="SAPBEXaggItem 2 4" xfId="3848"/>
    <cellStyle name="SAPBEXaggItem 3" xfId="1515"/>
    <cellStyle name="SAPBEXaggItem 3 2" xfId="3034"/>
    <cellStyle name="SAPBEXaggItem 4" xfId="1516"/>
    <cellStyle name="SAPBEXaggItem 4 2" xfId="3035"/>
    <cellStyle name="SAPBEXaggItem 5" xfId="1517"/>
    <cellStyle name="SAPBEXaggItem 5 2" xfId="3036"/>
    <cellStyle name="SAPBEXaggItem 6" xfId="1518"/>
    <cellStyle name="SAPBEXaggItem 6 2" xfId="3037"/>
    <cellStyle name="SAPBEXaggItem 7" xfId="1519"/>
    <cellStyle name="SAPBEXaggItem 7 2" xfId="3038"/>
    <cellStyle name="SAPBEXaggItem 8" xfId="1520"/>
    <cellStyle name="SAPBEXaggItem 8 2" xfId="3039"/>
    <cellStyle name="SAPBEXaggItem 9" xfId="1521"/>
    <cellStyle name="SAPBEXaggItem 9 2" xfId="3040"/>
    <cellStyle name="SAPBEXaggItem_gxaccion, 68" xfId="1522"/>
    <cellStyle name="SAPBEXaggItemX" xfId="1523"/>
    <cellStyle name="SAPBEXaggItemX 10" xfId="1524"/>
    <cellStyle name="SAPBEXaggItemX 11" xfId="1525"/>
    <cellStyle name="SAPBEXaggItemX 12" xfId="3730"/>
    <cellStyle name="SAPBEXaggItemX 13" xfId="3829"/>
    <cellStyle name="SAPBEXaggItemX 2" xfId="1526"/>
    <cellStyle name="SAPBEXaggItemX 2 2" xfId="1527"/>
    <cellStyle name="SAPBEXaggItemX 2 2 2" xfId="1528"/>
    <cellStyle name="SAPBEXaggItemX 2 3" xfId="3849"/>
    <cellStyle name="SAPBEXaggItemX 3" xfId="1529"/>
    <cellStyle name="SAPBEXaggItemX 4" xfId="1530"/>
    <cellStyle name="SAPBEXaggItemX 5" xfId="1531"/>
    <cellStyle name="SAPBEXaggItemX 6" xfId="1532"/>
    <cellStyle name="SAPBEXaggItemX 7" xfId="1533"/>
    <cellStyle name="SAPBEXaggItemX 8" xfId="1534"/>
    <cellStyle name="SAPBEXaggItemX 9" xfId="1535"/>
    <cellStyle name="SAPBEXaggItemX_valor justo.junio2010" xfId="3041"/>
    <cellStyle name="SAPBEXchaText" xfId="3"/>
    <cellStyle name="SAPBEXchaText 10" xfId="1537"/>
    <cellStyle name="SAPBEXchaText 10 2" xfId="3042"/>
    <cellStyle name="SAPBEXchaText 11" xfId="1538"/>
    <cellStyle name="SAPBEXchaText 11 2" xfId="3043"/>
    <cellStyle name="SAPBEXchaText 12" xfId="1539"/>
    <cellStyle name="SAPBEXchaText 12 2" xfId="3044"/>
    <cellStyle name="SAPBEXchaText 13" xfId="1540"/>
    <cellStyle name="SAPBEXchaText 13 2" xfId="3045"/>
    <cellStyle name="SAPBEXchaText 14" xfId="1536"/>
    <cellStyle name="SAPBEXchaText 15" xfId="3731"/>
    <cellStyle name="SAPBEXchaText 16" xfId="3766"/>
    <cellStyle name="SAPBEXchaText 2" xfId="51"/>
    <cellStyle name="SAPBEXchaText 2 2" xfId="1541"/>
    <cellStyle name="SAPBEXchaText 2 2 2" xfId="1542"/>
    <cellStyle name="SAPBEXchaText 2 2 2 2" xfId="3047"/>
    <cellStyle name="SAPBEXchaText 2 3" xfId="3046"/>
    <cellStyle name="SAPBEXchaText 2 4" xfId="3850"/>
    <cellStyle name="SAPBEXchaText 3" xfId="1543"/>
    <cellStyle name="SAPBEXchaText 3 2" xfId="3048"/>
    <cellStyle name="SAPBEXchaText 4" xfId="1544"/>
    <cellStyle name="SAPBEXchaText 4 2" xfId="3049"/>
    <cellStyle name="SAPBEXchaText 5" xfId="1545"/>
    <cellStyle name="SAPBEXchaText 5 2" xfId="3050"/>
    <cellStyle name="SAPBEXchaText 6" xfId="1546"/>
    <cellStyle name="SAPBEXchaText 6 2" xfId="3051"/>
    <cellStyle name="SAPBEXchaText 7" xfId="1547"/>
    <cellStyle name="SAPBEXchaText 7 2" xfId="3052"/>
    <cellStyle name="SAPBEXchaText 8" xfId="1548"/>
    <cellStyle name="SAPBEXchaText 8 2" xfId="3053"/>
    <cellStyle name="SAPBEXchaText 9" xfId="1549"/>
    <cellStyle name="SAPBEXchaText 9 2" xfId="3054"/>
    <cellStyle name="SAPBEXchaText_gxaccion, 68" xfId="1550"/>
    <cellStyle name="SAPBEXexcBad7" xfId="1551"/>
    <cellStyle name="SAPBEXexcBad7 10" xfId="1552"/>
    <cellStyle name="SAPBEXexcBad7 10 2" xfId="3055"/>
    <cellStyle name="SAPBEXexcBad7 11" xfId="1553"/>
    <cellStyle name="SAPBEXexcBad7 11 2" xfId="3056"/>
    <cellStyle name="SAPBEXexcBad7 12" xfId="3732"/>
    <cellStyle name="SAPBEXexcBad7 13" xfId="3780"/>
    <cellStyle name="SAPBEXexcBad7 14" xfId="3827"/>
    <cellStyle name="SAPBEXexcBad7 2" xfId="1554"/>
    <cellStyle name="SAPBEXexcBad7 2 2" xfId="1555"/>
    <cellStyle name="SAPBEXexcBad7 2 2 2" xfId="1556"/>
    <cellStyle name="SAPBEXexcBad7 2 2 2 2" xfId="3058"/>
    <cellStyle name="SAPBEXexcBad7 2 3" xfId="3057"/>
    <cellStyle name="SAPBEXexcBad7 2 4" xfId="3851"/>
    <cellStyle name="SAPBEXexcBad7 3" xfId="1557"/>
    <cellStyle name="SAPBEXexcBad7 3 2" xfId="3059"/>
    <cellStyle name="SAPBEXexcBad7 4" xfId="1558"/>
    <cellStyle name="SAPBEXexcBad7 4 2" xfId="3060"/>
    <cellStyle name="SAPBEXexcBad7 5" xfId="1559"/>
    <cellStyle name="SAPBEXexcBad7 5 2" xfId="3061"/>
    <cellStyle name="SAPBEXexcBad7 6" xfId="1560"/>
    <cellStyle name="SAPBEXexcBad7 6 2" xfId="3062"/>
    <cellStyle name="SAPBEXexcBad7 7" xfId="1561"/>
    <cellStyle name="SAPBEXexcBad7 7 2" xfId="3063"/>
    <cellStyle name="SAPBEXexcBad7 8" xfId="1562"/>
    <cellStyle name="SAPBEXexcBad7 8 2" xfId="3064"/>
    <cellStyle name="SAPBEXexcBad7 9" xfId="1563"/>
    <cellStyle name="SAPBEXexcBad7 9 2" xfId="3065"/>
    <cellStyle name="SAPBEXexcBad7_gxaccion, 68" xfId="1564"/>
    <cellStyle name="SAPBEXexcBad8" xfId="1565"/>
    <cellStyle name="SAPBEXexcBad8 10" xfId="1566"/>
    <cellStyle name="SAPBEXexcBad8 10 2" xfId="3066"/>
    <cellStyle name="SAPBEXexcBad8 11" xfId="1567"/>
    <cellStyle name="SAPBEXexcBad8 11 2" xfId="3067"/>
    <cellStyle name="SAPBEXexcBad8 12" xfId="3733"/>
    <cellStyle name="SAPBEXexcBad8 13" xfId="3781"/>
    <cellStyle name="SAPBEXexcBad8 14" xfId="3817"/>
    <cellStyle name="SAPBEXexcBad8 2" xfId="1568"/>
    <cellStyle name="SAPBEXexcBad8 2 2" xfId="1569"/>
    <cellStyle name="SAPBEXexcBad8 2 2 2" xfId="1570"/>
    <cellStyle name="SAPBEXexcBad8 2 2 2 2" xfId="3069"/>
    <cellStyle name="SAPBEXexcBad8 2 3" xfId="3068"/>
    <cellStyle name="SAPBEXexcBad8 2 4" xfId="3852"/>
    <cellStyle name="SAPBEXexcBad8 3" xfId="1571"/>
    <cellStyle name="SAPBEXexcBad8 3 2" xfId="3070"/>
    <cellStyle name="SAPBEXexcBad8 4" xfId="1572"/>
    <cellStyle name="SAPBEXexcBad8 4 2" xfId="3071"/>
    <cellStyle name="SAPBEXexcBad8 5" xfId="1573"/>
    <cellStyle name="SAPBEXexcBad8 5 2" xfId="3072"/>
    <cellStyle name="SAPBEXexcBad8 6" xfId="1574"/>
    <cellStyle name="SAPBEXexcBad8 6 2" xfId="3073"/>
    <cellStyle name="SAPBEXexcBad8 7" xfId="1575"/>
    <cellStyle name="SAPBEXexcBad8 7 2" xfId="3074"/>
    <cellStyle name="SAPBEXexcBad8 8" xfId="1576"/>
    <cellStyle name="SAPBEXexcBad8 8 2" xfId="3075"/>
    <cellStyle name="SAPBEXexcBad8 9" xfId="1577"/>
    <cellStyle name="SAPBEXexcBad8 9 2" xfId="3076"/>
    <cellStyle name="SAPBEXexcBad8_gxaccion, 68" xfId="1578"/>
    <cellStyle name="SAPBEXexcBad9" xfId="1579"/>
    <cellStyle name="SAPBEXexcBad9 10" xfId="1580"/>
    <cellStyle name="SAPBEXexcBad9 11" xfId="1581"/>
    <cellStyle name="SAPBEXexcBad9 12" xfId="3734"/>
    <cellStyle name="SAPBEXexcBad9 13" xfId="3782"/>
    <cellStyle name="SAPBEXexcBad9 14" xfId="3839"/>
    <cellStyle name="SAPBEXexcBad9 2" xfId="1582"/>
    <cellStyle name="SAPBEXexcBad9 2 2" xfId="1583"/>
    <cellStyle name="SAPBEXexcBad9 2 2 2" xfId="1584"/>
    <cellStyle name="SAPBEXexcBad9 2 3" xfId="3853"/>
    <cellStyle name="SAPBEXexcBad9 3" xfId="1585"/>
    <cellStyle name="SAPBEXexcBad9 4" xfId="1586"/>
    <cellStyle name="SAPBEXexcBad9 5" xfId="1587"/>
    <cellStyle name="SAPBEXexcBad9 6" xfId="1588"/>
    <cellStyle name="SAPBEXexcBad9 7" xfId="1589"/>
    <cellStyle name="SAPBEXexcBad9 8" xfId="1590"/>
    <cellStyle name="SAPBEXexcBad9 9" xfId="1591"/>
    <cellStyle name="SAPBEXexcBad9_gxaccion, 68" xfId="1592"/>
    <cellStyle name="SAPBEXexcCritical4" xfId="1593"/>
    <cellStyle name="SAPBEXexcCritical4 10" xfId="1594"/>
    <cellStyle name="SAPBEXexcCritical4 10 2" xfId="3077"/>
    <cellStyle name="SAPBEXexcCritical4 11" xfId="1595"/>
    <cellStyle name="SAPBEXexcCritical4 11 2" xfId="3078"/>
    <cellStyle name="SAPBEXexcCritical4 12" xfId="3735"/>
    <cellStyle name="SAPBEXexcCritical4 13" xfId="3783"/>
    <cellStyle name="SAPBEXexcCritical4 14" xfId="3837"/>
    <cellStyle name="SAPBEXexcCritical4 2" xfId="1596"/>
    <cellStyle name="SAPBEXexcCritical4 2 2" xfId="1597"/>
    <cellStyle name="SAPBEXexcCritical4 2 2 2" xfId="1598"/>
    <cellStyle name="SAPBEXexcCritical4 2 2 2 2" xfId="3080"/>
    <cellStyle name="SAPBEXexcCritical4 2 3" xfId="3079"/>
    <cellStyle name="SAPBEXexcCritical4 2 4" xfId="3854"/>
    <cellStyle name="SAPBEXexcCritical4 3" xfId="1599"/>
    <cellStyle name="SAPBEXexcCritical4 3 2" xfId="3081"/>
    <cellStyle name="SAPBEXexcCritical4 4" xfId="1600"/>
    <cellStyle name="SAPBEXexcCritical4 4 2" xfId="3082"/>
    <cellStyle name="SAPBEXexcCritical4 5" xfId="1601"/>
    <cellStyle name="SAPBEXexcCritical4 5 2" xfId="3083"/>
    <cellStyle name="SAPBEXexcCritical4 6" xfId="1602"/>
    <cellStyle name="SAPBEXexcCritical4 6 2" xfId="3084"/>
    <cellStyle name="SAPBEXexcCritical4 7" xfId="1603"/>
    <cellStyle name="SAPBEXexcCritical4 7 2" xfId="3085"/>
    <cellStyle name="SAPBEXexcCritical4 8" xfId="1604"/>
    <cellStyle name="SAPBEXexcCritical4 8 2" xfId="3086"/>
    <cellStyle name="SAPBEXexcCritical4 9" xfId="1605"/>
    <cellStyle name="SAPBEXexcCritical4 9 2" xfId="3087"/>
    <cellStyle name="SAPBEXexcCritical4_gxaccion, 68" xfId="1606"/>
    <cellStyle name="SAPBEXexcCritical5" xfId="1607"/>
    <cellStyle name="SAPBEXexcCritical5 10" xfId="1608"/>
    <cellStyle name="SAPBEXexcCritical5 10 2" xfId="3088"/>
    <cellStyle name="SAPBEXexcCritical5 11" xfId="1609"/>
    <cellStyle name="SAPBEXexcCritical5 11 2" xfId="3089"/>
    <cellStyle name="SAPBEXexcCritical5 12" xfId="3736"/>
    <cellStyle name="SAPBEXexcCritical5 13" xfId="3784"/>
    <cellStyle name="SAPBEXexcCritical5 14" xfId="3835"/>
    <cellStyle name="SAPBEXexcCritical5 2" xfId="1610"/>
    <cellStyle name="SAPBEXexcCritical5 2 2" xfId="1611"/>
    <cellStyle name="SAPBEXexcCritical5 2 2 2" xfId="1612"/>
    <cellStyle name="SAPBEXexcCritical5 2 2 2 2" xfId="3091"/>
    <cellStyle name="SAPBEXexcCritical5 2 3" xfId="3090"/>
    <cellStyle name="SAPBEXexcCritical5 2 4" xfId="3855"/>
    <cellStyle name="SAPBEXexcCritical5 3" xfId="1613"/>
    <cellStyle name="SAPBEXexcCritical5 3 2" xfId="3092"/>
    <cellStyle name="SAPBEXexcCritical5 4" xfId="1614"/>
    <cellStyle name="SAPBEXexcCritical5 4 2" xfId="3093"/>
    <cellStyle name="SAPBEXexcCritical5 5" xfId="1615"/>
    <cellStyle name="SAPBEXexcCritical5 5 2" xfId="3094"/>
    <cellStyle name="SAPBEXexcCritical5 6" xfId="1616"/>
    <cellStyle name="SAPBEXexcCritical5 6 2" xfId="3095"/>
    <cellStyle name="SAPBEXexcCritical5 7" xfId="1617"/>
    <cellStyle name="SAPBEXexcCritical5 7 2" xfId="3096"/>
    <cellStyle name="SAPBEXexcCritical5 8" xfId="1618"/>
    <cellStyle name="SAPBEXexcCritical5 8 2" xfId="3097"/>
    <cellStyle name="SAPBEXexcCritical5 9" xfId="1619"/>
    <cellStyle name="SAPBEXexcCritical5 9 2" xfId="3098"/>
    <cellStyle name="SAPBEXexcCritical5_gxaccion, 68" xfId="1620"/>
    <cellStyle name="SAPBEXexcCritical6" xfId="1621"/>
    <cellStyle name="SAPBEXexcCritical6 10" xfId="1622"/>
    <cellStyle name="SAPBEXexcCritical6 10 2" xfId="3099"/>
    <cellStyle name="SAPBEXexcCritical6 11" xfId="1623"/>
    <cellStyle name="SAPBEXexcCritical6 11 2" xfId="3100"/>
    <cellStyle name="SAPBEXexcCritical6 12" xfId="3737"/>
    <cellStyle name="SAPBEXexcCritical6 13" xfId="3785"/>
    <cellStyle name="SAPBEXexcCritical6 14" xfId="3834"/>
    <cellStyle name="SAPBEXexcCritical6 2" xfId="1624"/>
    <cellStyle name="SAPBEXexcCritical6 2 2" xfId="1625"/>
    <cellStyle name="SAPBEXexcCritical6 2 2 2" xfId="1626"/>
    <cellStyle name="SAPBEXexcCritical6 2 2 2 2" xfId="3102"/>
    <cellStyle name="SAPBEXexcCritical6 2 3" xfId="3101"/>
    <cellStyle name="SAPBEXexcCritical6 2 4" xfId="3856"/>
    <cellStyle name="SAPBEXexcCritical6 3" xfId="1627"/>
    <cellStyle name="SAPBEXexcCritical6 3 2" xfId="3103"/>
    <cellStyle name="SAPBEXexcCritical6 4" xfId="1628"/>
    <cellStyle name="SAPBEXexcCritical6 4 2" xfId="3104"/>
    <cellStyle name="SAPBEXexcCritical6 5" xfId="1629"/>
    <cellStyle name="SAPBEXexcCritical6 5 2" xfId="3105"/>
    <cellStyle name="SAPBEXexcCritical6 6" xfId="1630"/>
    <cellStyle name="SAPBEXexcCritical6 6 2" xfId="3106"/>
    <cellStyle name="SAPBEXexcCritical6 7" xfId="1631"/>
    <cellStyle name="SAPBEXexcCritical6 7 2" xfId="3107"/>
    <cellStyle name="SAPBEXexcCritical6 8" xfId="1632"/>
    <cellStyle name="SAPBEXexcCritical6 8 2" xfId="3108"/>
    <cellStyle name="SAPBEXexcCritical6 9" xfId="1633"/>
    <cellStyle name="SAPBEXexcCritical6 9 2" xfId="3109"/>
    <cellStyle name="SAPBEXexcCritical6_gxaccion, 68" xfId="1634"/>
    <cellStyle name="SAPBEXexcGood1" xfId="1635"/>
    <cellStyle name="SAPBEXexcGood1 10" xfId="1636"/>
    <cellStyle name="SAPBEXexcGood1 10 2" xfId="3110"/>
    <cellStyle name="SAPBEXexcGood1 11" xfId="1637"/>
    <cellStyle name="SAPBEXexcGood1 11 2" xfId="3111"/>
    <cellStyle name="SAPBEXexcGood1 12" xfId="3738"/>
    <cellStyle name="SAPBEXexcGood1 13" xfId="3786"/>
    <cellStyle name="SAPBEXexcGood1 14" xfId="3833"/>
    <cellStyle name="SAPBEXexcGood1 2" xfId="1638"/>
    <cellStyle name="SAPBEXexcGood1 2 2" xfId="1639"/>
    <cellStyle name="SAPBEXexcGood1 2 2 2" xfId="1640"/>
    <cellStyle name="SAPBEXexcGood1 2 2 2 2" xfId="3113"/>
    <cellStyle name="SAPBEXexcGood1 2 3" xfId="3112"/>
    <cellStyle name="SAPBEXexcGood1 2 4" xfId="3857"/>
    <cellStyle name="SAPBEXexcGood1 3" xfId="1641"/>
    <cellStyle name="SAPBEXexcGood1 3 2" xfId="3114"/>
    <cellStyle name="SAPBEXexcGood1 4" xfId="1642"/>
    <cellStyle name="SAPBEXexcGood1 4 2" xfId="3115"/>
    <cellStyle name="SAPBEXexcGood1 5" xfId="1643"/>
    <cellStyle name="SAPBEXexcGood1 5 2" xfId="3116"/>
    <cellStyle name="SAPBEXexcGood1 6" xfId="1644"/>
    <cellStyle name="SAPBEXexcGood1 6 2" xfId="3117"/>
    <cellStyle name="SAPBEXexcGood1 7" xfId="1645"/>
    <cellStyle name="SAPBEXexcGood1 7 2" xfId="3118"/>
    <cellStyle name="SAPBEXexcGood1 8" xfId="1646"/>
    <cellStyle name="SAPBEXexcGood1 8 2" xfId="3119"/>
    <cellStyle name="SAPBEXexcGood1 9" xfId="1647"/>
    <cellStyle name="SAPBEXexcGood1 9 2" xfId="3120"/>
    <cellStyle name="SAPBEXexcGood1_gxaccion, 68" xfId="1648"/>
    <cellStyle name="SAPBEXexcGood2" xfId="1649"/>
    <cellStyle name="SAPBEXexcGood2 10" xfId="1650"/>
    <cellStyle name="SAPBEXexcGood2 10 2" xfId="3121"/>
    <cellStyle name="SAPBEXexcGood2 11" xfId="1651"/>
    <cellStyle name="SAPBEXexcGood2 11 2" xfId="3122"/>
    <cellStyle name="SAPBEXexcGood2 12" xfId="3739"/>
    <cellStyle name="SAPBEXexcGood2 13" xfId="3787"/>
    <cellStyle name="SAPBEXexcGood2 14" xfId="3826"/>
    <cellStyle name="SAPBEXexcGood2 2" xfId="1652"/>
    <cellStyle name="SAPBEXexcGood2 2 2" xfId="1653"/>
    <cellStyle name="SAPBEXexcGood2 2 2 2" xfId="1654"/>
    <cellStyle name="SAPBEXexcGood2 2 2 2 2" xfId="3124"/>
    <cellStyle name="SAPBEXexcGood2 2 3" xfId="3123"/>
    <cellStyle name="SAPBEXexcGood2 2 4" xfId="3858"/>
    <cellStyle name="SAPBEXexcGood2 3" xfId="1655"/>
    <cellStyle name="SAPBEXexcGood2 3 2" xfId="3125"/>
    <cellStyle name="SAPBEXexcGood2 4" xfId="1656"/>
    <cellStyle name="SAPBEXexcGood2 4 2" xfId="3126"/>
    <cellStyle name="SAPBEXexcGood2 5" xfId="1657"/>
    <cellStyle name="SAPBEXexcGood2 5 2" xfId="3127"/>
    <cellStyle name="SAPBEXexcGood2 6" xfId="1658"/>
    <cellStyle name="SAPBEXexcGood2 6 2" xfId="3128"/>
    <cellStyle name="SAPBEXexcGood2 7" xfId="1659"/>
    <cellStyle name="SAPBEXexcGood2 7 2" xfId="3129"/>
    <cellStyle name="SAPBEXexcGood2 8" xfId="1660"/>
    <cellStyle name="SAPBEXexcGood2 8 2" xfId="3130"/>
    <cellStyle name="SAPBEXexcGood2 9" xfId="1661"/>
    <cellStyle name="SAPBEXexcGood2 9 2" xfId="3131"/>
    <cellStyle name="SAPBEXexcGood2_gxaccion, 68" xfId="1662"/>
    <cellStyle name="SAPBEXexcGood3" xfId="1663"/>
    <cellStyle name="SAPBEXexcGood3 10" xfId="1664"/>
    <cellStyle name="SAPBEXexcGood3 10 2" xfId="3132"/>
    <cellStyle name="SAPBEXexcGood3 11" xfId="1665"/>
    <cellStyle name="SAPBEXexcGood3 11 2" xfId="3133"/>
    <cellStyle name="SAPBEXexcGood3 12" xfId="3740"/>
    <cellStyle name="SAPBEXexcGood3 13" xfId="3788"/>
    <cellStyle name="SAPBEXexcGood3 14" xfId="3832"/>
    <cellStyle name="SAPBEXexcGood3 2" xfId="1666"/>
    <cellStyle name="SAPBEXexcGood3 2 2" xfId="1667"/>
    <cellStyle name="SAPBEXexcGood3 2 2 2" xfId="1668"/>
    <cellStyle name="SAPBEXexcGood3 2 2 2 2" xfId="3135"/>
    <cellStyle name="SAPBEXexcGood3 2 3" xfId="3134"/>
    <cellStyle name="SAPBEXexcGood3 2 4" xfId="3859"/>
    <cellStyle name="SAPBEXexcGood3 3" xfId="1669"/>
    <cellStyle name="SAPBEXexcGood3 3 2" xfId="3136"/>
    <cellStyle name="SAPBEXexcGood3 4" xfId="1670"/>
    <cellStyle name="SAPBEXexcGood3 4 2" xfId="3137"/>
    <cellStyle name="SAPBEXexcGood3 5" xfId="1671"/>
    <cellStyle name="SAPBEXexcGood3 5 2" xfId="3138"/>
    <cellStyle name="SAPBEXexcGood3 6" xfId="1672"/>
    <cellStyle name="SAPBEXexcGood3 6 2" xfId="3139"/>
    <cellStyle name="SAPBEXexcGood3 7" xfId="1673"/>
    <cellStyle name="SAPBEXexcGood3 7 2" xfId="3140"/>
    <cellStyle name="SAPBEXexcGood3 8" xfId="1674"/>
    <cellStyle name="SAPBEXexcGood3 8 2" xfId="3141"/>
    <cellStyle name="SAPBEXexcGood3 9" xfId="1675"/>
    <cellStyle name="SAPBEXexcGood3 9 2" xfId="3142"/>
    <cellStyle name="SAPBEXexcGood3_gxaccion, 68" xfId="1676"/>
    <cellStyle name="SAPBEXfilterDrill" xfId="1677"/>
    <cellStyle name="SAPBEXfilterDrill 10" xfId="1678"/>
    <cellStyle name="SAPBEXfilterDrill 11" xfId="1679"/>
    <cellStyle name="SAPBEXfilterDrill 12" xfId="3741"/>
    <cellStyle name="SAPBEXfilterDrill 13" xfId="3789"/>
    <cellStyle name="SAPBEXfilterDrill 2" xfId="1680"/>
    <cellStyle name="SAPBEXfilterDrill 2 2" xfId="1681"/>
    <cellStyle name="SAPBEXfilterDrill 2 2 2" xfId="1682"/>
    <cellStyle name="SAPBEXfilterDrill 2 3" xfId="3860"/>
    <cellStyle name="SAPBEXfilterDrill 3" xfId="1683"/>
    <cellStyle name="SAPBEXfilterDrill 4" xfId="1684"/>
    <cellStyle name="SAPBEXfilterDrill 5" xfId="1685"/>
    <cellStyle name="SAPBEXfilterDrill 6" xfId="1686"/>
    <cellStyle name="SAPBEXfilterDrill 7" xfId="1687"/>
    <cellStyle name="SAPBEXfilterDrill 8" xfId="1688"/>
    <cellStyle name="SAPBEXfilterDrill 9" xfId="1689"/>
    <cellStyle name="SAPBEXfilterDrill_gxaccion, 68" xfId="1690"/>
    <cellStyle name="SAPBEXfilterItem" xfId="1691"/>
    <cellStyle name="SAPBEXfilterItem 10" xfId="1692"/>
    <cellStyle name="SAPBEXfilterItem 11" xfId="1693"/>
    <cellStyle name="SAPBEXfilterItem 12" xfId="3742"/>
    <cellStyle name="SAPBEXfilterItem 13" xfId="3790"/>
    <cellStyle name="SAPBEXfilterItem 2" xfId="1694"/>
    <cellStyle name="SAPBEXfilterItem 2 2" xfId="1695"/>
    <cellStyle name="SAPBEXfilterItem 2 2 2" xfId="1696"/>
    <cellStyle name="SAPBEXfilterItem 2 3" xfId="3861"/>
    <cellStyle name="SAPBEXfilterItem 3" xfId="1697"/>
    <cellStyle name="SAPBEXfilterItem 4" xfId="1698"/>
    <cellStyle name="SAPBEXfilterItem 5" xfId="1699"/>
    <cellStyle name="SAPBEXfilterItem 6" xfId="1700"/>
    <cellStyle name="SAPBEXfilterItem 7" xfId="1701"/>
    <cellStyle name="SAPBEXfilterItem 8" xfId="1702"/>
    <cellStyle name="SAPBEXfilterItem 9" xfId="1703"/>
    <cellStyle name="SAPBEXfilterText" xfId="1704"/>
    <cellStyle name="SAPBEXfilterText 10" xfId="1705"/>
    <cellStyle name="SAPBEXfilterText 11" xfId="1706"/>
    <cellStyle name="SAPBEXfilterText 12" xfId="3743"/>
    <cellStyle name="SAPBEXfilterText 13" xfId="3791"/>
    <cellStyle name="SAPBEXfilterText 2" xfId="1707"/>
    <cellStyle name="SAPBEXfilterText 2 2" xfId="1708"/>
    <cellStyle name="SAPBEXfilterText 2 2 2" xfId="1709"/>
    <cellStyle name="SAPBEXfilterText 2 3" xfId="3862"/>
    <cellStyle name="SAPBEXfilterText 3" xfId="1710"/>
    <cellStyle name="SAPBEXfilterText 4" xfId="1711"/>
    <cellStyle name="SAPBEXfilterText 5" xfId="1712"/>
    <cellStyle name="SAPBEXfilterText 6" xfId="1713"/>
    <cellStyle name="SAPBEXfilterText 7" xfId="1714"/>
    <cellStyle name="SAPBEXfilterText 8" xfId="1715"/>
    <cellStyle name="SAPBEXfilterText 9" xfId="1716"/>
    <cellStyle name="SAPBEXformats" xfId="1717"/>
    <cellStyle name="SAPBEXformats 10" xfId="1718"/>
    <cellStyle name="SAPBEXformats 10 2" xfId="3143"/>
    <cellStyle name="SAPBEXformats 11" xfId="1719"/>
    <cellStyle name="SAPBEXformats 11 2" xfId="3144"/>
    <cellStyle name="SAPBEXformats 12" xfId="3744"/>
    <cellStyle name="SAPBEXformats 13" xfId="3792"/>
    <cellStyle name="SAPBEXformats 14" xfId="3824"/>
    <cellStyle name="SAPBEXformats 2" xfId="1720"/>
    <cellStyle name="SAPBEXformats 2 2" xfId="1721"/>
    <cellStyle name="SAPBEXformats 2 2 2" xfId="1722"/>
    <cellStyle name="SAPBEXformats 2 2 2 2" xfId="3146"/>
    <cellStyle name="SAPBEXformats 2 3" xfId="3145"/>
    <cellStyle name="SAPBEXformats 2 4" xfId="3863"/>
    <cellStyle name="SAPBEXformats 3" xfId="1723"/>
    <cellStyle name="SAPBEXformats 3 2" xfId="3147"/>
    <cellStyle name="SAPBEXformats 4" xfId="1724"/>
    <cellStyle name="SAPBEXformats 4 2" xfId="3148"/>
    <cellStyle name="SAPBEXformats 5" xfId="1725"/>
    <cellStyle name="SAPBEXformats 5 2" xfId="3149"/>
    <cellStyle name="SAPBEXformats 6" xfId="1726"/>
    <cellStyle name="SAPBEXformats 6 2" xfId="3150"/>
    <cellStyle name="SAPBEXformats 7" xfId="1727"/>
    <cellStyle name="SAPBEXformats 7 2" xfId="3151"/>
    <cellStyle name="SAPBEXformats 8" xfId="1728"/>
    <cellStyle name="SAPBEXformats 8 2" xfId="3152"/>
    <cellStyle name="SAPBEXformats 9" xfId="1729"/>
    <cellStyle name="SAPBEXformats 9 2" xfId="3153"/>
    <cellStyle name="SAPBEXformats_gxaccion, 68" xfId="1730"/>
    <cellStyle name="SAPBEXheaderItem" xfId="1731"/>
    <cellStyle name="SAPBEXheaderItem 10" xfId="1732"/>
    <cellStyle name="SAPBEXheaderItem 11" xfId="1733"/>
    <cellStyle name="SAPBEXheaderItem 12" xfId="3745"/>
    <cellStyle name="SAPBEXheaderItem 13" xfId="3793"/>
    <cellStyle name="SAPBEXheaderItem 2" xfId="1734"/>
    <cellStyle name="SAPBEXheaderItem 2 2" xfId="1735"/>
    <cellStyle name="SAPBEXheaderItem 2 2 2" xfId="1736"/>
    <cellStyle name="SAPBEXheaderItem 2 3" xfId="3864"/>
    <cellStyle name="SAPBEXheaderItem 3" xfId="1737"/>
    <cellStyle name="SAPBEXheaderItem 4" xfId="1738"/>
    <cellStyle name="SAPBEXheaderItem 5" xfId="1739"/>
    <cellStyle name="SAPBEXheaderItem 6" xfId="1740"/>
    <cellStyle name="SAPBEXheaderItem 7" xfId="1741"/>
    <cellStyle name="SAPBEXheaderItem 8" xfId="1742"/>
    <cellStyle name="SAPBEXheaderItem 9" xfId="1743"/>
    <cellStyle name="SAPBEXheaderItem_gxaccion, 68" xfId="1744"/>
    <cellStyle name="SAPBEXheaderText" xfId="1745"/>
    <cellStyle name="SAPBEXheaderText 10" xfId="1746"/>
    <cellStyle name="SAPBEXheaderText 11" xfId="1747"/>
    <cellStyle name="SAPBEXheaderText 12" xfId="3746"/>
    <cellStyle name="SAPBEXheaderText 13" xfId="3794"/>
    <cellStyle name="SAPBEXheaderText 2" xfId="1748"/>
    <cellStyle name="SAPBEXheaderText 2 2" xfId="1749"/>
    <cellStyle name="SAPBEXheaderText 2 2 2" xfId="1750"/>
    <cellStyle name="SAPBEXheaderText 2 3" xfId="3865"/>
    <cellStyle name="SAPBEXheaderText 3" xfId="1751"/>
    <cellStyle name="SAPBEXheaderText 4" xfId="1752"/>
    <cellStyle name="SAPBEXheaderText 5" xfId="1753"/>
    <cellStyle name="SAPBEXheaderText 6" xfId="1754"/>
    <cellStyle name="SAPBEXheaderText 7" xfId="1755"/>
    <cellStyle name="SAPBEXheaderText 8" xfId="1756"/>
    <cellStyle name="SAPBEXheaderText 9" xfId="1757"/>
    <cellStyle name="SAPBEXheaderText_gxaccion, 68" xfId="1758"/>
    <cellStyle name="SAPBEXHLevel0" xfId="5"/>
    <cellStyle name="SAPBEXHLevel0 10" xfId="1760"/>
    <cellStyle name="SAPBEXHLevel0 10 2" xfId="3154"/>
    <cellStyle name="SAPBEXHLevel0 11" xfId="1761"/>
    <cellStyle name="SAPBEXHLevel0 11 2" xfId="3155"/>
    <cellStyle name="SAPBEXHLevel0 12" xfId="1762"/>
    <cellStyle name="SAPBEXHLevel0 12 2" xfId="3156"/>
    <cellStyle name="SAPBEXHLevel0 13" xfId="1763"/>
    <cellStyle name="SAPBEXHLevel0 13 2" xfId="3157"/>
    <cellStyle name="SAPBEXHLevel0 14" xfId="1759"/>
    <cellStyle name="SAPBEXHLevel0 15" xfId="3747"/>
    <cellStyle name="SAPBEXHLevel0 16" xfId="3768"/>
    <cellStyle name="SAPBEXHLevel0 17" xfId="3822"/>
    <cellStyle name="SAPBEXHLevel0 2" xfId="53"/>
    <cellStyle name="SAPBEXHLevel0 2 2" xfId="1764"/>
    <cellStyle name="SAPBEXHLevel0 2 2 2" xfId="1765"/>
    <cellStyle name="SAPBEXHLevel0 2 2 2 2" xfId="3159"/>
    <cellStyle name="SAPBEXHLevel0 2 3" xfId="3158"/>
    <cellStyle name="SAPBEXHLevel0 2 4" xfId="3866"/>
    <cellStyle name="SAPBEXHLevel0 3" xfId="1766"/>
    <cellStyle name="SAPBEXHLevel0 3 2" xfId="3160"/>
    <cellStyle name="SAPBEXHLevel0 4" xfId="1767"/>
    <cellStyle name="SAPBEXHLevel0 4 2" xfId="3161"/>
    <cellStyle name="SAPBEXHLevel0 5" xfId="1768"/>
    <cellStyle name="SAPBEXHLevel0 5 2" xfId="3162"/>
    <cellStyle name="SAPBEXHLevel0 6" xfId="1769"/>
    <cellStyle name="SAPBEXHLevel0 6 2" xfId="3163"/>
    <cellStyle name="SAPBEXHLevel0 7" xfId="1770"/>
    <cellStyle name="SAPBEXHLevel0 7 2" xfId="3164"/>
    <cellStyle name="SAPBEXHLevel0 8" xfId="1771"/>
    <cellStyle name="SAPBEXHLevel0 8 2" xfId="3165"/>
    <cellStyle name="SAPBEXHLevel0 9" xfId="1772"/>
    <cellStyle name="SAPBEXHLevel0 9 2" xfId="3166"/>
    <cellStyle name="SAPBEXHLevel0_gxaccion, 68" xfId="1773"/>
    <cellStyle name="SAPBEXHLevel0X" xfId="1774"/>
    <cellStyle name="SAPBEXHLevel0X 10" xfId="1775"/>
    <cellStyle name="SAPBEXHLevel0X 11" xfId="1776"/>
    <cellStyle name="SAPBEXHLevel0X 12" xfId="3748"/>
    <cellStyle name="SAPBEXHLevel0X 13" xfId="3821"/>
    <cellStyle name="SAPBEXHLevel0X 2" xfId="1777"/>
    <cellStyle name="SAPBEXHLevel0X 2 2" xfId="1778"/>
    <cellStyle name="SAPBEXHLevel0X 2 2 2" xfId="1779"/>
    <cellStyle name="SAPBEXHLevel0X 2 3" xfId="1780"/>
    <cellStyle name="SAPBEXHLevel0X 2 4" xfId="1781"/>
    <cellStyle name="SAPBEXHLevel0X 2 5" xfId="1782"/>
    <cellStyle name="SAPBEXHLevel0X 2 6" xfId="3867"/>
    <cellStyle name="SAPBEXHLevel0X 3" xfId="1783"/>
    <cellStyle name="SAPBEXHLevel0X 3 2" xfId="1784"/>
    <cellStyle name="SAPBEXHLevel0X 3 3" xfId="1785"/>
    <cellStyle name="SAPBEXHLevel0X 3 4" xfId="1786"/>
    <cellStyle name="SAPBEXHLevel0X 3 5" xfId="1787"/>
    <cellStyle name="SAPBEXHLevel0X 4" xfId="1788"/>
    <cellStyle name="SAPBEXHLevel0X 4 2" xfId="1789"/>
    <cellStyle name="SAPBEXHLevel0X 4 3" xfId="1790"/>
    <cellStyle name="SAPBEXHLevel0X 4 4" xfId="1791"/>
    <cellStyle name="SAPBEXHLevel0X 4 5" xfId="1792"/>
    <cellStyle name="SAPBEXHLevel0X 5" xfId="1793"/>
    <cellStyle name="SAPBEXHLevel0X 5 2" xfId="1794"/>
    <cellStyle name="SAPBEXHLevel0X 5 3" xfId="1795"/>
    <cellStyle name="SAPBEXHLevel0X 5 4" xfId="1796"/>
    <cellStyle name="SAPBEXHLevel0X 5 5" xfId="1797"/>
    <cellStyle name="SAPBEXHLevel0X 6" xfId="1798"/>
    <cellStyle name="SAPBEXHLevel0X 6 2" xfId="1799"/>
    <cellStyle name="SAPBEXHLevel0X 6 3" xfId="1800"/>
    <cellStyle name="SAPBEXHLevel0X 6 4" xfId="1801"/>
    <cellStyle name="SAPBEXHLevel0X 6 5" xfId="1802"/>
    <cellStyle name="SAPBEXHLevel0X 7" xfId="1803"/>
    <cellStyle name="SAPBEXHLevel0X 7 2" xfId="1804"/>
    <cellStyle name="SAPBEXHLevel0X 7 3" xfId="1805"/>
    <cellStyle name="SAPBEXHLevel0X 7 4" xfId="1806"/>
    <cellStyle name="SAPBEXHLevel0X 7 5" xfId="1807"/>
    <cellStyle name="SAPBEXHLevel0X 8" xfId="1808"/>
    <cellStyle name="SAPBEXHLevel0X 9" xfId="1809"/>
    <cellStyle name="SAPBEXHLevel0X_gxaccion, 68" xfId="1810"/>
    <cellStyle name="SAPBEXHLevel1" xfId="6"/>
    <cellStyle name="SAPBEXHLevel1 10" xfId="1812"/>
    <cellStyle name="SAPBEXHLevel1 10 2" xfId="3167"/>
    <cellStyle name="SAPBEXHLevel1 11" xfId="1813"/>
    <cellStyle name="SAPBEXHLevel1 11 2" xfId="3168"/>
    <cellStyle name="SAPBEXHLevel1 12" xfId="1814"/>
    <cellStyle name="SAPBEXHLevel1 12 2" xfId="3169"/>
    <cellStyle name="SAPBEXHLevel1 13" xfId="1815"/>
    <cellStyle name="SAPBEXHLevel1 13 2" xfId="3170"/>
    <cellStyle name="SAPBEXHLevel1 14" xfId="1811"/>
    <cellStyle name="SAPBEXHLevel1 15" xfId="3749"/>
    <cellStyle name="SAPBEXHLevel1 16" xfId="3770"/>
    <cellStyle name="SAPBEXHLevel1 17" xfId="3815"/>
    <cellStyle name="SAPBEXHLevel1 2" xfId="54"/>
    <cellStyle name="SAPBEXHLevel1 2 2" xfId="1816"/>
    <cellStyle name="SAPBEXHLevel1 2 2 2" xfId="1817"/>
    <cellStyle name="SAPBEXHLevel1 2 2 2 2" xfId="3172"/>
    <cellStyle name="SAPBEXHLevel1 2 3" xfId="3171"/>
    <cellStyle name="SAPBEXHLevel1 2 4" xfId="3868"/>
    <cellStyle name="SAPBEXHLevel1 3" xfId="1818"/>
    <cellStyle name="SAPBEXHLevel1 3 2" xfId="3173"/>
    <cellStyle name="SAPBEXHLevel1 4" xfId="1819"/>
    <cellStyle name="SAPBEXHLevel1 4 2" xfId="3174"/>
    <cellStyle name="SAPBEXHLevel1 5" xfId="1820"/>
    <cellStyle name="SAPBEXHLevel1 5 2" xfId="3175"/>
    <cellStyle name="SAPBEXHLevel1 6" xfId="1821"/>
    <cellStyle name="SAPBEXHLevel1 6 2" xfId="3176"/>
    <cellStyle name="SAPBEXHLevel1 7" xfId="1822"/>
    <cellStyle name="SAPBEXHLevel1 7 2" xfId="3177"/>
    <cellStyle name="SAPBEXHLevel1 8" xfId="1823"/>
    <cellStyle name="SAPBEXHLevel1 8 2" xfId="3178"/>
    <cellStyle name="SAPBEXHLevel1 9" xfId="1824"/>
    <cellStyle name="SAPBEXHLevel1 9 2" xfId="3179"/>
    <cellStyle name="SAPBEXHLevel1_gxaccion, 68" xfId="1825"/>
    <cellStyle name="SAPBEXHLevel1X" xfId="1826"/>
    <cellStyle name="SAPBEXHLevel1X 10" xfId="1827"/>
    <cellStyle name="SAPBEXHLevel1X 11" xfId="1828"/>
    <cellStyle name="SAPBEXHLevel1X 12" xfId="3750"/>
    <cellStyle name="SAPBEXHLevel1X 13" xfId="3813"/>
    <cellStyle name="SAPBEXHLevel1X 2" xfId="1829"/>
    <cellStyle name="SAPBEXHLevel1X 2 2" xfId="1830"/>
    <cellStyle name="SAPBEXHLevel1X 2 2 2" xfId="1831"/>
    <cellStyle name="SAPBEXHLevel1X 2 3" xfId="1832"/>
    <cellStyle name="SAPBEXHLevel1X 2 4" xfId="1833"/>
    <cellStyle name="SAPBEXHLevel1X 2 5" xfId="1834"/>
    <cellStyle name="SAPBEXHLevel1X 2 6" xfId="3869"/>
    <cellStyle name="SAPBEXHLevel1X 3" xfId="1835"/>
    <cellStyle name="SAPBEXHLevel1X 3 2" xfId="1836"/>
    <cellStyle name="SAPBEXHLevel1X 3 3" xfId="1837"/>
    <cellStyle name="SAPBEXHLevel1X 3 4" xfId="1838"/>
    <cellStyle name="SAPBEXHLevel1X 3 5" xfId="1839"/>
    <cellStyle name="SAPBEXHLevel1X 4" xfId="1840"/>
    <cellStyle name="SAPBEXHLevel1X 4 2" xfId="1841"/>
    <cellStyle name="SAPBEXHLevel1X 4 3" xfId="1842"/>
    <cellStyle name="SAPBEXHLevel1X 4 4" xfId="1843"/>
    <cellStyle name="SAPBEXHLevel1X 4 5" xfId="1844"/>
    <cellStyle name="SAPBEXHLevel1X 5" xfId="1845"/>
    <cellStyle name="SAPBEXHLevel1X 5 2" xfId="1846"/>
    <cellStyle name="SAPBEXHLevel1X 5 3" xfId="1847"/>
    <cellStyle name="SAPBEXHLevel1X 5 4" xfId="1848"/>
    <cellStyle name="SAPBEXHLevel1X 5 5" xfId="1849"/>
    <cellStyle name="SAPBEXHLevel1X 6" xfId="1850"/>
    <cellStyle name="SAPBEXHLevel1X 6 2" xfId="1851"/>
    <cellStyle name="SAPBEXHLevel1X 6 3" xfId="1852"/>
    <cellStyle name="SAPBEXHLevel1X 6 4" xfId="1853"/>
    <cellStyle name="SAPBEXHLevel1X 6 5" xfId="1854"/>
    <cellStyle name="SAPBEXHLevel1X 7" xfId="1855"/>
    <cellStyle name="SAPBEXHLevel1X 7 2" xfId="1856"/>
    <cellStyle name="SAPBEXHLevel1X 7 3" xfId="1857"/>
    <cellStyle name="SAPBEXHLevel1X 7 4" xfId="1858"/>
    <cellStyle name="SAPBEXHLevel1X 7 5" xfId="1859"/>
    <cellStyle name="SAPBEXHLevel1X 8" xfId="1860"/>
    <cellStyle name="SAPBEXHLevel1X 9" xfId="1861"/>
    <cellStyle name="SAPBEXHLevel1X_gxaccion, 68" xfId="1862"/>
    <cellStyle name="SAPBEXHLevel2" xfId="7"/>
    <cellStyle name="SAPBEXHLevel2 10" xfId="1864"/>
    <cellStyle name="SAPBEXHLevel2 10 2" xfId="3180"/>
    <cellStyle name="SAPBEXHLevel2 11" xfId="1865"/>
    <cellStyle name="SAPBEXHLevel2 11 2" xfId="3181"/>
    <cellStyle name="SAPBEXHLevel2 12" xfId="1866"/>
    <cellStyle name="SAPBEXHLevel2 12 2" xfId="3182"/>
    <cellStyle name="SAPBEXHLevel2 13" xfId="1867"/>
    <cellStyle name="SAPBEXHLevel2 13 2" xfId="3183"/>
    <cellStyle name="SAPBEXHLevel2 14" xfId="1863"/>
    <cellStyle name="SAPBEXHLevel2 15" xfId="3751"/>
    <cellStyle name="SAPBEXHLevel2 16" xfId="3771"/>
    <cellStyle name="SAPBEXHLevel2 17" xfId="3814"/>
    <cellStyle name="SAPBEXHLevel2 2" xfId="55"/>
    <cellStyle name="SAPBEXHLevel2 2 2" xfId="1868"/>
    <cellStyle name="SAPBEXHLevel2 2 2 2" xfId="1869"/>
    <cellStyle name="SAPBEXHLevel2 2 2 2 2" xfId="3185"/>
    <cellStyle name="SAPBEXHLevel2 2 3" xfId="3184"/>
    <cellStyle name="SAPBEXHLevel2 2 4" xfId="3870"/>
    <cellStyle name="SAPBEXHLevel2 3" xfId="1870"/>
    <cellStyle name="SAPBEXHLevel2 3 2" xfId="3186"/>
    <cellStyle name="SAPBEXHLevel2 4" xfId="1871"/>
    <cellStyle name="SAPBEXHLevel2 4 2" xfId="3187"/>
    <cellStyle name="SAPBEXHLevel2 5" xfId="1872"/>
    <cellStyle name="SAPBEXHLevel2 5 2" xfId="3188"/>
    <cellStyle name="SAPBEXHLevel2 6" xfId="1873"/>
    <cellStyle name="SAPBEXHLevel2 6 2" xfId="3189"/>
    <cellStyle name="SAPBEXHLevel2 7" xfId="1874"/>
    <cellStyle name="SAPBEXHLevel2 7 2" xfId="3190"/>
    <cellStyle name="SAPBEXHLevel2 8" xfId="1875"/>
    <cellStyle name="SAPBEXHLevel2 8 2" xfId="3191"/>
    <cellStyle name="SAPBEXHLevel2 9" xfId="1876"/>
    <cellStyle name="SAPBEXHLevel2 9 2" xfId="3192"/>
    <cellStyle name="SAPBEXHLevel2_gxaccion, 68" xfId="1877"/>
    <cellStyle name="SAPBEXHLevel2X" xfId="1878"/>
    <cellStyle name="SAPBEXHLevel2X 10" xfId="1879"/>
    <cellStyle name="SAPBEXHLevel2X 11" xfId="1880"/>
    <cellStyle name="SAPBEXHLevel2X 12" xfId="3752"/>
    <cellStyle name="SAPBEXHLevel2X 13" xfId="3812"/>
    <cellStyle name="SAPBEXHLevel2X 2" xfId="1881"/>
    <cellStyle name="SAPBEXHLevel2X 2 2" xfId="1882"/>
    <cellStyle name="SAPBEXHLevel2X 2 2 2" xfId="1883"/>
    <cellStyle name="SAPBEXHLevel2X 2 3" xfId="1884"/>
    <cellStyle name="SAPBEXHLevel2X 2 4" xfId="1885"/>
    <cellStyle name="SAPBEXHLevel2X 2 5" xfId="1886"/>
    <cellStyle name="SAPBEXHLevel2X 2 6" xfId="3871"/>
    <cellStyle name="SAPBEXHLevel2X 3" xfId="1887"/>
    <cellStyle name="SAPBEXHLevel2X 3 2" xfId="1888"/>
    <cellStyle name="SAPBEXHLevel2X 3 3" xfId="1889"/>
    <cellStyle name="SAPBEXHLevel2X 3 4" xfId="1890"/>
    <cellStyle name="SAPBEXHLevel2X 3 5" xfId="1891"/>
    <cellStyle name="SAPBEXHLevel2X 4" xfId="1892"/>
    <cellStyle name="SAPBEXHLevel2X 4 2" xfId="1893"/>
    <cellStyle name="SAPBEXHLevel2X 4 3" xfId="1894"/>
    <cellStyle name="SAPBEXHLevel2X 4 4" xfId="1895"/>
    <cellStyle name="SAPBEXHLevel2X 4 5" xfId="1896"/>
    <cellStyle name="SAPBEXHLevel2X 5" xfId="1897"/>
    <cellStyle name="SAPBEXHLevel2X 5 2" xfId="1898"/>
    <cellStyle name="SAPBEXHLevel2X 5 3" xfId="1899"/>
    <cellStyle name="SAPBEXHLevel2X 5 4" xfId="1900"/>
    <cellStyle name="SAPBEXHLevel2X 5 5" xfId="1901"/>
    <cellStyle name="SAPBEXHLevel2X 6" xfId="1902"/>
    <cellStyle name="SAPBEXHLevel2X 6 2" xfId="1903"/>
    <cellStyle name="SAPBEXHLevel2X 6 3" xfId="1904"/>
    <cellStyle name="SAPBEXHLevel2X 6 4" xfId="1905"/>
    <cellStyle name="SAPBEXHLevel2X 6 5" xfId="1906"/>
    <cellStyle name="SAPBEXHLevel2X 7" xfId="1907"/>
    <cellStyle name="SAPBEXHLevel2X 7 2" xfId="1908"/>
    <cellStyle name="SAPBEXHLevel2X 7 3" xfId="1909"/>
    <cellStyle name="SAPBEXHLevel2X 7 4" xfId="1910"/>
    <cellStyle name="SAPBEXHLevel2X 7 5" xfId="1911"/>
    <cellStyle name="SAPBEXHLevel2X 8" xfId="1912"/>
    <cellStyle name="SAPBEXHLevel2X 9" xfId="1913"/>
    <cellStyle name="SAPBEXHLevel2X_gxaccion, 68" xfId="1914"/>
    <cellStyle name="SAPBEXHLevel3" xfId="8"/>
    <cellStyle name="SAPBEXHLevel3 10" xfId="1916"/>
    <cellStyle name="SAPBEXHLevel3 10 2" xfId="3193"/>
    <cellStyle name="SAPBEXHLevel3 11" xfId="1917"/>
    <cellStyle name="SAPBEXHLevel3 11 2" xfId="3194"/>
    <cellStyle name="SAPBEXHLevel3 12" xfId="1918"/>
    <cellStyle name="SAPBEXHLevel3 12 2" xfId="3195"/>
    <cellStyle name="SAPBEXHLevel3 13" xfId="1919"/>
    <cellStyle name="SAPBEXHLevel3 13 2" xfId="3196"/>
    <cellStyle name="SAPBEXHLevel3 14" xfId="1915"/>
    <cellStyle name="SAPBEXHLevel3 15" xfId="3753"/>
    <cellStyle name="SAPBEXHLevel3 16" xfId="3772"/>
    <cellStyle name="SAPBEXHLevel3 17" xfId="3811"/>
    <cellStyle name="SAPBEXHLevel3 2" xfId="56"/>
    <cellStyle name="SAPBEXHLevel3 2 2" xfId="1921"/>
    <cellStyle name="SAPBEXHLevel3 2 2 2" xfId="1922"/>
    <cellStyle name="SAPBEXHLevel3 2 2 2 2" xfId="3198"/>
    <cellStyle name="SAPBEXHLevel3 2 3" xfId="3197"/>
    <cellStyle name="SAPBEXHLevel3 2 4" xfId="3872"/>
    <cellStyle name="SAPBEXHLevel3 2 5" xfId="3983"/>
    <cellStyle name="SAPBEXHLevel3 3" xfId="1923"/>
    <cellStyle name="SAPBEXHLevel3 3 2" xfId="3199"/>
    <cellStyle name="SAPBEXHLevel3 4" xfId="1924"/>
    <cellStyle name="SAPBEXHLevel3 4 2" xfId="3200"/>
    <cellStyle name="SAPBEXHLevel3 5" xfId="1925"/>
    <cellStyle name="SAPBEXHLevel3 5 2" xfId="3201"/>
    <cellStyle name="SAPBEXHLevel3 6" xfId="1926"/>
    <cellStyle name="SAPBEXHLevel3 6 2" xfId="3202"/>
    <cellStyle name="SAPBEXHLevel3 7" xfId="1927"/>
    <cellStyle name="SAPBEXHLevel3 7 2" xfId="3203"/>
    <cellStyle name="SAPBEXHLevel3 8" xfId="1928"/>
    <cellStyle name="SAPBEXHLevel3 8 2" xfId="3204"/>
    <cellStyle name="SAPBEXHLevel3 9" xfId="1929"/>
    <cellStyle name="SAPBEXHLevel3 9 2" xfId="3205"/>
    <cellStyle name="SAPBEXHLevel3_gxaccion, 68" xfId="1930"/>
    <cellStyle name="SAPBEXHLevel3X" xfId="1931"/>
    <cellStyle name="SAPBEXHLevel3X 10" xfId="1932"/>
    <cellStyle name="SAPBEXHLevel3X 11" xfId="1933"/>
    <cellStyle name="SAPBEXHLevel3X 12" xfId="3754"/>
    <cellStyle name="SAPBEXHLevel3X 13" xfId="3809"/>
    <cellStyle name="SAPBEXHLevel3X 2" xfId="1934"/>
    <cellStyle name="SAPBEXHLevel3X 2 2" xfId="1935"/>
    <cellStyle name="SAPBEXHLevel3X 2 2 2" xfId="1936"/>
    <cellStyle name="SAPBEXHLevel3X 2 3" xfId="1937"/>
    <cellStyle name="SAPBEXHLevel3X 2 4" xfId="1938"/>
    <cellStyle name="SAPBEXHLevel3X 2 5" xfId="1939"/>
    <cellStyle name="SAPBEXHLevel3X 2 6" xfId="3873"/>
    <cellStyle name="SAPBEXHLevel3X 3" xfId="1940"/>
    <cellStyle name="SAPBEXHLevel3X 3 2" xfId="1941"/>
    <cellStyle name="SAPBEXHLevel3X 3 3" xfId="1942"/>
    <cellStyle name="SAPBEXHLevel3X 3 4" xfId="1943"/>
    <cellStyle name="SAPBEXHLevel3X 3 5" xfId="1944"/>
    <cellStyle name="SAPBEXHLevel3X 4" xfId="1945"/>
    <cellStyle name="SAPBEXHLevel3X 4 2" xfId="1946"/>
    <cellStyle name="SAPBEXHLevel3X 4 3" xfId="1947"/>
    <cellStyle name="SAPBEXHLevel3X 4 4" xfId="1948"/>
    <cellStyle name="SAPBEXHLevel3X 4 5" xfId="1949"/>
    <cellStyle name="SAPBEXHLevel3X 5" xfId="1950"/>
    <cellStyle name="SAPBEXHLevel3X 5 2" xfId="1951"/>
    <cellStyle name="SAPBEXHLevel3X 5 3" xfId="1952"/>
    <cellStyle name="SAPBEXHLevel3X 5 4" xfId="1953"/>
    <cellStyle name="SAPBEXHLevel3X 5 5" xfId="1954"/>
    <cellStyle name="SAPBEXHLevel3X 6" xfId="1955"/>
    <cellStyle name="SAPBEXHLevel3X 6 2" xfId="1956"/>
    <cellStyle name="SAPBEXHLevel3X 6 3" xfId="1957"/>
    <cellStyle name="SAPBEXHLevel3X 6 4" xfId="1958"/>
    <cellStyle name="SAPBEXHLevel3X 6 5" xfId="1959"/>
    <cellStyle name="SAPBEXHLevel3X 7" xfId="1960"/>
    <cellStyle name="SAPBEXHLevel3X 7 2" xfId="1961"/>
    <cellStyle name="SAPBEXHLevel3X 7 3" xfId="1962"/>
    <cellStyle name="SAPBEXHLevel3X 7 4" xfId="1963"/>
    <cellStyle name="SAPBEXHLevel3X 7 5" xfId="1964"/>
    <cellStyle name="SAPBEXHLevel3X 8" xfId="1965"/>
    <cellStyle name="SAPBEXHLevel3X 9" xfId="1966"/>
    <cellStyle name="SAPBEXHLevel3X_gxaccion, 68" xfId="1967"/>
    <cellStyle name="SAPBEXinputData" xfId="1968"/>
    <cellStyle name="SAPBEXinputData 10" xfId="1969"/>
    <cellStyle name="SAPBEXinputData 11" xfId="1970"/>
    <cellStyle name="SAPBEXinputData 12" xfId="3807"/>
    <cellStyle name="SAPBEXinputData 2" xfId="1971"/>
    <cellStyle name="SAPBEXinputData 2 2" xfId="1972"/>
    <cellStyle name="SAPBEXinputData 2 2 2" xfId="1973"/>
    <cellStyle name="SAPBEXinputData 2 3" xfId="1974"/>
    <cellStyle name="SAPBEXinputData 2 4" xfId="1975"/>
    <cellStyle name="SAPBEXinputData 2 5" xfId="1976"/>
    <cellStyle name="SAPBEXinputData 3" xfId="1977"/>
    <cellStyle name="SAPBEXinputData 3 2" xfId="1978"/>
    <cellStyle name="SAPBEXinputData 3 3" xfId="1979"/>
    <cellStyle name="SAPBEXinputData 3 4" xfId="1980"/>
    <cellStyle name="SAPBEXinputData 3 5" xfId="1981"/>
    <cellStyle name="SAPBEXinputData 4" xfId="1982"/>
    <cellStyle name="SAPBEXinputData 4 2" xfId="1983"/>
    <cellStyle name="SAPBEXinputData 4 3" xfId="1984"/>
    <cellStyle name="SAPBEXinputData 4 4" xfId="1985"/>
    <cellStyle name="SAPBEXinputData 4 5" xfId="1986"/>
    <cellStyle name="SAPBEXinputData 5" xfId="1987"/>
    <cellStyle name="SAPBEXinputData 5 2" xfId="1988"/>
    <cellStyle name="SAPBEXinputData 5 3" xfId="1989"/>
    <cellStyle name="SAPBEXinputData 5 4" xfId="1990"/>
    <cellStyle name="SAPBEXinputData 5 5" xfId="1991"/>
    <cellStyle name="SAPBEXinputData 6" xfId="1992"/>
    <cellStyle name="SAPBEXinputData 6 2" xfId="1993"/>
    <cellStyle name="SAPBEXinputData 6 3" xfId="1994"/>
    <cellStyle name="SAPBEXinputData 6 4" xfId="1995"/>
    <cellStyle name="SAPBEXinputData 6 5" xfId="1996"/>
    <cellStyle name="SAPBEXinputData 7" xfId="1997"/>
    <cellStyle name="SAPBEXinputData 7 2" xfId="1998"/>
    <cellStyle name="SAPBEXinputData 7 3" xfId="1999"/>
    <cellStyle name="SAPBEXinputData 7 4" xfId="2000"/>
    <cellStyle name="SAPBEXinputData 7 5" xfId="2001"/>
    <cellStyle name="SAPBEXinputData 8" xfId="2002"/>
    <cellStyle name="SAPBEXinputData 9" xfId="2003"/>
    <cellStyle name="SAPBEXinputData_gxaccion, 68" xfId="2004"/>
    <cellStyle name="SAPBEXItemHeader" xfId="2005"/>
    <cellStyle name="SAPBEXItemHeader 2" xfId="3755"/>
    <cellStyle name="SAPBEXresData" xfId="2006"/>
    <cellStyle name="SAPBEXresData 10" xfId="2007"/>
    <cellStyle name="SAPBEXresData 11" xfId="2008"/>
    <cellStyle name="SAPBEXresData 12" xfId="3756"/>
    <cellStyle name="SAPBEXresData 13" xfId="3841"/>
    <cellStyle name="SAPBEXresData 2" xfId="2009"/>
    <cellStyle name="SAPBEXresData 2 2" xfId="2010"/>
    <cellStyle name="SAPBEXresData 2 2 2" xfId="2011"/>
    <cellStyle name="SAPBEXresData 2 3" xfId="3874"/>
    <cellStyle name="SAPBEXresData 3" xfId="2012"/>
    <cellStyle name="SAPBEXresData 4" xfId="2013"/>
    <cellStyle name="SAPBEXresData 5" xfId="2014"/>
    <cellStyle name="SAPBEXresData 6" xfId="2015"/>
    <cellStyle name="SAPBEXresData 7" xfId="2016"/>
    <cellStyle name="SAPBEXresData 8" xfId="2017"/>
    <cellStyle name="SAPBEXresData 9" xfId="2018"/>
    <cellStyle name="SAPBEXresData_valor justo.junio2010" xfId="3206"/>
    <cellStyle name="SAPBEXresDataEmph" xfId="2019"/>
    <cellStyle name="SAPBEXresDataEmph 10" xfId="2020"/>
    <cellStyle name="SAPBEXresDataEmph 11" xfId="2021"/>
    <cellStyle name="SAPBEXresDataEmph 12" xfId="3836"/>
    <cellStyle name="SAPBEXresDataEmph 13" xfId="3819"/>
    <cellStyle name="SAPBEXresDataEmph 2" xfId="2022"/>
    <cellStyle name="SAPBEXresDataEmph 2 2" xfId="2023"/>
    <cellStyle name="SAPBEXresDataEmph 2 2 2" xfId="2024"/>
    <cellStyle name="SAPBEXresDataEmph 2 3" xfId="3875"/>
    <cellStyle name="SAPBEXresDataEmph 3" xfId="2025"/>
    <cellStyle name="SAPBEXresDataEmph 4" xfId="2026"/>
    <cellStyle name="SAPBEXresDataEmph 5" xfId="2027"/>
    <cellStyle name="SAPBEXresDataEmph 6" xfId="2028"/>
    <cellStyle name="SAPBEXresDataEmph 7" xfId="2029"/>
    <cellStyle name="SAPBEXresDataEmph 8" xfId="2030"/>
    <cellStyle name="SAPBEXresDataEmph 9" xfId="2031"/>
    <cellStyle name="SAPBEXresDataEmph_valor justo.junio2010" xfId="3207"/>
    <cellStyle name="SAPBEXresItem" xfId="2032"/>
    <cellStyle name="SAPBEXresItem 10" xfId="2033"/>
    <cellStyle name="SAPBEXresItem 11" xfId="2034"/>
    <cellStyle name="SAPBEXresItem 12" xfId="3757"/>
    <cellStyle name="SAPBEXresItem 13" xfId="3810"/>
    <cellStyle name="SAPBEXresItem 2" xfId="2035"/>
    <cellStyle name="SAPBEXresItem 2 2" xfId="2036"/>
    <cellStyle name="SAPBEXresItem 2 2 2" xfId="2037"/>
    <cellStyle name="SAPBEXresItem 2 3" xfId="3876"/>
    <cellStyle name="SAPBEXresItem 3" xfId="2038"/>
    <cellStyle name="SAPBEXresItem 4" xfId="2039"/>
    <cellStyle name="SAPBEXresItem 5" xfId="2040"/>
    <cellStyle name="SAPBEXresItem 6" xfId="2041"/>
    <cellStyle name="SAPBEXresItem 7" xfId="2042"/>
    <cellStyle name="SAPBEXresItem 8" xfId="2043"/>
    <cellStyle name="SAPBEXresItem 9" xfId="2044"/>
    <cellStyle name="SAPBEXresItem_valor justo.junio2010" xfId="3208"/>
    <cellStyle name="SAPBEXresItemX" xfId="2045"/>
    <cellStyle name="SAPBEXresItemX 10" xfId="2046"/>
    <cellStyle name="SAPBEXresItemX 11" xfId="2047"/>
    <cellStyle name="SAPBEXresItemX 12" xfId="3758"/>
    <cellStyle name="SAPBEXresItemX 13" xfId="3806"/>
    <cellStyle name="SAPBEXresItemX 2" xfId="2048"/>
    <cellStyle name="SAPBEXresItemX 2 2" xfId="2049"/>
    <cellStyle name="SAPBEXresItemX 2 2 2" xfId="2050"/>
    <cellStyle name="SAPBEXresItemX 2 3" xfId="3877"/>
    <cellStyle name="SAPBEXresItemX 3" xfId="2051"/>
    <cellStyle name="SAPBEXresItemX 4" xfId="2052"/>
    <cellStyle name="SAPBEXresItemX 5" xfId="2053"/>
    <cellStyle name="SAPBEXresItemX 6" xfId="2054"/>
    <cellStyle name="SAPBEXresItemX 7" xfId="2055"/>
    <cellStyle name="SAPBEXresItemX 8" xfId="2056"/>
    <cellStyle name="SAPBEXresItemX 9" xfId="2057"/>
    <cellStyle name="SAPBEXresItemX_valor justo.junio2010" xfId="3209"/>
    <cellStyle name="SAPBEXstdData" xfId="174"/>
    <cellStyle name="SAPBEXstdData 10" xfId="2058"/>
    <cellStyle name="SAPBEXstdData 10 2" xfId="3210"/>
    <cellStyle name="SAPBEXstdData 11" xfId="2059"/>
    <cellStyle name="SAPBEXstdData 11 2" xfId="3211"/>
    <cellStyle name="SAPBEXstdData 12" xfId="2060"/>
    <cellStyle name="SAPBEXstdData 12 2" xfId="3212"/>
    <cellStyle name="SAPBEXstdData 13" xfId="2061"/>
    <cellStyle name="SAPBEXstdData 13 2" xfId="3213"/>
    <cellStyle name="SAPBEXstdData 14" xfId="2062"/>
    <cellStyle name="SAPBEXstdData 14 2" xfId="3214"/>
    <cellStyle name="SAPBEXstdData 15" xfId="2063"/>
    <cellStyle name="SAPBEXstdData 15 2" xfId="3215"/>
    <cellStyle name="SAPBEXstdData 16" xfId="2064"/>
    <cellStyle name="SAPBEXstdData 16 2" xfId="3216"/>
    <cellStyle name="SAPBEXstdData 17" xfId="3759"/>
    <cellStyle name="SAPBEXstdData 18" xfId="3769"/>
    <cellStyle name="SAPBEXstdData 19" xfId="3804"/>
    <cellStyle name="SAPBEXstdData 2" xfId="2065"/>
    <cellStyle name="SAPBEXstdData 2 2" xfId="2066"/>
    <cellStyle name="SAPBEXstdData 2 2 2" xfId="2067"/>
    <cellStyle name="SAPBEXstdData 2 2 2 2" xfId="3218"/>
    <cellStyle name="SAPBEXstdData 2 3" xfId="3217"/>
    <cellStyle name="SAPBEXstdData 2 4" xfId="3800"/>
    <cellStyle name="SAPBEXstdData 3" xfId="2068"/>
    <cellStyle name="SAPBEXstdData 3 2" xfId="3219"/>
    <cellStyle name="SAPBEXstdData 3 3" xfId="3900"/>
    <cellStyle name="SAPBEXstdData 4" xfId="2069"/>
    <cellStyle name="SAPBEXstdData 4 2" xfId="3220"/>
    <cellStyle name="SAPBEXstdData 4 3" xfId="3984"/>
    <cellStyle name="SAPBEXstdData 5" xfId="2070"/>
    <cellStyle name="SAPBEXstdData 5 2" xfId="3221"/>
    <cellStyle name="SAPBEXstdData 6" xfId="2071"/>
    <cellStyle name="SAPBEXstdData 6 2" xfId="3222"/>
    <cellStyle name="SAPBEXstdData 7" xfId="2072"/>
    <cellStyle name="SAPBEXstdData 7 2" xfId="3223"/>
    <cellStyle name="SAPBEXstdData 8" xfId="2073"/>
    <cellStyle name="SAPBEXstdData 8 2" xfId="3224"/>
    <cellStyle name="SAPBEXstdData 9" xfId="2074"/>
    <cellStyle name="SAPBEXstdData 9 2" xfId="3225"/>
    <cellStyle name="SAPBEXstdData_gxaccion, 68" xfId="2075"/>
    <cellStyle name="SAPBEXstdDataEmph" xfId="2076"/>
    <cellStyle name="SAPBEXstdDataEmph 10" xfId="2077"/>
    <cellStyle name="SAPBEXstdDataEmph 10 2" xfId="3226"/>
    <cellStyle name="SAPBEXstdDataEmph 11" xfId="2078"/>
    <cellStyle name="SAPBEXstdDataEmph 11 2" xfId="3227"/>
    <cellStyle name="SAPBEXstdDataEmph 12" xfId="3760"/>
    <cellStyle name="SAPBEXstdDataEmph 13" xfId="3796"/>
    <cellStyle name="SAPBEXstdDataEmph 14" xfId="3818"/>
    <cellStyle name="SAPBEXstdDataEmph 2" xfId="2079"/>
    <cellStyle name="SAPBEXstdDataEmph 2 2" xfId="2080"/>
    <cellStyle name="SAPBEXstdDataEmph 2 2 2" xfId="2081"/>
    <cellStyle name="SAPBEXstdDataEmph 2 2 2 2" xfId="3229"/>
    <cellStyle name="SAPBEXstdDataEmph 2 3" xfId="3228"/>
    <cellStyle name="SAPBEXstdDataEmph 2 4" xfId="3878"/>
    <cellStyle name="SAPBEXstdDataEmph 3" xfId="2082"/>
    <cellStyle name="SAPBEXstdDataEmph 3 2" xfId="3230"/>
    <cellStyle name="SAPBEXstdDataEmph 4" xfId="2083"/>
    <cellStyle name="SAPBEXstdDataEmph 4 2" xfId="3231"/>
    <cellStyle name="SAPBEXstdDataEmph 5" xfId="2084"/>
    <cellStyle name="SAPBEXstdDataEmph 5 2" xfId="3232"/>
    <cellStyle name="SAPBEXstdDataEmph 6" xfId="2085"/>
    <cellStyle name="SAPBEXstdDataEmph 6 2" xfId="3233"/>
    <cellStyle name="SAPBEXstdDataEmph 7" xfId="2086"/>
    <cellStyle name="SAPBEXstdDataEmph 7 2" xfId="3234"/>
    <cellStyle name="SAPBEXstdDataEmph 8" xfId="2087"/>
    <cellStyle name="SAPBEXstdDataEmph 8 2" xfId="3235"/>
    <cellStyle name="SAPBEXstdDataEmph 9" xfId="2088"/>
    <cellStyle name="SAPBEXstdDataEmph 9 2" xfId="3236"/>
    <cellStyle name="SAPBEXstdDataEmph_valor justo.junio2010" xfId="3237"/>
    <cellStyle name="SAPBEXstdItem" xfId="2089"/>
    <cellStyle name="SAPBEXstdItem 10" xfId="2090"/>
    <cellStyle name="SAPBEXstdItem 10 2" xfId="3238"/>
    <cellStyle name="SAPBEXstdItem 10 3" xfId="3692"/>
    <cellStyle name="SAPBEXstdItem 10 4" xfId="3477"/>
    <cellStyle name="SAPBEXstdItem 10 5" xfId="3901"/>
    <cellStyle name="SAPBEXstdItem 11" xfId="2091"/>
    <cellStyle name="SAPBEXstdItem 11 2" xfId="3239"/>
    <cellStyle name="SAPBEXstdItem 11 3" xfId="3693"/>
    <cellStyle name="SAPBEXstdItem 11 4" xfId="3478"/>
    <cellStyle name="SAPBEXstdItem 11 5" xfId="3902"/>
    <cellStyle name="SAPBEXstdItem 12" xfId="2092"/>
    <cellStyle name="SAPBEXstdItem 12 2" xfId="3240"/>
    <cellStyle name="SAPBEXstdItem 13" xfId="2093"/>
    <cellStyle name="SAPBEXstdItem 13 2" xfId="3241"/>
    <cellStyle name="SAPBEXstdItem 14" xfId="3761"/>
    <cellStyle name="SAPBEXstdItem 15" xfId="3767"/>
    <cellStyle name="SAPBEXstdItem 16" xfId="3820"/>
    <cellStyle name="SAPBEXstdItem 2" xfId="2094"/>
    <cellStyle name="SAPBEXstdItem 2 2" xfId="2095"/>
    <cellStyle name="SAPBEXstdItem 2 2 2" xfId="2096"/>
    <cellStyle name="SAPBEXstdItem 2 2 2 2" xfId="3243"/>
    <cellStyle name="SAPBEXstdItem 2 3" xfId="3242"/>
    <cellStyle name="SAPBEXstdItem 2 4" xfId="3801"/>
    <cellStyle name="SAPBEXstdItem 2 5" xfId="3903"/>
    <cellStyle name="SAPBEXstdItem 3" xfId="2097"/>
    <cellStyle name="SAPBEXstdItem 3 2" xfId="3244"/>
    <cellStyle name="SAPBEXstdItem 3 3" xfId="3904"/>
    <cellStyle name="SAPBEXstdItem 4" xfId="2098"/>
    <cellStyle name="SAPBEXstdItem 4 2" xfId="3245"/>
    <cellStyle name="SAPBEXstdItem 4 3" xfId="3905"/>
    <cellStyle name="SAPBEXstdItem 5" xfId="2099"/>
    <cellStyle name="SAPBEXstdItem 5 2" xfId="3246"/>
    <cellStyle name="SAPBEXstdItem 5 3" xfId="3906"/>
    <cellStyle name="SAPBEXstdItem 6" xfId="2100"/>
    <cellStyle name="SAPBEXstdItem 6 2" xfId="3247"/>
    <cellStyle name="SAPBEXstdItem 6 3" xfId="3907"/>
    <cellStyle name="SAPBEXstdItem 7" xfId="2101"/>
    <cellStyle name="SAPBEXstdItem 7 2" xfId="3248"/>
    <cellStyle name="SAPBEXstdItem 7 3" xfId="3694"/>
    <cellStyle name="SAPBEXstdItem 7 4" xfId="3479"/>
    <cellStyle name="SAPBEXstdItem 7 5" xfId="3908"/>
    <cellStyle name="SAPBEXstdItem 8" xfId="2102"/>
    <cellStyle name="SAPBEXstdItem 8 2" xfId="3249"/>
    <cellStyle name="SAPBEXstdItem 8 3" xfId="3695"/>
    <cellStyle name="SAPBEXstdItem 8 4" xfId="3480"/>
    <cellStyle name="SAPBEXstdItem 8 5" xfId="3909"/>
    <cellStyle name="SAPBEXstdItem 9" xfId="2103"/>
    <cellStyle name="SAPBEXstdItem 9 2" xfId="3250"/>
    <cellStyle name="SAPBEXstdItem 9 3" xfId="3696"/>
    <cellStyle name="SAPBEXstdItem 9 4" xfId="3481"/>
    <cellStyle name="SAPBEXstdItem 9 5" xfId="3910"/>
    <cellStyle name="SAPBEXstdItem_gxaccion, 68" xfId="2104"/>
    <cellStyle name="SAPBEXstdItemX" xfId="2105"/>
    <cellStyle name="SAPBEXstdItemX 10" xfId="2106"/>
    <cellStyle name="SAPBEXstdItemX 11" xfId="2107"/>
    <cellStyle name="SAPBEXstdItemX 12" xfId="3762"/>
    <cellStyle name="SAPBEXstdItemX 13" xfId="3816"/>
    <cellStyle name="SAPBEXstdItemX 2" xfId="2108"/>
    <cellStyle name="SAPBEXstdItemX 2 2" xfId="2109"/>
    <cellStyle name="SAPBEXstdItemX 2 2 2" xfId="2110"/>
    <cellStyle name="SAPBEXstdItemX 2 3" xfId="3880"/>
    <cellStyle name="SAPBEXstdItemX 3" xfId="2111"/>
    <cellStyle name="SAPBEXstdItemX 4" xfId="2112"/>
    <cellStyle name="SAPBEXstdItemX 5" xfId="2113"/>
    <cellStyle name="SAPBEXstdItemX 6" xfId="2114"/>
    <cellStyle name="SAPBEXstdItemX 7" xfId="2115"/>
    <cellStyle name="SAPBEXstdItemX 8" xfId="2116"/>
    <cellStyle name="SAPBEXstdItemX 9" xfId="2117"/>
    <cellStyle name="SAPBEXstdItemX_valor justo.junio2010" xfId="3251"/>
    <cellStyle name="SAPBEXtitle" xfId="2118"/>
    <cellStyle name="SAPBEXtitle 10" xfId="2119"/>
    <cellStyle name="SAPBEXtitle 11" xfId="2120"/>
    <cellStyle name="SAPBEXtitle 12" xfId="3763"/>
    <cellStyle name="SAPBEXtitle 13" xfId="3797"/>
    <cellStyle name="SAPBEXtitle 2" xfId="2121"/>
    <cellStyle name="SAPBEXtitle 2 2" xfId="2122"/>
    <cellStyle name="SAPBEXtitle 2 2 2" xfId="2123"/>
    <cellStyle name="SAPBEXtitle 2 3" xfId="3881"/>
    <cellStyle name="SAPBEXtitle 3" xfId="2124"/>
    <cellStyle name="SAPBEXtitle 4" xfId="2125"/>
    <cellStyle name="SAPBEXtitle 5" xfId="2126"/>
    <cellStyle name="SAPBEXtitle 6" xfId="2127"/>
    <cellStyle name="SAPBEXtitle 7" xfId="2128"/>
    <cellStyle name="SAPBEXtitle 8" xfId="2129"/>
    <cellStyle name="SAPBEXtitle 9" xfId="2130"/>
    <cellStyle name="SAPBEXunassignedItem" xfId="2131"/>
    <cellStyle name="SAPBEXunassignedItem 2" xfId="2132"/>
    <cellStyle name="SAPBEXunassignedItem 3" xfId="2133"/>
    <cellStyle name="SAPBEXunassignedItem 4" xfId="2134"/>
    <cellStyle name="SAPBEXunassignedItem 5" xfId="2135"/>
    <cellStyle name="SAPBEXunassignedItem 6" xfId="2136"/>
    <cellStyle name="SAPBEXunassignedItem 7" xfId="2137"/>
    <cellStyle name="SAPBEXunassignedItem 8" xfId="3838"/>
    <cellStyle name="SAPBEXundefined" xfId="2138"/>
    <cellStyle name="SAPBEXundefined 10" xfId="2139"/>
    <cellStyle name="SAPBEXundefined 10 2" xfId="3252"/>
    <cellStyle name="SAPBEXundefined 11" xfId="2140"/>
    <cellStyle name="SAPBEXundefined 11 2" xfId="3253"/>
    <cellStyle name="SAPBEXundefined 12" xfId="3764"/>
    <cellStyle name="SAPBEXundefined 13" xfId="3798"/>
    <cellStyle name="SAPBEXundefined 14" xfId="3808"/>
    <cellStyle name="SAPBEXundefined 2" xfId="2141"/>
    <cellStyle name="SAPBEXundefined 2 2" xfId="2142"/>
    <cellStyle name="SAPBEXundefined 2 2 2" xfId="2143"/>
    <cellStyle name="SAPBEXundefined 2 2 2 2" xfId="3255"/>
    <cellStyle name="SAPBEXundefined 2 3" xfId="3254"/>
    <cellStyle name="SAPBEXundefined 2 4" xfId="3882"/>
    <cellStyle name="SAPBEXundefined 3" xfId="2144"/>
    <cellStyle name="SAPBEXundefined 3 2" xfId="3256"/>
    <cellStyle name="SAPBEXundefined 4" xfId="2145"/>
    <cellStyle name="SAPBEXundefined 4 2" xfId="3257"/>
    <cellStyle name="SAPBEXundefined 5" xfId="2146"/>
    <cellStyle name="SAPBEXundefined 5 2" xfId="3258"/>
    <cellStyle name="SAPBEXundefined 6" xfId="2147"/>
    <cellStyle name="SAPBEXundefined 6 2" xfId="3259"/>
    <cellStyle name="SAPBEXundefined 7" xfId="2148"/>
    <cellStyle name="SAPBEXundefined 7 2" xfId="3260"/>
    <cellStyle name="SAPBEXundefined 8" xfId="2149"/>
    <cellStyle name="SAPBEXundefined 8 2" xfId="3261"/>
    <cellStyle name="SAPBEXundefined 9" xfId="2150"/>
    <cellStyle name="SAPBEXundefined 9 2" xfId="3262"/>
    <cellStyle name="SAPBEXundefined_valor justo.junio2010" xfId="3263"/>
    <cellStyle name="Sheet Title" xfId="2151"/>
    <cellStyle name="Standard_FORMA-1" xfId="2152"/>
    <cellStyle name="Suma" xfId="175"/>
    <cellStyle name="Suma 2" xfId="4165"/>
    <cellStyle name="Tekst obja?nienia" xfId="2153"/>
    <cellStyle name="Tekst objaśnienia" xfId="176"/>
    <cellStyle name="Tekst ostrze?enia" xfId="2154"/>
    <cellStyle name="Tekst ostrzeżenia" xfId="177"/>
    <cellStyle name="Texto de advertencia" xfId="3296" builtinId="11" customBuiltin="1"/>
    <cellStyle name="Texto de advertencia 10" xfId="2155"/>
    <cellStyle name="Texto de advertencia 10 2" xfId="2156"/>
    <cellStyle name="Texto de advertencia 10 3" xfId="2157"/>
    <cellStyle name="Texto de advertencia 10 4" xfId="2158"/>
    <cellStyle name="Texto de advertencia 10 5" xfId="2159"/>
    <cellStyle name="Texto de advertencia 10 6" xfId="3482"/>
    <cellStyle name="Texto de advertencia 10 7" xfId="3697"/>
    <cellStyle name="Texto de advertencia 10 8" xfId="3538"/>
    <cellStyle name="Texto de advertencia 10 9" xfId="4433"/>
    <cellStyle name="Texto de advertencia 11" xfId="2160"/>
    <cellStyle name="Texto de advertencia 12" xfId="2161"/>
    <cellStyle name="Texto de advertencia 12 2" xfId="4036"/>
    <cellStyle name="Texto de advertencia 13" xfId="2162"/>
    <cellStyle name="Texto de advertencia 14" xfId="2163"/>
    <cellStyle name="Texto de advertencia 15" xfId="178"/>
    <cellStyle name="Texto de advertencia 2" xfId="2164"/>
    <cellStyle name="Texto de advertencia 2 2" xfId="2165"/>
    <cellStyle name="Texto de advertencia 2 3" xfId="2166"/>
    <cellStyle name="Texto de advertencia 2 4" xfId="2167"/>
    <cellStyle name="Texto de advertencia 2 5" xfId="2168"/>
    <cellStyle name="Texto de advertencia 2 6" xfId="2169"/>
    <cellStyle name="Texto de advertencia 2 7" xfId="3698"/>
    <cellStyle name="Texto de advertencia 2 8" xfId="3985"/>
    <cellStyle name="Texto de advertencia 3" xfId="2170"/>
    <cellStyle name="Texto de advertencia 3 2" xfId="2171"/>
    <cellStyle name="Texto de advertencia 3 3" xfId="2172"/>
    <cellStyle name="Texto de advertencia 3 4" xfId="2173"/>
    <cellStyle name="Texto de advertencia 3 5" xfId="2174"/>
    <cellStyle name="Texto de advertencia 3 6" xfId="3699"/>
    <cellStyle name="Texto de advertencia 3 7" xfId="4166"/>
    <cellStyle name="Texto de advertencia 4" xfId="2175"/>
    <cellStyle name="Texto de advertencia 4 2" xfId="2176"/>
    <cellStyle name="Texto de advertencia 4 3" xfId="2177"/>
    <cellStyle name="Texto de advertencia 4 4" xfId="2178"/>
    <cellStyle name="Texto de advertencia 4 5" xfId="2179"/>
    <cellStyle name="Texto de advertencia 4 6" xfId="3700"/>
    <cellStyle name="Texto de advertencia 5" xfId="2180"/>
    <cellStyle name="Texto de advertencia 5 2" xfId="2181"/>
    <cellStyle name="Texto de advertencia 5 3" xfId="2182"/>
    <cellStyle name="Texto de advertencia 5 4" xfId="2183"/>
    <cellStyle name="Texto de advertencia 5 5" xfId="2184"/>
    <cellStyle name="Texto de advertencia 5 6" xfId="3701"/>
    <cellStyle name="Texto de advertencia 6" xfId="2185"/>
    <cellStyle name="Texto de advertencia 6 2" xfId="2186"/>
    <cellStyle name="Texto de advertencia 6 3" xfId="2187"/>
    <cellStyle name="Texto de advertencia 6 4" xfId="2188"/>
    <cellStyle name="Texto de advertencia 6 5" xfId="2189"/>
    <cellStyle name="Texto de advertencia 7" xfId="2190"/>
    <cellStyle name="Texto de advertencia 7 2" xfId="2191"/>
    <cellStyle name="Texto de advertencia 7 3" xfId="2192"/>
    <cellStyle name="Texto de advertencia 7 4" xfId="2193"/>
    <cellStyle name="Texto de advertencia 7 5" xfId="2194"/>
    <cellStyle name="Texto de advertencia 7 6" xfId="4167"/>
    <cellStyle name="Texto de advertencia 8" xfId="2195"/>
    <cellStyle name="Texto de advertencia 8 2" xfId="2196"/>
    <cellStyle name="Texto de advertencia 8 3" xfId="2197"/>
    <cellStyle name="Texto de advertencia 8 4" xfId="2198"/>
    <cellStyle name="Texto de advertencia 8 5" xfId="2199"/>
    <cellStyle name="Texto de advertencia 8 6" xfId="4234"/>
    <cellStyle name="Texto de advertencia 9" xfId="2200"/>
    <cellStyle name="Texto de advertencia 9 2" xfId="2201"/>
    <cellStyle name="Texto de advertencia 9 3" xfId="2202"/>
    <cellStyle name="Texto de advertencia 9 4" xfId="2203"/>
    <cellStyle name="Texto de advertencia 9 5" xfId="2204"/>
    <cellStyle name="Texto de advertencia 9 6" xfId="4324"/>
    <cellStyle name="Texto explicativo" xfId="3298" builtinId="53" customBuiltin="1"/>
    <cellStyle name="Texto explicativo 10" xfId="179"/>
    <cellStyle name="Texto explicativo 10 2" xfId="4435"/>
    <cellStyle name="Texto explicativo 11" xfId="4518"/>
    <cellStyle name="Texto explicativo 12" xfId="4037"/>
    <cellStyle name="Texto explicativo 2" xfId="2205"/>
    <cellStyle name="Texto explicativo 2 2" xfId="2206"/>
    <cellStyle name="Texto explicativo 2 3" xfId="3483"/>
    <cellStyle name="Texto explicativo 2 4" xfId="3539"/>
    <cellStyle name="Texto explicativo 3" xfId="2207"/>
    <cellStyle name="Texto explicativo 3 2" xfId="3484"/>
    <cellStyle name="Texto explicativo 3 3" xfId="4168"/>
    <cellStyle name="Texto explicativo 4" xfId="2208"/>
    <cellStyle name="Texto explicativo 5" xfId="2209"/>
    <cellStyle name="Texto explicativo 6" xfId="2210"/>
    <cellStyle name="Texto explicativo 7" xfId="2636"/>
    <cellStyle name="Texto explicativo 7 2" xfId="4169"/>
    <cellStyle name="Texto explicativo 8" xfId="2637"/>
    <cellStyle name="Texto explicativo 8 2" xfId="4236"/>
    <cellStyle name="Texto explicativo 9" xfId="2638"/>
    <cellStyle name="Texto explicativo 9 2" xfId="4325"/>
    <cellStyle name="Title" xfId="180"/>
    <cellStyle name="Título" xfId="3897" builtinId="15" customBuiltin="1"/>
    <cellStyle name="Título 1 10" xfId="2211"/>
    <cellStyle name="Título 1 10 2" xfId="2212"/>
    <cellStyle name="Título 1 10 3" xfId="2213"/>
    <cellStyle name="Título 1 10 4" xfId="2214"/>
    <cellStyle name="Título 1 10 5" xfId="2215"/>
    <cellStyle name="Título 1 10 6" xfId="3702"/>
    <cellStyle name="Título 1 10 7" xfId="3541"/>
    <cellStyle name="Título 1 11" xfId="2216"/>
    <cellStyle name="Título 1 12" xfId="2217"/>
    <cellStyle name="Título 1 13" xfId="2218"/>
    <cellStyle name="Título 1 14" xfId="2219"/>
    <cellStyle name="Título 1 2" xfId="2220"/>
    <cellStyle name="Título 1 2 2" xfId="2221"/>
    <cellStyle name="Título 1 2 3" xfId="2222"/>
    <cellStyle name="Título 1 2 4" xfId="2223"/>
    <cellStyle name="Título 1 2 5" xfId="2224"/>
    <cellStyle name="Título 1 2 6" xfId="2225"/>
    <cellStyle name="Título 1 3" xfId="2226"/>
    <cellStyle name="Título 1 3 2" xfId="2227"/>
    <cellStyle name="Título 1 3 3" xfId="2228"/>
    <cellStyle name="Título 1 3 4" xfId="2229"/>
    <cellStyle name="Título 1 3 5" xfId="2230"/>
    <cellStyle name="Título 1 3 6" xfId="4170"/>
    <cellStyle name="Título 1 4" xfId="2231"/>
    <cellStyle name="Título 1 4 2" xfId="2232"/>
    <cellStyle name="Título 1 4 3" xfId="2233"/>
    <cellStyle name="Título 1 4 4" xfId="2234"/>
    <cellStyle name="Título 1 4 5" xfId="2235"/>
    <cellStyle name="Título 1 5" xfId="2236"/>
    <cellStyle name="Título 1 5 2" xfId="2237"/>
    <cellStyle name="Título 1 5 3" xfId="2238"/>
    <cellStyle name="Título 1 5 4" xfId="2239"/>
    <cellStyle name="Título 1 5 5" xfId="2240"/>
    <cellStyle name="Título 1 6" xfId="2241"/>
    <cellStyle name="Título 1 6 2" xfId="2242"/>
    <cellStyle name="Título 1 6 3" xfId="2243"/>
    <cellStyle name="Título 1 6 4" xfId="2244"/>
    <cellStyle name="Título 1 6 5" xfId="2245"/>
    <cellStyle name="Título 1 6 6" xfId="4222"/>
    <cellStyle name="Título 1 7" xfId="2246"/>
    <cellStyle name="Título 1 7 2" xfId="2247"/>
    <cellStyle name="Título 1 7 3" xfId="2248"/>
    <cellStyle name="Título 1 7 4" xfId="2249"/>
    <cellStyle name="Título 1 7 5" xfId="2250"/>
    <cellStyle name="Título 1 8" xfId="2251"/>
    <cellStyle name="Título 1 8 2" xfId="2252"/>
    <cellStyle name="Título 1 8 3" xfId="2253"/>
    <cellStyle name="Título 1 8 4" xfId="2254"/>
    <cellStyle name="Título 1 8 5" xfId="2255"/>
    <cellStyle name="Título 1 9" xfId="2256"/>
    <cellStyle name="Título 1 9 2" xfId="2257"/>
    <cellStyle name="Título 1 9 3" xfId="2258"/>
    <cellStyle name="Título 1 9 4" xfId="2259"/>
    <cellStyle name="Título 1 9 5" xfId="2260"/>
    <cellStyle name="Título 10" xfId="2639"/>
    <cellStyle name="Título 11" xfId="2640"/>
    <cellStyle name="Título 12" xfId="181"/>
    <cellStyle name="Título 2" xfId="3286" builtinId="17" customBuiltin="1"/>
    <cellStyle name="Título 2 10" xfId="2261"/>
    <cellStyle name="Título 2 10 2" xfId="2262"/>
    <cellStyle name="Título 2 10 3" xfId="2263"/>
    <cellStyle name="Título 2 10 4" xfId="2264"/>
    <cellStyle name="Título 2 10 5" xfId="2265"/>
    <cellStyle name="Título 2 10 6" xfId="3485"/>
    <cellStyle name="Título 2 10 7" xfId="3704"/>
    <cellStyle name="Título 2 10 8" xfId="3542"/>
    <cellStyle name="Título 2 11" xfId="2266"/>
    <cellStyle name="Título 2 12" xfId="2267"/>
    <cellStyle name="Título 2 13" xfId="2268"/>
    <cellStyle name="Título 2 14" xfId="2269"/>
    <cellStyle name="Título 2 15" xfId="183"/>
    <cellStyle name="Título 2 2" xfId="2270"/>
    <cellStyle name="Título 2 2 2" xfId="2271"/>
    <cellStyle name="Título 2 2 3" xfId="2272"/>
    <cellStyle name="Título 2 2 4" xfId="2273"/>
    <cellStyle name="Título 2 2 5" xfId="2274"/>
    <cellStyle name="Título 2 2 6" xfId="2275"/>
    <cellStyle name="Título 2 2 7" xfId="3705"/>
    <cellStyle name="Título 2 2 8" xfId="3986"/>
    <cellStyle name="Título 2 3" xfId="2276"/>
    <cellStyle name="Título 2 3 2" xfId="2277"/>
    <cellStyle name="Título 2 3 3" xfId="2278"/>
    <cellStyle name="Título 2 3 4" xfId="2279"/>
    <cellStyle name="Título 2 3 5" xfId="2280"/>
    <cellStyle name="Título 2 3 6" xfId="3706"/>
    <cellStyle name="Título 2 3 7" xfId="4171"/>
    <cellStyle name="Título 2 4" xfId="2281"/>
    <cellStyle name="Título 2 4 2" xfId="2282"/>
    <cellStyle name="Título 2 4 3" xfId="2283"/>
    <cellStyle name="Título 2 4 4" xfId="2284"/>
    <cellStyle name="Título 2 4 5" xfId="2285"/>
    <cellStyle name="Título 2 4 6" xfId="3707"/>
    <cellStyle name="Título 2 5" xfId="2286"/>
    <cellStyle name="Título 2 5 2" xfId="2287"/>
    <cellStyle name="Título 2 5 3" xfId="2288"/>
    <cellStyle name="Título 2 5 4" xfId="2289"/>
    <cellStyle name="Título 2 5 5" xfId="2290"/>
    <cellStyle name="Título 2 5 6" xfId="3708"/>
    <cellStyle name="Título 2 6" xfId="2291"/>
    <cellStyle name="Título 2 6 2" xfId="2292"/>
    <cellStyle name="Título 2 6 3" xfId="2293"/>
    <cellStyle name="Título 2 6 4" xfId="2294"/>
    <cellStyle name="Título 2 6 5" xfId="2295"/>
    <cellStyle name="Título 2 7" xfId="2296"/>
    <cellStyle name="Título 2 7 2" xfId="2297"/>
    <cellStyle name="Título 2 7 3" xfId="2298"/>
    <cellStyle name="Título 2 7 4" xfId="2299"/>
    <cellStyle name="Título 2 7 5" xfId="2300"/>
    <cellStyle name="Título 2 7 6" xfId="4172"/>
    <cellStyle name="Título 2 8" xfId="2301"/>
    <cellStyle name="Título 2 8 2" xfId="2302"/>
    <cellStyle name="Título 2 8 3" xfId="2303"/>
    <cellStyle name="Título 2 8 4" xfId="2304"/>
    <cellStyle name="Título 2 8 5" xfId="2305"/>
    <cellStyle name="Título 2 8 6" xfId="4223"/>
    <cellStyle name="Título 2 9" xfId="2306"/>
    <cellStyle name="Título 2 9 2" xfId="2307"/>
    <cellStyle name="Título 2 9 3" xfId="2308"/>
    <cellStyle name="Título 2 9 4" xfId="2309"/>
    <cellStyle name="Título 2 9 5" xfId="2310"/>
    <cellStyle name="Título 2 9 6" xfId="4326"/>
    <cellStyle name="Título 3" xfId="3287" builtinId="18" customBuiltin="1"/>
    <cellStyle name="Título 3 10" xfId="2311"/>
    <cellStyle name="Título 3 10 2" xfId="2312"/>
    <cellStyle name="Título 3 10 3" xfId="2313"/>
    <cellStyle name="Título 3 10 4" xfId="2314"/>
    <cellStyle name="Título 3 10 5" xfId="2315"/>
    <cellStyle name="Título 3 10 6" xfId="3486"/>
    <cellStyle name="Título 3 10 7" xfId="3709"/>
    <cellStyle name="Título 3 10 8" xfId="3543"/>
    <cellStyle name="Título 3 11" xfId="2316"/>
    <cellStyle name="Título 3 12" xfId="2317"/>
    <cellStyle name="Título 3 13" xfId="2318"/>
    <cellStyle name="Título 3 14" xfId="2319"/>
    <cellStyle name="Título 3 15" xfId="184"/>
    <cellStyle name="Título 3 2" xfId="2320"/>
    <cellStyle name="Título 3 2 2" xfId="2321"/>
    <cellStyle name="Título 3 2 3" xfId="2322"/>
    <cellStyle name="Título 3 2 4" xfId="2323"/>
    <cellStyle name="Título 3 2 5" xfId="2324"/>
    <cellStyle name="Título 3 2 6" xfId="2325"/>
    <cellStyle name="Título 3 2 7" xfId="3710"/>
    <cellStyle name="Título 3 3" xfId="2326"/>
    <cellStyle name="Título 3 3 2" xfId="2327"/>
    <cellStyle name="Título 3 3 3" xfId="2328"/>
    <cellStyle name="Título 3 3 4" xfId="2329"/>
    <cellStyle name="Título 3 3 5" xfId="2330"/>
    <cellStyle name="Título 3 3 6" xfId="3711"/>
    <cellStyle name="Título 3 3 7" xfId="4173"/>
    <cellStyle name="Título 3 4" xfId="2331"/>
    <cellStyle name="Título 3 4 2" xfId="2332"/>
    <cellStyle name="Título 3 4 3" xfId="2333"/>
    <cellStyle name="Título 3 4 4" xfId="2334"/>
    <cellStyle name="Título 3 4 5" xfId="2335"/>
    <cellStyle name="Título 3 4 6" xfId="3712"/>
    <cellStyle name="Título 3 5" xfId="2336"/>
    <cellStyle name="Título 3 5 2" xfId="2337"/>
    <cellStyle name="Título 3 5 3" xfId="2338"/>
    <cellStyle name="Título 3 5 4" xfId="2339"/>
    <cellStyle name="Título 3 5 5" xfId="2340"/>
    <cellStyle name="Título 3 5 6" xfId="3713"/>
    <cellStyle name="Título 3 6" xfId="2341"/>
    <cellStyle name="Título 3 6 2" xfId="2342"/>
    <cellStyle name="Título 3 6 3" xfId="2343"/>
    <cellStyle name="Título 3 6 4" xfId="2344"/>
    <cellStyle name="Título 3 6 5" xfId="2345"/>
    <cellStyle name="Título 3 7" xfId="2346"/>
    <cellStyle name="Título 3 7 2" xfId="2347"/>
    <cellStyle name="Título 3 7 3" xfId="2348"/>
    <cellStyle name="Título 3 7 4" xfId="2349"/>
    <cellStyle name="Título 3 7 5" xfId="2350"/>
    <cellStyle name="Título 3 7 6" xfId="4174"/>
    <cellStyle name="Título 3 8" xfId="2351"/>
    <cellStyle name="Título 3 8 2" xfId="2352"/>
    <cellStyle name="Título 3 8 3" xfId="2353"/>
    <cellStyle name="Título 3 8 4" xfId="2354"/>
    <cellStyle name="Título 3 8 5" xfId="2355"/>
    <cellStyle name="Título 3 8 6" xfId="4224"/>
    <cellStyle name="Título 3 9" xfId="2356"/>
    <cellStyle name="Título 3 9 2" xfId="2357"/>
    <cellStyle name="Título 3 9 3" xfId="2358"/>
    <cellStyle name="Título 3 9 4" xfId="2359"/>
    <cellStyle name="Título 3 9 5" xfId="2360"/>
    <cellStyle name="Título 3 9 6" xfId="4327"/>
    <cellStyle name="Título 4" xfId="2641"/>
    <cellStyle name="Título 4 2" xfId="3714"/>
    <cellStyle name="Título 4 3" xfId="3540"/>
    <cellStyle name="Título 4 4" xfId="3487"/>
    <cellStyle name="Título 4 5" xfId="4423"/>
    <cellStyle name="Título 5" xfId="2642"/>
    <cellStyle name="Título 5 2" xfId="3488"/>
    <cellStyle name="Título 6" xfId="2643"/>
    <cellStyle name="Título 7" xfId="2644"/>
    <cellStyle name="Título 8" xfId="2645"/>
    <cellStyle name="Título 9" xfId="2646"/>
    <cellStyle name="Total" xfId="3299" builtinId="25" customBuiltin="1"/>
    <cellStyle name="Total 10" xfId="2361"/>
    <cellStyle name="Total 10 2" xfId="2362"/>
    <cellStyle name="Total 10 3" xfId="2363"/>
    <cellStyle name="Total 10 4" xfId="2364"/>
    <cellStyle name="Total 10 5" xfId="2365"/>
    <cellStyle name="Total 10 6" xfId="3715"/>
    <cellStyle name="Total 10 7" xfId="3544"/>
    <cellStyle name="Total 10 8" xfId="4436"/>
    <cellStyle name="Total 11" xfId="2366"/>
    <cellStyle name="Total 11 2" xfId="4520"/>
    <cellStyle name="Total 12" xfId="2367"/>
    <cellStyle name="Total 13" xfId="2368"/>
    <cellStyle name="Total 14" xfId="2369"/>
    <cellStyle name="Total 15" xfId="185"/>
    <cellStyle name="Total 16" xfId="3765"/>
    <cellStyle name="Total 2" xfId="2370"/>
    <cellStyle name="Total 2 2" xfId="2371"/>
    <cellStyle name="Total 2 3" xfId="2372"/>
    <cellStyle name="Total 2 4" xfId="2373"/>
    <cellStyle name="Total 2 5" xfId="2374"/>
    <cellStyle name="Total 2 6" xfId="2375"/>
    <cellStyle name="Total 2 7" xfId="3799"/>
    <cellStyle name="Total 3" xfId="2376"/>
    <cellStyle name="Total 3 2" xfId="2377"/>
    <cellStyle name="Total 3 3" xfId="2378"/>
    <cellStyle name="Total 3 4" xfId="2379"/>
    <cellStyle name="Total 3 5" xfId="2380"/>
    <cellStyle name="Total 3 6" xfId="4175"/>
    <cellStyle name="Total 4" xfId="2381"/>
    <cellStyle name="Total 4 2" xfId="2382"/>
    <cellStyle name="Total 4 3" xfId="2383"/>
    <cellStyle name="Total 4 4" xfId="2384"/>
    <cellStyle name="Total 4 5" xfId="2385"/>
    <cellStyle name="Total 4 6" xfId="4176"/>
    <cellStyle name="Total 5" xfId="2386"/>
    <cellStyle name="Total 5 2" xfId="2387"/>
    <cellStyle name="Total 5 3" xfId="2388"/>
    <cellStyle name="Total 5 4" xfId="2389"/>
    <cellStyle name="Total 5 5" xfId="2390"/>
    <cellStyle name="Total 5 6" xfId="4177"/>
    <cellStyle name="Total 6" xfId="2391"/>
    <cellStyle name="Total 6 2" xfId="2392"/>
    <cellStyle name="Total 6 3" xfId="2393"/>
    <cellStyle name="Total 6 4" xfId="2394"/>
    <cellStyle name="Total 6 5" xfId="2395"/>
    <cellStyle name="Total 6 6" xfId="4178"/>
    <cellStyle name="Total 7" xfId="2396"/>
    <cellStyle name="Total 7 2" xfId="2397"/>
    <cellStyle name="Total 7 3" xfId="2398"/>
    <cellStyle name="Total 7 4" xfId="2399"/>
    <cellStyle name="Total 7 5" xfId="2400"/>
    <cellStyle name="Total 7 6" xfId="4179"/>
    <cellStyle name="Total 8" xfId="2401"/>
    <cellStyle name="Total 8 2" xfId="2402"/>
    <cellStyle name="Total 8 3" xfId="2403"/>
    <cellStyle name="Total 8 4" xfId="2404"/>
    <cellStyle name="Total 8 5" xfId="2405"/>
    <cellStyle name="Total 8 6" xfId="4237"/>
    <cellStyle name="Total 9" xfId="2406"/>
    <cellStyle name="Total 9 2" xfId="2407"/>
    <cellStyle name="Total 9 3" xfId="2408"/>
    <cellStyle name="Total 9 4" xfId="2409"/>
    <cellStyle name="Total 9 5" xfId="2410"/>
    <cellStyle name="Total 9 6" xfId="4328"/>
    <cellStyle name="Tytu?" xfId="2411"/>
    <cellStyle name="Tytuł" xfId="186"/>
    <cellStyle name="Uwaga" xfId="187"/>
    <cellStyle name="Uwaga 2" xfId="4180"/>
    <cellStyle name="Währung [0]_FBA-6" xfId="2412"/>
    <cellStyle name="Währung_FBA-6" xfId="2413"/>
    <cellStyle name="Warning Text" xfId="188"/>
    <cellStyle name="Warning Text 2" xfId="2414"/>
    <cellStyle name="Warning Text 3" xfId="2415"/>
    <cellStyle name="Warning Text 4" xfId="2416"/>
    <cellStyle name="Warning Text 5" xfId="2417"/>
    <cellStyle name="Warning Text 6" xfId="2679"/>
    <cellStyle name="Z?e" xfId="2418"/>
    <cellStyle name="Złe" xfId="18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oneCellAnchor>
    <xdr:from>
      <xdr:col>4</xdr:col>
      <xdr:colOff>0</xdr:colOff>
      <xdr:row>15</xdr:row>
      <xdr:rowOff>0</xdr:rowOff>
    </xdr:from>
    <xdr:ext cx="47625" cy="47625"/>
    <xdr:pic>
      <xdr:nvPicPr>
        <xdr:cNvPr id="170" name="BExVTO5Q8G2M7BPL4B2584LQS0R0" descr="OB6Q8NA4LZFE4GM9Y3V56BPMQ" hidden="1">
          <a:extLst>
            <a:ext uri="{FF2B5EF4-FFF2-40B4-BE49-F238E27FC236}">
              <a16:creationId xmlns:a16="http://schemas.microsoft.com/office/drawing/2014/main" id="{00000000-0008-0000-2F00-0000A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171" name="BExIFSCLN1G86X78PFLTSMRP0US5" descr="9JK4SPV4DG7VTCZIILWHXQU5J" hidden="1">
          <a:extLst>
            <a:ext uri="{FF2B5EF4-FFF2-40B4-BE49-F238E27FC236}">
              <a16:creationId xmlns:a16="http://schemas.microsoft.com/office/drawing/2014/main" id="{00000000-0008-0000-2F00-0000A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172" name="BExUEZCSSJ7RN4J18I2NUIQR2FZS" hidden="1">
          <a:extLst>
            <a:ext uri="{FF2B5EF4-FFF2-40B4-BE49-F238E27FC236}">
              <a16:creationId xmlns:a16="http://schemas.microsoft.com/office/drawing/2014/main" id="{00000000-0008-0000-2F00-0000A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173" name="BExS3JDQWF7U3F5JTEVOE16ASIYK" hidden="1">
          <a:extLst>
            <a:ext uri="{FF2B5EF4-FFF2-40B4-BE49-F238E27FC236}">
              <a16:creationId xmlns:a16="http://schemas.microsoft.com/office/drawing/2014/main" id="{00000000-0008-0000-2F00-0000A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14</xdr:row>
      <xdr:rowOff>0</xdr:rowOff>
    </xdr:from>
    <xdr:to>
      <xdr:col>4</xdr:col>
      <xdr:colOff>50800</xdr:colOff>
      <xdr:row>14</xdr:row>
      <xdr:rowOff>0</xdr:rowOff>
    </xdr:to>
    <xdr:pic>
      <xdr:nvPicPr>
        <xdr:cNvPr id="176" name="BEx3S80D4F5ZEPDLFRRQD7QRM0PA">
          <a:extLst>
            <a:ext uri="{FF2B5EF4-FFF2-40B4-BE49-F238E27FC236}">
              <a16:creationId xmlns:a16="http://schemas.microsoft.com/office/drawing/2014/main" id="{00000000-0008-0000-2F00-0000B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77" name="BExMGJ3L4KCBTPKFMOC3YC84WGQG">
          <a:extLst>
            <a:ext uri="{FF2B5EF4-FFF2-40B4-BE49-F238E27FC236}">
              <a16:creationId xmlns:a16="http://schemas.microsoft.com/office/drawing/2014/main" id="{00000000-0008-0000-2F00-0000B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78" name="BExKM7RCG84J2I702UU7NGT8GCO2">
          <a:extLst>
            <a:ext uri="{FF2B5EF4-FFF2-40B4-BE49-F238E27FC236}">
              <a16:creationId xmlns:a16="http://schemas.microsoft.com/office/drawing/2014/main" id="{00000000-0008-0000-2F00-0000B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79" name="BExKSRX2W9SYQQKBIAVBP1WTDZ5V">
          <a:extLst>
            <a:ext uri="{FF2B5EF4-FFF2-40B4-BE49-F238E27FC236}">
              <a16:creationId xmlns:a16="http://schemas.microsoft.com/office/drawing/2014/main" id="{00000000-0008-0000-2F00-0000B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80" name="BExOH20M7164UX5XR2J3ZPF4N9MD">
          <a:extLst>
            <a:ext uri="{FF2B5EF4-FFF2-40B4-BE49-F238E27FC236}">
              <a16:creationId xmlns:a16="http://schemas.microsoft.com/office/drawing/2014/main" id="{00000000-0008-0000-2F00-0000B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81" name="BEx3BS934NJINP3KIDJV7QIHITSF">
          <a:extLst>
            <a:ext uri="{FF2B5EF4-FFF2-40B4-BE49-F238E27FC236}">
              <a16:creationId xmlns:a16="http://schemas.microsoft.com/office/drawing/2014/main" id="{00000000-0008-0000-2F00-0000B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82" name="BExSHE2VGGMIQ2EB53DO49FIX0U9">
          <a:extLst>
            <a:ext uri="{FF2B5EF4-FFF2-40B4-BE49-F238E27FC236}">
              <a16:creationId xmlns:a16="http://schemas.microsoft.com/office/drawing/2014/main" id="{00000000-0008-0000-2F00-0000B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83" name="BExW4QWR8CHAVO6GL0WZ4EDBGOSA">
          <a:extLst>
            <a:ext uri="{FF2B5EF4-FFF2-40B4-BE49-F238E27FC236}">
              <a16:creationId xmlns:a16="http://schemas.microsoft.com/office/drawing/2014/main" id="{00000000-0008-0000-2F00-0000B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84" name="BEx7KBD7U34FESRNLYTMKDMY3T90">
          <a:extLst>
            <a:ext uri="{FF2B5EF4-FFF2-40B4-BE49-F238E27FC236}">
              <a16:creationId xmlns:a16="http://schemas.microsoft.com/office/drawing/2014/main" id="{00000000-0008-0000-2F00-0000B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85" name="BEx5GS3YSZDC515M0RKWEXBHDML7">
          <a:extLst>
            <a:ext uri="{FF2B5EF4-FFF2-40B4-BE49-F238E27FC236}">
              <a16:creationId xmlns:a16="http://schemas.microsoft.com/office/drawing/2014/main" id="{00000000-0008-0000-2F00-0000B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86" name="BExQ70RJBUE3MANLR5WOOYX7HBMC">
          <a:extLst>
            <a:ext uri="{FF2B5EF4-FFF2-40B4-BE49-F238E27FC236}">
              <a16:creationId xmlns:a16="http://schemas.microsoft.com/office/drawing/2014/main" id="{00000000-0008-0000-2F00-0000B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87" name="BEx1IL2ITBP5HPYZTGQNQ56LTOZ7">
          <a:extLst>
            <a:ext uri="{FF2B5EF4-FFF2-40B4-BE49-F238E27FC236}">
              <a16:creationId xmlns:a16="http://schemas.microsoft.com/office/drawing/2014/main" id="{00000000-0008-0000-2F00-0000B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88" name="BExIQFTE4HG314KDN8TO8VGG3V6A">
          <a:extLst>
            <a:ext uri="{FF2B5EF4-FFF2-40B4-BE49-F238E27FC236}">
              <a16:creationId xmlns:a16="http://schemas.microsoft.com/office/drawing/2014/main" id="{00000000-0008-0000-2F00-0000B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89" name="BExUC9NEBN86NIT2VT5KMCTZLARY">
          <a:extLst>
            <a:ext uri="{FF2B5EF4-FFF2-40B4-BE49-F238E27FC236}">
              <a16:creationId xmlns:a16="http://schemas.microsoft.com/office/drawing/2014/main" id="{00000000-0008-0000-2F00-0000B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190" name="BExQEL70272WBAY9L7IEF035V5UQ">
          <a:extLst>
            <a:ext uri="{FF2B5EF4-FFF2-40B4-BE49-F238E27FC236}">
              <a16:creationId xmlns:a16="http://schemas.microsoft.com/office/drawing/2014/main" id="{00000000-0008-0000-2F00-0000B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91" name="BEx7MCCF2IMQACLZGJNYQU1QND79">
          <a:extLst>
            <a:ext uri="{FF2B5EF4-FFF2-40B4-BE49-F238E27FC236}">
              <a16:creationId xmlns:a16="http://schemas.microsoft.com/office/drawing/2014/main" id="{00000000-0008-0000-2F00-0000B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oneCellAnchor>
    <xdr:from>
      <xdr:col>4</xdr:col>
      <xdr:colOff>0</xdr:colOff>
      <xdr:row>15</xdr:row>
      <xdr:rowOff>0</xdr:rowOff>
    </xdr:from>
    <xdr:ext cx="47625" cy="47625"/>
    <xdr:pic>
      <xdr:nvPicPr>
        <xdr:cNvPr id="192" name="BExVTO5Q8G2M7BPL4B2584LQS0R0" descr="OB6Q8NA4LZFE4GM9Y3V56BPMQ" hidden="1">
          <a:extLst>
            <a:ext uri="{FF2B5EF4-FFF2-40B4-BE49-F238E27FC236}">
              <a16:creationId xmlns:a16="http://schemas.microsoft.com/office/drawing/2014/main" id="{00000000-0008-0000-2F00-0000C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193" name="BExIFSCLN1G86X78PFLTSMRP0US5" descr="9JK4SPV4DG7VTCZIILWHXQU5J" hidden="1">
          <a:extLst>
            <a:ext uri="{FF2B5EF4-FFF2-40B4-BE49-F238E27FC236}">
              <a16:creationId xmlns:a16="http://schemas.microsoft.com/office/drawing/2014/main" id="{00000000-0008-0000-2F00-0000C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194" name="BExUEZCSSJ7RN4J18I2NUIQR2FZS" hidden="1">
          <a:extLst>
            <a:ext uri="{FF2B5EF4-FFF2-40B4-BE49-F238E27FC236}">
              <a16:creationId xmlns:a16="http://schemas.microsoft.com/office/drawing/2014/main" id="{00000000-0008-0000-2F00-0000C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195" name="BExS3JDQWF7U3F5JTEVOE16ASIYK" hidden="1">
          <a:extLst>
            <a:ext uri="{FF2B5EF4-FFF2-40B4-BE49-F238E27FC236}">
              <a16:creationId xmlns:a16="http://schemas.microsoft.com/office/drawing/2014/main" id="{00000000-0008-0000-2F00-0000C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14</xdr:row>
      <xdr:rowOff>0</xdr:rowOff>
    </xdr:from>
    <xdr:to>
      <xdr:col>4</xdr:col>
      <xdr:colOff>50800</xdr:colOff>
      <xdr:row>14</xdr:row>
      <xdr:rowOff>0</xdr:rowOff>
    </xdr:to>
    <xdr:pic>
      <xdr:nvPicPr>
        <xdr:cNvPr id="198" name="BEx3S80D4F5ZEPDLFRRQD7QRM0PA">
          <a:extLst>
            <a:ext uri="{FF2B5EF4-FFF2-40B4-BE49-F238E27FC236}">
              <a16:creationId xmlns:a16="http://schemas.microsoft.com/office/drawing/2014/main" id="{00000000-0008-0000-2F00-0000C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199" name="BExMGJ3L4KCBTPKFMOC3YC84WGQG">
          <a:extLst>
            <a:ext uri="{FF2B5EF4-FFF2-40B4-BE49-F238E27FC236}">
              <a16:creationId xmlns:a16="http://schemas.microsoft.com/office/drawing/2014/main" id="{00000000-0008-0000-2F00-0000C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00" name="BExKM7RCG84J2I702UU7NGT8GCO2">
          <a:extLst>
            <a:ext uri="{FF2B5EF4-FFF2-40B4-BE49-F238E27FC236}">
              <a16:creationId xmlns:a16="http://schemas.microsoft.com/office/drawing/2014/main" id="{00000000-0008-0000-2F00-0000C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01" name="BExKSRX2W9SYQQKBIAVBP1WTDZ5V">
          <a:extLst>
            <a:ext uri="{FF2B5EF4-FFF2-40B4-BE49-F238E27FC236}">
              <a16:creationId xmlns:a16="http://schemas.microsoft.com/office/drawing/2014/main" id="{00000000-0008-0000-2F00-0000C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02" name="BExOH20M7164UX5XR2J3ZPF4N9MD">
          <a:extLst>
            <a:ext uri="{FF2B5EF4-FFF2-40B4-BE49-F238E27FC236}">
              <a16:creationId xmlns:a16="http://schemas.microsoft.com/office/drawing/2014/main" id="{00000000-0008-0000-2F00-0000C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03" name="BEx3BS934NJINP3KIDJV7QIHITSF">
          <a:extLst>
            <a:ext uri="{FF2B5EF4-FFF2-40B4-BE49-F238E27FC236}">
              <a16:creationId xmlns:a16="http://schemas.microsoft.com/office/drawing/2014/main" id="{00000000-0008-0000-2F00-0000C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04" name="BExSHE2VGGMIQ2EB53DO49FIX0U9">
          <a:extLst>
            <a:ext uri="{FF2B5EF4-FFF2-40B4-BE49-F238E27FC236}">
              <a16:creationId xmlns:a16="http://schemas.microsoft.com/office/drawing/2014/main" id="{00000000-0008-0000-2F00-0000C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05" name="BExW4QWR8CHAVO6GL0WZ4EDBGOSA">
          <a:extLst>
            <a:ext uri="{FF2B5EF4-FFF2-40B4-BE49-F238E27FC236}">
              <a16:creationId xmlns:a16="http://schemas.microsoft.com/office/drawing/2014/main" id="{00000000-0008-0000-2F00-0000C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06" name="BEx7KBD7U34FESRNLYTMKDMY3T90">
          <a:extLst>
            <a:ext uri="{FF2B5EF4-FFF2-40B4-BE49-F238E27FC236}">
              <a16:creationId xmlns:a16="http://schemas.microsoft.com/office/drawing/2014/main" id="{00000000-0008-0000-2F00-0000C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07" name="BEx5GS3YSZDC515M0RKWEXBHDML7">
          <a:extLst>
            <a:ext uri="{FF2B5EF4-FFF2-40B4-BE49-F238E27FC236}">
              <a16:creationId xmlns:a16="http://schemas.microsoft.com/office/drawing/2014/main" id="{00000000-0008-0000-2F00-0000C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08" name="BExQ70RJBUE3MANLR5WOOYX7HBMC">
          <a:extLst>
            <a:ext uri="{FF2B5EF4-FFF2-40B4-BE49-F238E27FC236}">
              <a16:creationId xmlns:a16="http://schemas.microsoft.com/office/drawing/2014/main" id="{00000000-0008-0000-2F00-0000D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09" name="BEx1IL2ITBP5HPYZTGQNQ56LTOZ7">
          <a:extLst>
            <a:ext uri="{FF2B5EF4-FFF2-40B4-BE49-F238E27FC236}">
              <a16:creationId xmlns:a16="http://schemas.microsoft.com/office/drawing/2014/main" id="{00000000-0008-0000-2F00-0000D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10" name="BExIQFTE4HG314KDN8TO8VGG3V6A">
          <a:extLst>
            <a:ext uri="{FF2B5EF4-FFF2-40B4-BE49-F238E27FC236}">
              <a16:creationId xmlns:a16="http://schemas.microsoft.com/office/drawing/2014/main" id="{00000000-0008-0000-2F00-0000D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11" name="BExUC9NEBN86NIT2VT5KMCTZLARY">
          <a:extLst>
            <a:ext uri="{FF2B5EF4-FFF2-40B4-BE49-F238E27FC236}">
              <a16:creationId xmlns:a16="http://schemas.microsoft.com/office/drawing/2014/main" id="{00000000-0008-0000-2F00-0000D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12" name="BExQEL70272WBAY9L7IEF035V5UQ">
          <a:extLst>
            <a:ext uri="{FF2B5EF4-FFF2-40B4-BE49-F238E27FC236}">
              <a16:creationId xmlns:a16="http://schemas.microsoft.com/office/drawing/2014/main" id="{00000000-0008-0000-2F00-0000D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13" name="BEx7MCCF2IMQACLZGJNYQU1QND79">
          <a:extLst>
            <a:ext uri="{FF2B5EF4-FFF2-40B4-BE49-F238E27FC236}">
              <a16:creationId xmlns:a16="http://schemas.microsoft.com/office/drawing/2014/main" id="{00000000-0008-0000-2F00-0000D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oneCellAnchor>
    <xdr:from>
      <xdr:col>4</xdr:col>
      <xdr:colOff>0</xdr:colOff>
      <xdr:row>15</xdr:row>
      <xdr:rowOff>0</xdr:rowOff>
    </xdr:from>
    <xdr:ext cx="47625" cy="47625"/>
    <xdr:pic>
      <xdr:nvPicPr>
        <xdr:cNvPr id="214" name="BExVTO5Q8G2M7BPL4B2584LQS0R0" descr="OB6Q8NA4LZFE4GM9Y3V56BPMQ" hidden="1">
          <a:extLst>
            <a:ext uri="{FF2B5EF4-FFF2-40B4-BE49-F238E27FC236}">
              <a16:creationId xmlns:a16="http://schemas.microsoft.com/office/drawing/2014/main" id="{00000000-0008-0000-2F00-0000D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215" name="BExIFSCLN1G86X78PFLTSMRP0US5" descr="9JK4SPV4DG7VTCZIILWHXQU5J" hidden="1">
          <a:extLst>
            <a:ext uri="{FF2B5EF4-FFF2-40B4-BE49-F238E27FC236}">
              <a16:creationId xmlns:a16="http://schemas.microsoft.com/office/drawing/2014/main" id="{00000000-0008-0000-2F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216" name="BExUEZCSSJ7RN4J18I2NUIQR2FZS" hidden="1">
          <a:extLst>
            <a:ext uri="{FF2B5EF4-FFF2-40B4-BE49-F238E27FC236}">
              <a16:creationId xmlns:a16="http://schemas.microsoft.com/office/drawing/2014/main" id="{00000000-0008-0000-2F00-0000D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217" name="BExS3JDQWF7U3F5JTEVOE16ASIYK" hidden="1">
          <a:extLst>
            <a:ext uri="{FF2B5EF4-FFF2-40B4-BE49-F238E27FC236}">
              <a16:creationId xmlns:a16="http://schemas.microsoft.com/office/drawing/2014/main" id="{00000000-0008-0000-2F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14</xdr:row>
      <xdr:rowOff>0</xdr:rowOff>
    </xdr:from>
    <xdr:to>
      <xdr:col>4</xdr:col>
      <xdr:colOff>50800</xdr:colOff>
      <xdr:row>14</xdr:row>
      <xdr:rowOff>0</xdr:rowOff>
    </xdr:to>
    <xdr:pic>
      <xdr:nvPicPr>
        <xdr:cNvPr id="220" name="BExU94TBPMWKVZSPPBXF74MWAXJC">
          <a:extLst>
            <a:ext uri="{FF2B5EF4-FFF2-40B4-BE49-F238E27FC236}">
              <a16:creationId xmlns:a16="http://schemas.microsoft.com/office/drawing/2014/main" id="{00000000-0008-0000-2F00-0000D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21" name="BExSE0ULE8MNYKCDZ52OBEAT58QF">
          <a:extLst>
            <a:ext uri="{FF2B5EF4-FFF2-40B4-BE49-F238E27FC236}">
              <a16:creationId xmlns:a16="http://schemas.microsoft.com/office/drawing/2014/main" id="{00000000-0008-0000-2F00-0000D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22" name="BEx9G0B884G6P9TZPQ8U7Y8047ST">
          <a:extLst>
            <a:ext uri="{FF2B5EF4-FFF2-40B4-BE49-F238E27FC236}">
              <a16:creationId xmlns:a16="http://schemas.microsoft.com/office/drawing/2014/main" id="{00000000-0008-0000-2F00-0000D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9236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23" name="BExEOQWJZWM28KRCXBKUTGKRQMTB">
          <a:extLst>
            <a:ext uri="{FF2B5EF4-FFF2-40B4-BE49-F238E27FC236}">
              <a16:creationId xmlns:a16="http://schemas.microsoft.com/office/drawing/2014/main" id="{00000000-0008-0000-2F00-0000D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9236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24" name="BEx95BCJSJE6DBM68SK23AQJQPXV">
          <a:extLst>
            <a:ext uri="{FF2B5EF4-FFF2-40B4-BE49-F238E27FC236}">
              <a16:creationId xmlns:a16="http://schemas.microsoft.com/office/drawing/2014/main" id="{00000000-0008-0000-2F00-0000E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137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25" name="BEx74CZRQDY00TA7FP6ENNZ8ACBX">
          <a:extLst>
            <a:ext uri="{FF2B5EF4-FFF2-40B4-BE49-F238E27FC236}">
              <a16:creationId xmlns:a16="http://schemas.microsoft.com/office/drawing/2014/main" id="{00000000-0008-0000-2F00-0000E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137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26" name="BExMO74D4RZUEQ00GAL17NQHYD8V">
          <a:extLst>
            <a:ext uri="{FF2B5EF4-FFF2-40B4-BE49-F238E27FC236}">
              <a16:creationId xmlns:a16="http://schemas.microsoft.com/office/drawing/2014/main" id="{00000000-0008-0000-2F00-0000E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721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27" name="BEx1LLUZ4E1DPME0Q7NVKQOUBFC2">
          <a:extLst>
            <a:ext uri="{FF2B5EF4-FFF2-40B4-BE49-F238E27FC236}">
              <a16:creationId xmlns:a16="http://schemas.microsoft.com/office/drawing/2014/main" id="{00000000-0008-0000-2F00-0000E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721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28" name="BExQ4NY7IDRPHEPV2S93TQ5GKVIK">
          <a:extLst>
            <a:ext uri="{FF2B5EF4-FFF2-40B4-BE49-F238E27FC236}">
              <a16:creationId xmlns:a16="http://schemas.microsoft.com/office/drawing/2014/main" id="{00000000-0008-0000-2F00-0000E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1305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29" name="BExQCGMAHJ098UYRUYJK8OG8TT6I">
          <a:extLst>
            <a:ext uri="{FF2B5EF4-FFF2-40B4-BE49-F238E27FC236}">
              <a16:creationId xmlns:a16="http://schemas.microsoft.com/office/drawing/2014/main" id="{00000000-0008-0000-2F00-0000E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1305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30" name="BEx91Z0KYEGTE9E809PI4IVGW8QP">
          <a:extLst>
            <a:ext uri="{FF2B5EF4-FFF2-40B4-BE49-F238E27FC236}">
              <a16:creationId xmlns:a16="http://schemas.microsoft.com/office/drawing/2014/main" id="{00000000-0008-0000-2F00-0000E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889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31" name="BExD89TDKUWQ66DLN4DQRLH8QPR4">
          <a:extLst>
            <a:ext uri="{FF2B5EF4-FFF2-40B4-BE49-F238E27FC236}">
              <a16:creationId xmlns:a16="http://schemas.microsoft.com/office/drawing/2014/main" id="{00000000-0008-0000-2F00-0000E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8895" y="215265"/>
          <a:ext cx="50800" cy="50800"/>
        </a:xfrm>
        <a:prstGeom prst="rect">
          <a:avLst/>
        </a:prstGeom>
      </xdr:spPr>
    </xdr:pic>
    <xdr:clientData/>
  </xdr:twoCellAnchor>
  <xdr:oneCellAnchor>
    <xdr:from>
      <xdr:col>4</xdr:col>
      <xdr:colOff>0</xdr:colOff>
      <xdr:row>15</xdr:row>
      <xdr:rowOff>0</xdr:rowOff>
    </xdr:from>
    <xdr:ext cx="47625" cy="47625"/>
    <xdr:pic>
      <xdr:nvPicPr>
        <xdr:cNvPr id="232" name="BExVTO5Q8G2M7BPL4B2584LQS0R0" descr="OB6Q8NA4LZFE4GM9Y3V56BPMQ" hidden="1">
          <a:extLst>
            <a:ext uri="{FF2B5EF4-FFF2-40B4-BE49-F238E27FC236}">
              <a16:creationId xmlns:a16="http://schemas.microsoft.com/office/drawing/2014/main" id="{00000000-0008-0000-2F00-0000E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233" name="BExIFSCLN1G86X78PFLTSMRP0US5" descr="9JK4SPV4DG7VTCZIILWHXQU5J" hidden="1">
          <a:extLst>
            <a:ext uri="{FF2B5EF4-FFF2-40B4-BE49-F238E27FC236}">
              <a16:creationId xmlns:a16="http://schemas.microsoft.com/office/drawing/2014/main" id="{00000000-0008-0000-2F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234" name="BExUEZCSSJ7RN4J18I2NUIQR2FZS" hidden="1">
          <a:extLst>
            <a:ext uri="{FF2B5EF4-FFF2-40B4-BE49-F238E27FC236}">
              <a16:creationId xmlns:a16="http://schemas.microsoft.com/office/drawing/2014/main" id="{00000000-0008-0000-2F00-0000E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0</xdr:colOff>
      <xdr:row>15</xdr:row>
      <xdr:rowOff>0</xdr:rowOff>
    </xdr:from>
    <xdr:ext cx="47625" cy="47625"/>
    <xdr:pic>
      <xdr:nvPicPr>
        <xdr:cNvPr id="235" name="BExS3JDQWF7U3F5JTEVOE16ASIYK" hidden="1">
          <a:extLst>
            <a:ext uri="{FF2B5EF4-FFF2-40B4-BE49-F238E27FC236}">
              <a16:creationId xmlns:a16="http://schemas.microsoft.com/office/drawing/2014/main" id="{00000000-0008-0000-2F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4</xdr:col>
      <xdr:colOff>0</xdr:colOff>
      <xdr:row>14</xdr:row>
      <xdr:rowOff>0</xdr:rowOff>
    </xdr:from>
    <xdr:to>
      <xdr:col>4</xdr:col>
      <xdr:colOff>50800</xdr:colOff>
      <xdr:row>14</xdr:row>
      <xdr:rowOff>0</xdr:rowOff>
    </xdr:to>
    <xdr:pic>
      <xdr:nvPicPr>
        <xdr:cNvPr id="238" name="BExITTY3P232R9DIC3YGXCIGEMET">
          <a:extLst>
            <a:ext uri="{FF2B5EF4-FFF2-40B4-BE49-F238E27FC236}">
              <a16:creationId xmlns:a16="http://schemas.microsoft.com/office/drawing/2014/main" id="{00000000-0008-0000-2F00-0000E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39" name="BExD49YI71BBFHBXCWLRDLZVX1CL">
          <a:extLst>
            <a:ext uri="{FF2B5EF4-FFF2-40B4-BE49-F238E27FC236}">
              <a16:creationId xmlns:a16="http://schemas.microsoft.com/office/drawing/2014/main" id="{00000000-0008-0000-2F00-0000E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40" name="BExSGZE5OKZG6NC38D3YIW7XBLU2">
          <a:extLst>
            <a:ext uri="{FF2B5EF4-FFF2-40B4-BE49-F238E27FC236}">
              <a16:creationId xmlns:a16="http://schemas.microsoft.com/office/drawing/2014/main" id="{00000000-0008-0000-2F00-0000F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41" name="BEx00Y0QASPO358MOPVUJYN8AC5Z">
          <a:extLst>
            <a:ext uri="{FF2B5EF4-FFF2-40B4-BE49-F238E27FC236}">
              <a16:creationId xmlns:a16="http://schemas.microsoft.com/office/drawing/2014/main" id="{00000000-0008-0000-2F00-0000F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42" name="BExW6VBXQVKA74CP6G0WQ2MY2O36">
          <a:extLst>
            <a:ext uri="{FF2B5EF4-FFF2-40B4-BE49-F238E27FC236}">
              <a16:creationId xmlns:a16="http://schemas.microsoft.com/office/drawing/2014/main" id="{00000000-0008-0000-2F00-0000F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43" name="BExQA4JVYKSYA3V9B3Y91XRJIVR9">
          <a:extLst>
            <a:ext uri="{FF2B5EF4-FFF2-40B4-BE49-F238E27FC236}">
              <a16:creationId xmlns:a16="http://schemas.microsoft.com/office/drawing/2014/main" id="{00000000-0008-0000-2F00-0000F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44" name="BEx9J8FZW229Y5QE53CMUBIE7P30">
          <a:extLst>
            <a:ext uri="{FF2B5EF4-FFF2-40B4-BE49-F238E27FC236}">
              <a16:creationId xmlns:a16="http://schemas.microsoft.com/office/drawing/2014/main" id="{00000000-0008-0000-2F00-0000F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45" name="BExMNJLHWO9AT6NV0JN43SB8OH3B">
          <a:extLst>
            <a:ext uri="{FF2B5EF4-FFF2-40B4-BE49-F238E27FC236}">
              <a16:creationId xmlns:a16="http://schemas.microsoft.com/office/drawing/2014/main" id="{00000000-0008-0000-2F00-0000F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46" name="BExCV9U2J78450B3A8W81KKQD48V">
          <a:extLst>
            <a:ext uri="{FF2B5EF4-FFF2-40B4-BE49-F238E27FC236}">
              <a16:creationId xmlns:a16="http://schemas.microsoft.com/office/drawing/2014/main" id="{00000000-0008-0000-2F00-0000F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47" name="BExQ82TU0G9XX9O7JREPA4SAZ5FF">
          <a:extLst>
            <a:ext uri="{FF2B5EF4-FFF2-40B4-BE49-F238E27FC236}">
              <a16:creationId xmlns:a16="http://schemas.microsoft.com/office/drawing/2014/main" id="{00000000-0008-0000-2F00-0000F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48" name="BExEZY5IHT2VMWVQ3KRT35MC386D">
          <a:extLst>
            <a:ext uri="{FF2B5EF4-FFF2-40B4-BE49-F238E27FC236}">
              <a16:creationId xmlns:a16="http://schemas.microsoft.com/office/drawing/2014/main" id="{00000000-0008-0000-2F00-0000F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49" name="BEx98W7R2JQ8QT0EQR7GYCWKUG1I">
          <a:extLst>
            <a:ext uri="{FF2B5EF4-FFF2-40B4-BE49-F238E27FC236}">
              <a16:creationId xmlns:a16="http://schemas.microsoft.com/office/drawing/2014/main" id="{00000000-0008-0000-2F00-0000F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50" name="BEx93MNP1ZP00EEBU5RZH8DSEHN5">
          <a:extLst>
            <a:ext uri="{FF2B5EF4-FFF2-40B4-BE49-F238E27FC236}">
              <a16:creationId xmlns:a16="http://schemas.microsoft.com/office/drawing/2014/main" id="{00000000-0008-0000-2F00-0000F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4</xdr:col>
      <xdr:colOff>0</xdr:colOff>
      <xdr:row>14</xdr:row>
      <xdr:rowOff>0</xdr:rowOff>
    </xdr:from>
    <xdr:to>
      <xdr:col>4</xdr:col>
      <xdr:colOff>50800</xdr:colOff>
      <xdr:row>14</xdr:row>
      <xdr:rowOff>0</xdr:rowOff>
    </xdr:to>
    <xdr:pic>
      <xdr:nvPicPr>
        <xdr:cNvPr id="251" name="BExSGNEMG5RJUK7GG1WJ8JQVOT89">
          <a:extLst>
            <a:ext uri="{FF2B5EF4-FFF2-40B4-BE49-F238E27FC236}">
              <a16:creationId xmlns:a16="http://schemas.microsoft.com/office/drawing/2014/main" id="{00000000-0008-0000-2F00-0000F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4</xdr:col>
      <xdr:colOff>0</xdr:colOff>
      <xdr:row>14</xdr:row>
      <xdr:rowOff>0</xdr:rowOff>
    </xdr:from>
    <xdr:to>
      <xdr:col>4</xdr:col>
      <xdr:colOff>50800</xdr:colOff>
      <xdr:row>14</xdr:row>
      <xdr:rowOff>0</xdr:rowOff>
    </xdr:to>
    <xdr:pic>
      <xdr:nvPicPr>
        <xdr:cNvPr id="252" name="BEx3SU1BM08WXVJ9C19JAX9H9T11">
          <a:extLst>
            <a:ext uri="{FF2B5EF4-FFF2-40B4-BE49-F238E27FC236}">
              <a16:creationId xmlns:a16="http://schemas.microsoft.com/office/drawing/2014/main" id="{00000000-0008-0000-2F00-0000F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9" tint="-0.499984740745262"/>
  </sheetPr>
  <dimension ref="A1:R35"/>
  <sheetViews>
    <sheetView showGridLines="0" zoomScaleNormal="100" workbookViewId="0"/>
  </sheetViews>
  <sheetFormatPr baseColWidth="10" defaultColWidth="0" defaultRowHeight="12" zeroHeight="1"/>
  <cols>
    <col min="1" max="1" width="10.44140625" style="610" customWidth="1"/>
    <col min="2" max="2" width="57.44140625" style="17" customWidth="1"/>
    <col min="3" max="3" width="7.5546875" style="17" customWidth="1"/>
    <col min="4" max="5" width="14.44140625" style="17" customWidth="1"/>
    <col min="6" max="6" width="6.77734375" style="17" customWidth="1"/>
    <col min="7" max="7" width="12.44140625" style="9" bestFit="1" customWidth="1"/>
    <col min="8" max="8" width="7.44140625" style="9" bestFit="1" customWidth="1"/>
    <col min="9" max="9" width="4.5546875" style="17" customWidth="1"/>
    <col min="10" max="10" width="0" style="17" hidden="1" customWidth="1"/>
    <col min="11" max="11" width="14" style="17" hidden="1" customWidth="1"/>
    <col min="12" max="12" width="15.21875" style="17" hidden="1" customWidth="1"/>
    <col min="13" max="14" width="12.5546875" style="17" hidden="1" customWidth="1"/>
    <col min="15" max="15" width="11.44140625" style="17" hidden="1" customWidth="1"/>
    <col min="16" max="16" width="0" style="17" hidden="1" customWidth="1"/>
    <col min="17" max="18" width="11.44140625" style="17" hidden="1" customWidth="1"/>
    <col min="19" max="16384" width="0" style="17" hidden="1"/>
  </cols>
  <sheetData>
    <row r="1" spans="1:8" ht="12.6" thickBot="1">
      <c r="G1" s="598"/>
      <c r="H1" s="599"/>
    </row>
    <row r="2" spans="1:8">
      <c r="B2" s="1017" t="s">
        <v>0</v>
      </c>
      <c r="C2" s="1019" t="s">
        <v>85</v>
      </c>
      <c r="D2" s="681">
        <v>45565</v>
      </c>
      <c r="E2" s="681">
        <v>45291</v>
      </c>
      <c r="G2" s="1021" t="s">
        <v>86</v>
      </c>
      <c r="H2" s="1023" t="s">
        <v>87</v>
      </c>
    </row>
    <row r="3" spans="1:8" ht="12.6" thickBot="1">
      <c r="B3" s="1018"/>
      <c r="C3" s="1020"/>
      <c r="D3" s="192" t="s">
        <v>88</v>
      </c>
      <c r="E3" s="192" t="s">
        <v>88</v>
      </c>
      <c r="G3" s="1022"/>
      <c r="H3" s="1024"/>
    </row>
    <row r="4" spans="1:8">
      <c r="B4" s="682" t="s">
        <v>90</v>
      </c>
      <c r="C4" s="683"/>
      <c r="D4" s="642"/>
      <c r="E4" s="642"/>
      <c r="G4" s="600"/>
      <c r="H4" s="601"/>
    </row>
    <row r="5" spans="1:8">
      <c r="A5" s="610" t="s">
        <v>1</v>
      </c>
      <c r="B5" s="363" t="s">
        <v>91</v>
      </c>
      <c r="C5" s="202">
        <v>4</v>
      </c>
      <c r="D5" s="196">
        <v>74875013</v>
      </c>
      <c r="E5" s="196">
        <v>109156681</v>
      </c>
      <c r="G5" s="600">
        <v>-34281668</v>
      </c>
      <c r="H5" s="601">
        <v>-0.31405927411809087</v>
      </c>
    </row>
    <row r="6" spans="1:8">
      <c r="A6" s="610" t="s">
        <v>92</v>
      </c>
      <c r="B6" s="363" t="s">
        <v>93</v>
      </c>
      <c r="C6" s="202">
        <v>10</v>
      </c>
      <c r="D6" s="196">
        <v>6893234</v>
      </c>
      <c r="E6" s="196">
        <v>0</v>
      </c>
      <c r="G6" s="600">
        <v>6893234</v>
      </c>
      <c r="H6" s="601">
        <v>1</v>
      </c>
    </row>
    <row r="7" spans="1:8">
      <c r="A7" s="610" t="s">
        <v>2</v>
      </c>
      <c r="B7" s="363" t="s">
        <v>94</v>
      </c>
      <c r="C7" s="202">
        <v>11</v>
      </c>
      <c r="D7" s="196">
        <v>4518266</v>
      </c>
      <c r="E7" s="196">
        <v>7180555</v>
      </c>
      <c r="G7" s="600">
        <v>-2662289</v>
      </c>
      <c r="H7" s="601">
        <v>-0.37076368052330216</v>
      </c>
    </row>
    <row r="8" spans="1:8">
      <c r="A8" s="610" t="s">
        <v>3</v>
      </c>
      <c r="B8" s="363" t="s">
        <v>95</v>
      </c>
      <c r="C8" s="202">
        <v>5</v>
      </c>
      <c r="D8" s="196">
        <v>116506499</v>
      </c>
      <c r="E8" s="196">
        <v>132007468</v>
      </c>
      <c r="G8" s="600">
        <v>-15500969</v>
      </c>
      <c r="H8" s="601">
        <v>-0.1174249399283986</v>
      </c>
    </row>
    <row r="9" spans="1:8">
      <c r="A9" s="610" t="s">
        <v>4</v>
      </c>
      <c r="B9" s="363" t="s">
        <v>96</v>
      </c>
      <c r="C9" s="202">
        <v>6</v>
      </c>
      <c r="D9" s="196">
        <v>15152</v>
      </c>
      <c r="E9" s="196">
        <v>14381</v>
      </c>
      <c r="G9" s="600">
        <v>771</v>
      </c>
      <c r="H9" s="601">
        <v>5.3612405256936238E-2</v>
      </c>
    </row>
    <row r="10" spans="1:8">
      <c r="A10" s="610" t="s">
        <v>5</v>
      </c>
      <c r="B10" s="363" t="s">
        <v>6</v>
      </c>
      <c r="C10" s="202">
        <v>7</v>
      </c>
      <c r="D10" s="196">
        <v>12004728</v>
      </c>
      <c r="E10" s="196">
        <v>12812483</v>
      </c>
      <c r="G10" s="600">
        <v>-807755</v>
      </c>
      <c r="H10" s="601">
        <v>-6.3044376332050553E-2</v>
      </c>
    </row>
    <row r="11" spans="1:8" ht="12.6" thickBot="1">
      <c r="A11" s="610" t="s">
        <v>7</v>
      </c>
      <c r="B11" s="364" t="s">
        <v>8</v>
      </c>
      <c r="C11" s="202">
        <v>8</v>
      </c>
      <c r="D11" s="196">
        <v>9671759</v>
      </c>
      <c r="E11" s="198">
        <v>13829428</v>
      </c>
      <c r="G11" s="600">
        <v>-4157669</v>
      </c>
      <c r="H11" s="601">
        <v>-0.30063925998963947</v>
      </c>
    </row>
    <row r="12" spans="1:8" ht="36.6" thickBot="1">
      <c r="A12" s="537"/>
      <c r="B12" s="684" t="s">
        <v>97</v>
      </c>
      <c r="C12" s="685"/>
      <c r="D12" s="644">
        <v>224484651</v>
      </c>
      <c r="E12" s="644">
        <v>275000996</v>
      </c>
      <c r="G12" s="602">
        <v>-50516345</v>
      </c>
      <c r="H12" s="603">
        <v>-0.18369513468962126</v>
      </c>
    </row>
    <row r="13" spans="1:8" ht="12.6" thickBot="1">
      <c r="A13" s="610" t="s">
        <v>9</v>
      </c>
      <c r="B13" s="686" t="s">
        <v>10</v>
      </c>
      <c r="C13" s="195">
        <v>9</v>
      </c>
      <c r="D13" s="196">
        <v>0</v>
      </c>
      <c r="E13" s="643">
        <v>3414</v>
      </c>
      <c r="G13" s="600">
        <v>-3414</v>
      </c>
      <c r="H13" s="601">
        <v>-1</v>
      </c>
    </row>
    <row r="14" spans="1:8" ht="12.6" thickBot="1">
      <c r="B14" s="687" t="s">
        <v>98</v>
      </c>
      <c r="C14" s="685"/>
      <c r="D14" s="688">
        <v>224484651</v>
      </c>
      <c r="E14" s="688">
        <v>275004410</v>
      </c>
      <c r="G14" s="602">
        <v>-50519759</v>
      </c>
      <c r="H14" s="603">
        <v>-0.18370526858096567</v>
      </c>
    </row>
    <row r="15" spans="1:8">
      <c r="B15" s="682" t="s">
        <v>99</v>
      </c>
      <c r="C15" s="689"/>
      <c r="D15" s="690"/>
      <c r="E15" s="691"/>
      <c r="G15" s="604"/>
      <c r="H15" s="605"/>
    </row>
    <row r="16" spans="1:8">
      <c r="A16" s="610" t="s">
        <v>11</v>
      </c>
      <c r="B16" s="363" t="s">
        <v>93</v>
      </c>
      <c r="C16" s="195">
        <v>10</v>
      </c>
      <c r="D16" s="196">
        <v>8254287</v>
      </c>
      <c r="E16" s="196">
        <v>7895863</v>
      </c>
      <c r="G16" s="600">
        <v>358424</v>
      </c>
      <c r="H16" s="601">
        <v>4.5393898045090197E-2</v>
      </c>
    </row>
    <row r="17" spans="1:9">
      <c r="A17" s="610" t="s">
        <v>12</v>
      </c>
      <c r="B17" s="363" t="s">
        <v>94</v>
      </c>
      <c r="C17" s="195">
        <v>11</v>
      </c>
      <c r="D17" s="196">
        <v>3598840</v>
      </c>
      <c r="E17" s="196">
        <v>1481897</v>
      </c>
      <c r="G17" s="600">
        <v>2116943</v>
      </c>
      <c r="H17" s="601">
        <v>1.4285358564056747</v>
      </c>
    </row>
    <row r="18" spans="1:9">
      <c r="A18" s="610" t="s">
        <v>13</v>
      </c>
      <c r="B18" s="363" t="s">
        <v>100</v>
      </c>
      <c r="C18" s="195">
        <v>5</v>
      </c>
      <c r="D18" s="196">
        <v>3766684</v>
      </c>
      <c r="E18" s="196">
        <v>3778724</v>
      </c>
      <c r="G18" s="600">
        <v>-12040</v>
      </c>
      <c r="H18" s="601">
        <v>-3.1862607589228532E-3</v>
      </c>
    </row>
    <row r="19" spans="1:9" ht="12.6" hidden="1" customHeight="1">
      <c r="A19" s="610" t="s">
        <v>14</v>
      </c>
      <c r="B19" s="363" t="s">
        <v>15</v>
      </c>
      <c r="C19" s="195"/>
      <c r="D19" s="196">
        <v>0</v>
      </c>
      <c r="E19" s="196">
        <v>0</v>
      </c>
      <c r="G19" s="600">
        <v>0</v>
      </c>
      <c r="H19" s="601">
        <v>1</v>
      </c>
    </row>
    <row r="20" spans="1:9">
      <c r="A20" s="610" t="s">
        <v>16</v>
      </c>
      <c r="B20" s="363" t="s">
        <v>17</v>
      </c>
      <c r="C20" s="195">
        <v>12</v>
      </c>
      <c r="D20" s="1006">
        <v>619883123</v>
      </c>
      <c r="E20" s="196">
        <v>231747713</v>
      </c>
      <c r="G20" s="600">
        <v>388135410</v>
      </c>
      <c r="H20" s="601">
        <v>1.6748187284161031</v>
      </c>
    </row>
    <row r="21" spans="1:9">
      <c r="A21" s="610" t="s">
        <v>18</v>
      </c>
      <c r="B21" s="363" t="s">
        <v>19</v>
      </c>
      <c r="C21" s="195">
        <v>13</v>
      </c>
      <c r="D21" s="196">
        <v>33823049</v>
      </c>
      <c r="E21" s="196">
        <v>33823049</v>
      </c>
      <c r="G21" s="600">
        <v>0</v>
      </c>
      <c r="H21" s="601">
        <v>0</v>
      </c>
    </row>
    <row r="22" spans="1:9">
      <c r="A22" s="610" t="s">
        <v>20</v>
      </c>
      <c r="B22" s="363" t="s">
        <v>101</v>
      </c>
      <c r="C22" s="195">
        <v>14</v>
      </c>
      <c r="D22" s="196">
        <v>1845573943</v>
      </c>
      <c r="E22" s="196">
        <v>1805370932</v>
      </c>
      <c r="G22" s="600">
        <v>40203011</v>
      </c>
      <c r="H22" s="601">
        <v>2.2268560043482523E-2</v>
      </c>
    </row>
    <row r="23" spans="1:9">
      <c r="A23" s="610" t="s">
        <v>21</v>
      </c>
      <c r="B23" s="363" t="s">
        <v>22</v>
      </c>
      <c r="C23" s="195">
        <v>15</v>
      </c>
      <c r="D23" s="196">
        <v>3781338</v>
      </c>
      <c r="E23" s="196">
        <v>4307072</v>
      </c>
      <c r="G23" s="600">
        <v>-525734</v>
      </c>
      <c r="H23" s="601">
        <v>-0.12206296992481203</v>
      </c>
    </row>
    <row r="24" spans="1:9" ht="12.6" thickBot="1">
      <c r="A24" s="610" t="s">
        <v>23</v>
      </c>
      <c r="B24" s="363" t="s">
        <v>102</v>
      </c>
      <c r="C24" s="195">
        <v>16</v>
      </c>
      <c r="D24" s="1006">
        <v>2373571</v>
      </c>
      <c r="E24" s="196">
        <v>59938069</v>
      </c>
      <c r="G24" s="600">
        <v>-57564498</v>
      </c>
      <c r="H24" s="601">
        <v>-0.9603996084692018</v>
      </c>
      <c r="I24" s="180"/>
    </row>
    <row r="25" spans="1:9" ht="12.6" hidden="1" thickBot="1">
      <c r="A25" s="610" t="s">
        <v>24</v>
      </c>
      <c r="B25" s="364" t="s">
        <v>96</v>
      </c>
      <c r="C25" s="197"/>
      <c r="D25" s="196">
        <v>0</v>
      </c>
      <c r="E25" s="198">
        <v>0</v>
      </c>
      <c r="G25" s="606">
        <v>0</v>
      </c>
      <c r="H25" s="607">
        <v>1</v>
      </c>
    </row>
    <row r="26" spans="1:9" ht="12.6" thickBot="1">
      <c r="B26" s="692" t="s">
        <v>103</v>
      </c>
      <c r="C26" s="685"/>
      <c r="D26" s="644">
        <v>2521054835</v>
      </c>
      <c r="E26" s="644">
        <v>2148343319</v>
      </c>
      <c r="G26" s="602">
        <v>372711516</v>
      </c>
      <c r="H26" s="603">
        <v>0.17348787444899072</v>
      </c>
    </row>
    <row r="27" spans="1:9" ht="12.6" thickBot="1">
      <c r="B27" s="686"/>
      <c r="C27" s="645"/>
      <c r="D27" s="643"/>
      <c r="E27" s="643"/>
      <c r="G27" s="600"/>
      <c r="H27" s="601"/>
      <c r="I27" s="180"/>
    </row>
    <row r="28" spans="1:9" ht="12.6" thickBot="1">
      <c r="B28" s="692" t="s">
        <v>104</v>
      </c>
      <c r="C28" s="685"/>
      <c r="D28" s="644">
        <v>2745539486</v>
      </c>
      <c r="E28" s="644">
        <v>2423347729</v>
      </c>
      <c r="G28" s="608">
        <v>322191757</v>
      </c>
      <c r="H28" s="609">
        <v>0.13295316769622376</v>
      </c>
    </row>
    <row r="29" spans="1:9" ht="12.6" thickTop="1">
      <c r="D29" s="180"/>
      <c r="E29" s="180"/>
    </row>
    <row r="30" spans="1:9" hidden="1"/>
    <row r="31" spans="1:9" hidden="1"/>
    <row r="32" spans="1:9" hidden="1"/>
    <row r="33" hidden="1"/>
    <row r="34" hidden="1"/>
    <row r="35" hidden="1"/>
  </sheetData>
  <mergeCells count="4">
    <mergeCell ref="B2:B3"/>
    <mergeCell ref="C2:C3"/>
    <mergeCell ref="G2:G3"/>
    <mergeCell ref="H2:H3"/>
  </mergeCells>
  <hyperlinks>
    <hyperlink ref="C5" location="'N4 Efectivo y Eq.'!A1" display="'N4 Efectivo y Eq.'!A1"/>
    <hyperlink ref="C8" location="'N5 Estratificación Deudores'!A1" display="'N5 Estratificación Deudores'!A1"/>
    <hyperlink ref="C9" location="'N6 CxC Relacionadas'!A1" display="'N6 CxC Relacionadas'!A1"/>
    <hyperlink ref="C10" location="'N7 Inventarios'!A1" display="'N7 Inventarios'!A1"/>
    <hyperlink ref="C11" location="'N8 Impuestos Corrientes'!A1" display="'N8 Impuestos Corrientes'!A1"/>
    <hyperlink ref="C13" location="'N9 Mantenido Venta'!A1" display="'N9 Mantenido Venta'!A1"/>
    <hyperlink ref="C18" location="'N5 Deudores y Riesgo de Crédito'!A1" display="'N5 Deudores y Riesgo de Crédito'!A1"/>
    <hyperlink ref="C20" location="'N11 Intangibles'!A1" display="'N11 Intangibles'!A1"/>
    <hyperlink ref="C21" location="'N12 Plusvalía'!A1" display="'N12 Plusvalía'!A1"/>
    <hyperlink ref="C22" location="'N13 PPE'!A1" display="'N13 PPE'!A1"/>
    <hyperlink ref="C23" location="'N14 Arrendamiento NIIF16'!A1" display="'N14 Arrendamiento NIIF16'!A1"/>
    <hyperlink ref="C24" location="'N15 Impuestos Dif.'!A1" display="'N15 Impuestos Dif.'!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9" tint="-0.249977111117893"/>
  </sheetPr>
  <dimension ref="A1:G104"/>
  <sheetViews>
    <sheetView showGridLines="0" zoomScaleNormal="100" workbookViewId="0"/>
  </sheetViews>
  <sheetFormatPr baseColWidth="10" defaultColWidth="0" defaultRowHeight="12" zeroHeight="1"/>
  <cols>
    <col min="1" max="1" width="11.5546875" style="9" customWidth="1"/>
    <col min="2" max="2" width="47.5546875" style="9" customWidth="1"/>
    <col min="3" max="6" width="15.5546875" style="9" customWidth="1"/>
    <col min="7" max="7" width="11.5546875" style="9" customWidth="1"/>
    <col min="8" max="16384" width="11.5546875" style="9" hidden="1"/>
  </cols>
  <sheetData>
    <row r="1" spans="2:7"/>
    <row r="2" spans="2:7"/>
    <row r="3" spans="2:7" ht="12" customHeight="1">
      <c r="B3" s="1074" t="s">
        <v>377</v>
      </c>
      <c r="C3" s="1069">
        <v>45565</v>
      </c>
      <c r="D3" s="1069"/>
      <c r="E3" s="1069">
        <v>45291</v>
      </c>
      <c r="F3" s="1069"/>
    </row>
    <row r="4" spans="2:7" ht="24">
      <c r="B4" s="1074"/>
      <c r="C4" s="52" t="s">
        <v>378</v>
      </c>
      <c r="D4" s="52" t="s">
        <v>379</v>
      </c>
      <c r="E4" s="52" t="s">
        <v>378</v>
      </c>
      <c r="F4" s="388" t="s">
        <v>379</v>
      </c>
    </row>
    <row r="5" spans="2:7" ht="12" customHeight="1">
      <c r="B5" s="1074"/>
      <c r="C5" s="53" t="s">
        <v>88</v>
      </c>
      <c r="D5" s="53" t="s">
        <v>88</v>
      </c>
      <c r="E5" s="53" t="s">
        <v>88</v>
      </c>
      <c r="F5" s="389" t="s">
        <v>88</v>
      </c>
    </row>
    <row r="6" spans="2:7" ht="12" customHeight="1">
      <c r="B6" s="390" t="s">
        <v>380</v>
      </c>
      <c r="C6" s="1009">
        <v>180255124</v>
      </c>
      <c r="D6" s="1009">
        <v>236354654</v>
      </c>
      <c r="E6" s="661">
        <v>175861083</v>
      </c>
      <c r="F6" s="661">
        <v>130857794</v>
      </c>
    </row>
    <row r="7" spans="2:7" ht="12" customHeight="1">
      <c r="B7" s="391" t="s">
        <v>381</v>
      </c>
      <c r="C7" s="1010">
        <v>-177881553</v>
      </c>
      <c r="D7" s="1010">
        <v>-177881553</v>
      </c>
      <c r="E7" s="235">
        <v>-115923014</v>
      </c>
      <c r="F7" s="235">
        <v>-115923014</v>
      </c>
    </row>
    <row r="8" spans="2:7" ht="12" customHeight="1">
      <c r="B8" s="392" t="s">
        <v>382</v>
      </c>
      <c r="C8" s="393">
        <v>2373571</v>
      </c>
      <c r="D8" s="393">
        <v>58473101</v>
      </c>
      <c r="E8" s="393">
        <v>59938069</v>
      </c>
      <c r="F8" s="393">
        <v>14934780</v>
      </c>
    </row>
    <row r="9" spans="2:7"/>
    <row r="10" spans="2:7" ht="12.6" thickBot="1">
      <c r="B10" s="11"/>
      <c r="C10" s="12"/>
      <c r="D10" s="12"/>
      <c r="E10" s="12"/>
      <c r="F10" s="12"/>
      <c r="G10" s="11"/>
    </row>
    <row r="11" spans="2:7" ht="15" customHeight="1">
      <c r="B11" s="1075" t="s">
        <v>377</v>
      </c>
      <c r="C11" s="211">
        <v>45565</v>
      </c>
      <c r="D11" s="205">
        <v>45291</v>
      </c>
      <c r="E11" s="12"/>
      <c r="F11" s="12"/>
      <c r="G11" s="11"/>
    </row>
    <row r="12" spans="2:7" ht="15" customHeight="1">
      <c r="B12" s="1076"/>
      <c r="C12" s="206" t="s">
        <v>88</v>
      </c>
      <c r="D12" s="209" t="s">
        <v>88</v>
      </c>
      <c r="E12" s="12"/>
      <c r="F12" s="12"/>
      <c r="G12" s="11"/>
    </row>
    <row r="13" spans="2:7" ht="15" customHeight="1">
      <c r="B13" s="232" t="s">
        <v>378</v>
      </c>
      <c r="C13" s="233">
        <v>2373571</v>
      </c>
      <c r="D13" s="233">
        <v>59938069</v>
      </c>
      <c r="E13" s="12"/>
      <c r="F13" s="12"/>
      <c r="G13" s="11"/>
    </row>
    <row r="14" spans="2:7" ht="15" customHeight="1">
      <c r="B14" s="234" t="s">
        <v>379</v>
      </c>
      <c r="C14" s="235">
        <v>-58473101</v>
      </c>
      <c r="D14" s="235">
        <v>-14934780</v>
      </c>
      <c r="E14" s="12"/>
      <c r="F14" s="12"/>
      <c r="G14" s="11"/>
    </row>
    <row r="15" spans="2:7" ht="15" customHeight="1" thickBot="1">
      <c r="B15" s="54" t="s">
        <v>382</v>
      </c>
      <c r="C15" s="55">
        <v>-56099530</v>
      </c>
      <c r="D15" s="55">
        <v>45003289</v>
      </c>
      <c r="E15" s="12"/>
      <c r="F15" s="12"/>
      <c r="G15" s="11"/>
    </row>
    <row r="16" spans="2:7"/>
    <row r="17" spans="2:7">
      <c r="B17" s="56" t="s">
        <v>383</v>
      </c>
      <c r="C17" s="57"/>
      <c r="D17" s="57"/>
    </row>
    <row r="18" spans="2:7" ht="12" customHeight="1">
      <c r="B18" s="920" t="s">
        <v>102</v>
      </c>
      <c r="C18" s="394">
        <v>45565</v>
      </c>
      <c r="D18" s="394">
        <v>45291</v>
      </c>
    </row>
    <row r="19" spans="2:7" ht="12" customHeight="1">
      <c r="B19" s="921"/>
      <c r="C19" s="58" t="s">
        <v>88</v>
      </c>
      <c r="D19" s="58" t="s">
        <v>88</v>
      </c>
      <c r="F19" s="25"/>
    </row>
    <row r="20" spans="2:7" ht="12" customHeight="1">
      <c r="B20" s="395" t="s">
        <v>384</v>
      </c>
      <c r="C20" s="230">
        <v>151531645</v>
      </c>
      <c r="D20" s="230">
        <v>148984428</v>
      </c>
      <c r="F20" s="25"/>
    </row>
    <row r="21" spans="2:7" ht="12" customHeight="1">
      <c r="B21" s="395" t="s">
        <v>385</v>
      </c>
      <c r="C21" s="230">
        <v>14177285</v>
      </c>
      <c r="D21" s="230">
        <v>12409681</v>
      </c>
      <c r="F21" s="25"/>
    </row>
    <row r="22" spans="2:7" ht="12" customHeight="1">
      <c r="B22" s="395" t="s">
        <v>386</v>
      </c>
      <c r="C22" s="230">
        <v>5538516</v>
      </c>
      <c r="D22" s="230">
        <v>5292375</v>
      </c>
      <c r="F22" s="25"/>
    </row>
    <row r="23" spans="2:7">
      <c r="B23" s="395" t="s">
        <v>387</v>
      </c>
      <c r="C23" s="230">
        <v>1985898</v>
      </c>
      <c r="D23" s="230">
        <v>1985898</v>
      </c>
      <c r="F23" s="25"/>
    </row>
    <row r="24" spans="2:7" ht="12" customHeight="1">
      <c r="B24" s="395" t="s">
        <v>388</v>
      </c>
      <c r="C24" s="230">
        <v>1544376</v>
      </c>
      <c r="D24" s="230">
        <v>1542492</v>
      </c>
      <c r="F24" s="25"/>
    </row>
    <row r="25" spans="2:7" ht="12" customHeight="1">
      <c r="B25" s="395" t="s">
        <v>389</v>
      </c>
      <c r="C25" s="230">
        <v>1341686</v>
      </c>
      <c r="D25" s="230">
        <v>1391638</v>
      </c>
      <c r="F25" s="25"/>
    </row>
    <row r="26" spans="2:7" ht="12" customHeight="1">
      <c r="B26" s="395" t="s">
        <v>390</v>
      </c>
      <c r="C26" s="230">
        <v>1085854</v>
      </c>
      <c r="D26" s="230">
        <v>1321820</v>
      </c>
      <c r="F26" s="25"/>
    </row>
    <row r="27" spans="2:7" ht="12" customHeight="1">
      <c r="B27" s="395" t="s">
        <v>391</v>
      </c>
      <c r="C27" s="230">
        <v>859028</v>
      </c>
      <c r="D27" s="230">
        <v>722442</v>
      </c>
      <c r="F27" s="25"/>
    </row>
    <row r="28" spans="2:7" ht="12" customHeight="1">
      <c r="B28" s="395" t="s">
        <v>110</v>
      </c>
      <c r="C28" s="230">
        <v>931560</v>
      </c>
      <c r="D28" s="230">
        <v>1115969</v>
      </c>
      <c r="F28" s="25"/>
    </row>
    <row r="29" spans="2:7" ht="12" customHeight="1">
      <c r="B29" s="395" t="s">
        <v>392</v>
      </c>
      <c r="C29" s="230">
        <v>528405</v>
      </c>
      <c r="D29" s="230">
        <v>519237</v>
      </c>
      <c r="F29" s="25"/>
    </row>
    <row r="30" spans="2:7" ht="12" customHeight="1">
      <c r="B30" s="395" t="s">
        <v>394</v>
      </c>
      <c r="C30" s="230">
        <v>379335</v>
      </c>
      <c r="D30" s="230">
        <v>379335</v>
      </c>
      <c r="F30" s="25"/>
    </row>
    <row r="31" spans="2:7" ht="12" customHeight="1">
      <c r="B31" s="395" t="s">
        <v>289</v>
      </c>
      <c r="C31" s="230">
        <v>235839</v>
      </c>
      <c r="D31" s="230">
        <v>132494</v>
      </c>
      <c r="F31" s="25"/>
    </row>
    <row r="32" spans="2:7" ht="12" customHeight="1">
      <c r="B32" s="395" t="s">
        <v>32</v>
      </c>
      <c r="C32" s="230">
        <v>78544</v>
      </c>
      <c r="D32" s="230">
        <v>63274</v>
      </c>
      <c r="F32" s="25"/>
      <c r="G32" s="25"/>
    </row>
    <row r="33" spans="2:7" ht="12" customHeight="1">
      <c r="B33" s="395" t="s">
        <v>393</v>
      </c>
      <c r="C33" s="230">
        <v>37153</v>
      </c>
      <c r="D33" s="230">
        <v>0</v>
      </c>
      <c r="F33" s="25"/>
      <c r="G33" s="25"/>
    </row>
    <row r="34" spans="2:7" ht="12" customHeight="1">
      <c r="B34" s="637" t="s">
        <v>102</v>
      </c>
      <c r="C34" s="638">
        <v>180255124</v>
      </c>
      <c r="D34" s="638">
        <v>175861083</v>
      </c>
      <c r="E34" s="25">
        <v>0</v>
      </c>
      <c r="F34" s="25">
        <v>0</v>
      </c>
    </row>
    <row r="35" spans="2:7"/>
    <row r="36" spans="2:7" ht="24">
      <c r="B36" s="59" t="s">
        <v>395</v>
      </c>
      <c r="C36" s="60"/>
      <c r="D36" s="60"/>
    </row>
    <row r="37" spans="2:7" ht="12" customHeight="1">
      <c r="B37" s="1070" t="s">
        <v>396</v>
      </c>
      <c r="C37" s="394">
        <v>45565</v>
      </c>
      <c r="D37" s="394">
        <v>45291</v>
      </c>
    </row>
    <row r="38" spans="2:7" ht="12" customHeight="1">
      <c r="B38" s="1071"/>
      <c r="C38" s="58" t="s">
        <v>88</v>
      </c>
      <c r="D38" s="58" t="s">
        <v>88</v>
      </c>
    </row>
    <row r="39" spans="2:7" ht="12" customHeight="1">
      <c r="B39" s="1008" t="s">
        <v>870</v>
      </c>
      <c r="C39" s="231">
        <v>105429400</v>
      </c>
      <c r="D39" s="231">
        <v>0</v>
      </c>
    </row>
    <row r="40" spans="2:7">
      <c r="B40" s="1008" t="s">
        <v>398</v>
      </c>
      <c r="C40" s="231">
        <v>60122068</v>
      </c>
      <c r="D40" s="231">
        <v>60122068</v>
      </c>
      <c r="E40" s="25"/>
    </row>
    <row r="41" spans="2:7" ht="12" customHeight="1">
      <c r="B41" s="395" t="s">
        <v>838</v>
      </c>
      <c r="C41" s="231">
        <v>45611780</v>
      </c>
      <c r="D41" s="231">
        <v>45611780</v>
      </c>
      <c r="E41" s="25"/>
    </row>
    <row r="42" spans="2:7" ht="12" customHeight="1">
      <c r="B42" s="395" t="s">
        <v>839</v>
      </c>
      <c r="C42" s="231">
        <v>22484085</v>
      </c>
      <c r="D42" s="231">
        <v>22484085</v>
      </c>
      <c r="E42" s="25"/>
    </row>
    <row r="43" spans="2:7" ht="12" customHeight="1">
      <c r="B43" s="395" t="s">
        <v>389</v>
      </c>
      <c r="C43" s="229">
        <v>1547259</v>
      </c>
      <c r="D43" s="229">
        <v>1275198</v>
      </c>
      <c r="E43" s="25"/>
    </row>
    <row r="44" spans="2:7" ht="12" customHeight="1">
      <c r="B44" s="395" t="s">
        <v>399</v>
      </c>
      <c r="C44" s="229">
        <v>1041914</v>
      </c>
      <c r="D44" s="229">
        <v>1246515</v>
      </c>
      <c r="E44" s="25"/>
    </row>
    <row r="45" spans="2:7" ht="11.4" customHeight="1">
      <c r="B45" s="395" t="s">
        <v>400</v>
      </c>
      <c r="C45" s="229">
        <v>114266</v>
      </c>
      <c r="D45" s="229">
        <v>114266</v>
      </c>
      <c r="E45" s="25"/>
    </row>
    <row r="46" spans="2:7" ht="12" hidden="1" customHeight="1">
      <c r="B46" s="395" t="s">
        <v>397</v>
      </c>
      <c r="C46" s="229">
        <v>0</v>
      </c>
      <c r="D46" s="229">
        <v>0</v>
      </c>
    </row>
    <row r="47" spans="2:7" ht="12" customHeight="1">
      <c r="B47" s="395" t="s">
        <v>289</v>
      </c>
      <c r="C47" s="231">
        <v>3882</v>
      </c>
      <c r="D47" s="231">
        <v>3882</v>
      </c>
      <c r="E47" s="25"/>
    </row>
    <row r="48" spans="2:7" ht="12" customHeight="1">
      <c r="B48" s="398" t="s">
        <v>396</v>
      </c>
      <c r="C48" s="399">
        <v>236354654</v>
      </c>
      <c r="D48" s="399">
        <v>130857794</v>
      </c>
      <c r="E48" s="25">
        <v>0</v>
      </c>
      <c r="F48" s="25">
        <v>0</v>
      </c>
    </row>
    <row r="49" spans="2:5" ht="12.6" thickBot="1"/>
    <row r="50" spans="2:5" ht="15" customHeight="1" thickBot="1">
      <c r="B50" s="61" t="s">
        <v>382</v>
      </c>
      <c r="C50" s="62">
        <v>-56099530</v>
      </c>
      <c r="D50" s="62">
        <v>45003289</v>
      </c>
      <c r="E50" s="25"/>
    </row>
    <row r="51" spans="2:5">
      <c r="C51" s="25">
        <v>0</v>
      </c>
      <c r="D51" s="25">
        <v>0</v>
      </c>
      <c r="E51" s="25"/>
    </row>
    <row r="52" spans="2:5">
      <c r="E52" s="25"/>
    </row>
    <row r="53" spans="2:5">
      <c r="B53" s="1072" t="s">
        <v>401</v>
      </c>
      <c r="C53" s="394">
        <v>45565</v>
      </c>
      <c r="D53" s="394">
        <v>45291</v>
      </c>
    </row>
    <row r="54" spans="2:5">
      <c r="B54" s="1073"/>
      <c r="C54" s="58" t="s">
        <v>88</v>
      </c>
      <c r="D54" s="58" t="s">
        <v>88</v>
      </c>
    </row>
    <row r="55" spans="2:5">
      <c r="B55" s="400" t="s">
        <v>402</v>
      </c>
      <c r="C55" s="239">
        <v>175861083</v>
      </c>
      <c r="D55" s="239">
        <v>172774208</v>
      </c>
    </row>
    <row r="56" spans="2:5">
      <c r="B56" s="401" t="s">
        <v>403</v>
      </c>
      <c r="C56" s="237">
        <v>79220</v>
      </c>
      <c r="D56" s="237">
        <v>-5120187</v>
      </c>
    </row>
    <row r="57" spans="2:5" ht="24">
      <c r="B57" s="402" t="s">
        <v>404</v>
      </c>
      <c r="C57" s="237">
        <v>2547217</v>
      </c>
      <c r="D57" s="237">
        <v>8055287</v>
      </c>
    </row>
    <row r="58" spans="2:5">
      <c r="B58" s="401" t="s">
        <v>405</v>
      </c>
      <c r="C58" s="237">
        <v>1767604</v>
      </c>
      <c r="D58" s="237">
        <v>151775</v>
      </c>
    </row>
    <row r="59" spans="2:5">
      <c r="B59" s="403" t="s">
        <v>406</v>
      </c>
      <c r="C59" s="404">
        <v>4394041</v>
      </c>
      <c r="D59" s="404">
        <v>3086875</v>
      </c>
    </row>
    <row r="60" spans="2:5">
      <c r="B60" s="396" t="s">
        <v>407</v>
      </c>
      <c r="C60" s="405">
        <v>180255124</v>
      </c>
      <c r="D60" s="405">
        <v>175861083</v>
      </c>
    </row>
    <row r="61" spans="2:5">
      <c r="B61" s="57"/>
      <c r="C61" s="63">
        <v>0</v>
      </c>
      <c r="D61" s="63"/>
    </row>
    <row r="62" spans="2:5">
      <c r="B62" s="1072" t="s">
        <v>408</v>
      </c>
      <c r="C62" s="394">
        <v>45565</v>
      </c>
      <c r="D62" s="394">
        <v>45291</v>
      </c>
    </row>
    <row r="63" spans="2:5">
      <c r="B63" s="1073"/>
      <c r="C63" s="58" t="s">
        <v>88</v>
      </c>
      <c r="D63" s="58" t="s">
        <v>88</v>
      </c>
    </row>
    <row r="64" spans="2:5">
      <c r="B64" s="406" t="s">
        <v>409</v>
      </c>
      <c r="C64" s="236">
        <v>130857794</v>
      </c>
      <c r="D64" s="236">
        <v>130910050</v>
      </c>
    </row>
    <row r="65" spans="2:7">
      <c r="B65" s="407" t="s">
        <v>410</v>
      </c>
      <c r="C65" s="237">
        <v>105496860</v>
      </c>
      <c r="D65" s="229">
        <v>-52256</v>
      </c>
    </row>
    <row r="66" spans="2:7" ht="24" hidden="1">
      <c r="B66" s="407" t="s">
        <v>411</v>
      </c>
      <c r="C66" s="229">
        <v>0</v>
      </c>
      <c r="D66" s="237">
        <v>0</v>
      </c>
    </row>
    <row r="67" spans="2:7" hidden="1">
      <c r="B67" s="408" t="s">
        <v>412</v>
      </c>
      <c r="C67" s="238">
        <v>105496860</v>
      </c>
      <c r="D67" s="238">
        <v>-52256</v>
      </c>
    </row>
    <row r="68" spans="2:7">
      <c r="B68" s="396" t="s">
        <v>413</v>
      </c>
      <c r="C68" s="397">
        <v>236354654</v>
      </c>
      <c r="D68" s="397">
        <v>130857794</v>
      </c>
    </row>
    <row r="69" spans="2:7">
      <c r="B69" s="57"/>
      <c r="C69" s="63">
        <v>0</v>
      </c>
      <c r="D69" s="63"/>
    </row>
    <row r="70" spans="2:7" ht="31.35" customHeight="1">
      <c r="B70" s="1064" t="s">
        <v>414</v>
      </c>
      <c r="C70" s="394">
        <v>45565</v>
      </c>
      <c r="D70" s="394">
        <v>45199</v>
      </c>
      <c r="E70" s="394" t="s">
        <v>858</v>
      </c>
      <c r="F70" s="394" t="s">
        <v>857</v>
      </c>
    </row>
    <row r="71" spans="2:7">
      <c r="B71" s="1065"/>
      <c r="C71" s="58" t="s">
        <v>88</v>
      </c>
      <c r="D71" s="58" t="s">
        <v>88</v>
      </c>
      <c r="E71" s="58" t="s">
        <v>88</v>
      </c>
      <c r="F71" s="58" t="s">
        <v>88</v>
      </c>
    </row>
    <row r="72" spans="2:7" ht="15" customHeight="1">
      <c r="B72" s="409" t="s">
        <v>415</v>
      </c>
      <c r="C72" s="228">
        <v>-28673311</v>
      </c>
      <c r="D72" s="228">
        <v>-26748544</v>
      </c>
      <c r="E72" s="228">
        <v>-3376919</v>
      </c>
      <c r="F72" s="228">
        <v>-5344196</v>
      </c>
    </row>
    <row r="73" spans="2:7" ht="15" customHeight="1">
      <c r="B73" s="407" t="s">
        <v>416</v>
      </c>
      <c r="C73" s="229">
        <v>99120</v>
      </c>
      <c r="D73" s="229">
        <v>805</v>
      </c>
      <c r="E73" s="229">
        <v>0</v>
      </c>
      <c r="F73" s="229">
        <v>-31168</v>
      </c>
    </row>
    <row r="74" spans="2:7" ht="15" customHeight="1">
      <c r="B74" s="410" t="s">
        <v>417</v>
      </c>
      <c r="C74" s="240">
        <v>-28574191</v>
      </c>
      <c r="D74" s="240">
        <v>-26747739</v>
      </c>
      <c r="E74" s="240">
        <v>-3376919</v>
      </c>
      <c r="F74" s="240">
        <v>-5375364</v>
      </c>
    </row>
    <row r="75" spans="2:7" ht="24">
      <c r="B75" s="407" t="s">
        <v>418</v>
      </c>
      <c r="C75" s="229">
        <v>4326581</v>
      </c>
      <c r="D75" s="229">
        <v>1619514</v>
      </c>
      <c r="E75" s="229">
        <v>782275</v>
      </c>
      <c r="F75" s="229">
        <v>-1794578</v>
      </c>
      <c r="G75" s="25"/>
    </row>
    <row r="76" spans="2:7" ht="15" customHeight="1">
      <c r="B76" s="407" t="s">
        <v>419</v>
      </c>
      <c r="C76" s="229">
        <v>-81315</v>
      </c>
      <c r="D76" s="229">
        <v>-87262</v>
      </c>
      <c r="E76" s="229">
        <v>-21522</v>
      </c>
      <c r="F76" s="229">
        <v>-966</v>
      </c>
    </row>
    <row r="77" spans="2:7" ht="15" customHeight="1">
      <c r="B77" s="408" t="s">
        <v>420</v>
      </c>
      <c r="C77" s="238">
        <v>4245266</v>
      </c>
      <c r="D77" s="238">
        <v>1532252</v>
      </c>
      <c r="E77" s="238">
        <v>760753</v>
      </c>
      <c r="F77" s="238">
        <v>-1795544</v>
      </c>
    </row>
    <row r="78" spans="2:7" ht="15" customHeight="1">
      <c r="B78" s="396" t="s">
        <v>421</v>
      </c>
      <c r="C78" s="397">
        <v>-24328925</v>
      </c>
      <c r="D78" s="397">
        <v>-25215487</v>
      </c>
      <c r="E78" s="397">
        <v>-2616166</v>
      </c>
      <c r="F78" s="397">
        <v>-7170908</v>
      </c>
    </row>
    <row r="79" spans="2:7">
      <c r="B79" s="57"/>
      <c r="C79" s="64">
        <v>0</v>
      </c>
      <c r="D79" s="64">
        <v>0</v>
      </c>
      <c r="E79" s="64">
        <v>0</v>
      </c>
      <c r="F79" s="64">
        <v>0</v>
      </c>
    </row>
    <row r="80" spans="2:7"/>
    <row r="81" spans="2:6" ht="24">
      <c r="B81" s="1064" t="s">
        <v>422</v>
      </c>
      <c r="C81" s="394">
        <v>45565</v>
      </c>
      <c r="D81" s="394">
        <v>45199</v>
      </c>
      <c r="E81" s="394" t="s">
        <v>858</v>
      </c>
      <c r="F81" s="394" t="s">
        <v>857</v>
      </c>
    </row>
    <row r="82" spans="2:6">
      <c r="B82" s="1065"/>
      <c r="C82" s="58" t="s">
        <v>88</v>
      </c>
      <c r="D82" s="58" t="s">
        <v>88</v>
      </c>
      <c r="E82" s="58" t="s">
        <v>88</v>
      </c>
      <c r="F82" s="58" t="s">
        <v>88</v>
      </c>
    </row>
    <row r="83" spans="2:6" ht="15" customHeight="1">
      <c r="B83" s="406" t="s">
        <v>423</v>
      </c>
      <c r="C83" s="236">
        <v>-31247770</v>
      </c>
      <c r="D83" s="236">
        <v>-32858760</v>
      </c>
      <c r="E83" s="236">
        <v>-4728082</v>
      </c>
      <c r="F83" s="236">
        <v>-7892253</v>
      </c>
    </row>
    <row r="84" spans="2:6" ht="15" customHeight="1">
      <c r="B84" s="407" t="s">
        <v>424</v>
      </c>
      <c r="C84" s="933">
        <v>7387010</v>
      </c>
      <c r="D84" s="933">
        <v>7351364</v>
      </c>
      <c r="E84" s="241">
        <v>2343546</v>
      </c>
      <c r="F84" s="241">
        <v>704534</v>
      </c>
    </row>
    <row r="85" spans="2:6" ht="15" customHeight="1">
      <c r="B85" s="407" t="s">
        <v>425</v>
      </c>
      <c r="C85" s="933">
        <v>-81315</v>
      </c>
      <c r="D85" s="933">
        <v>-87262</v>
      </c>
      <c r="E85" s="241">
        <v>-21522</v>
      </c>
      <c r="F85" s="241">
        <v>-966</v>
      </c>
    </row>
    <row r="86" spans="2:6" ht="15" customHeight="1">
      <c r="B86" s="407" t="s">
        <v>426</v>
      </c>
      <c r="C86" s="241">
        <v>99120</v>
      </c>
      <c r="D86" s="241">
        <v>-805</v>
      </c>
      <c r="E86" s="241">
        <v>0</v>
      </c>
      <c r="F86" s="241">
        <v>-32778</v>
      </c>
    </row>
    <row r="87" spans="2:6" ht="15" customHeight="1">
      <c r="B87" s="407" t="s">
        <v>427</v>
      </c>
      <c r="C87" s="241">
        <v>-485970</v>
      </c>
      <c r="D87" s="241">
        <v>379976</v>
      </c>
      <c r="E87" s="241">
        <v>-210108</v>
      </c>
      <c r="F87" s="241">
        <v>50555</v>
      </c>
    </row>
    <row r="88" spans="2:6" ht="15" customHeight="1">
      <c r="B88" s="408" t="s">
        <v>428</v>
      </c>
      <c r="C88" s="238">
        <v>6918845</v>
      </c>
      <c r="D88" s="238">
        <v>7643273</v>
      </c>
      <c r="E88" s="238">
        <v>2111916</v>
      </c>
      <c r="F88" s="238">
        <v>721345</v>
      </c>
    </row>
    <row r="89" spans="2:6" ht="15" customHeight="1">
      <c r="B89" s="396" t="s">
        <v>429</v>
      </c>
      <c r="C89" s="397">
        <v>-24328925</v>
      </c>
      <c r="D89" s="397">
        <v>-25215487</v>
      </c>
      <c r="E89" s="397">
        <v>-2616166</v>
      </c>
      <c r="F89" s="397">
        <v>-7170908</v>
      </c>
    </row>
    <row r="90" spans="2:6">
      <c r="B90" s="57"/>
      <c r="C90" s="64">
        <v>0</v>
      </c>
      <c r="D90" s="64">
        <v>0</v>
      </c>
      <c r="E90" s="64">
        <v>0</v>
      </c>
      <c r="F90" s="64">
        <v>0</v>
      </c>
    </row>
    <row r="91" spans="2:6">
      <c r="B91" s="57"/>
      <c r="C91" s="57"/>
      <c r="D91" s="57"/>
    </row>
    <row r="92" spans="2:6" ht="12" customHeight="1">
      <c r="B92" s="411"/>
      <c r="C92" s="394">
        <v>45565</v>
      </c>
      <c r="D92" s="394">
        <v>45199</v>
      </c>
    </row>
    <row r="93" spans="2:6" ht="12" customHeight="1">
      <c r="B93" s="412" t="s">
        <v>430</v>
      </c>
      <c r="C93" s="242">
        <v>0.27</v>
      </c>
      <c r="D93" s="242">
        <v>0.27</v>
      </c>
    </row>
    <row r="94" spans="2:6" ht="12" customHeight="1">
      <c r="B94" s="413" t="s">
        <v>424</v>
      </c>
      <c r="C94" s="242">
        <v>-6.3799999999999996E-2</v>
      </c>
      <c r="D94" s="242">
        <v>-6.0400000000000002E-2</v>
      </c>
    </row>
    <row r="95" spans="2:6" ht="13.8">
      <c r="B95" s="413" t="s">
        <v>425</v>
      </c>
      <c r="C95" s="242">
        <v>6.9999999999999999E-4</v>
      </c>
      <c r="D95" s="242">
        <v>6.9999999999999999E-4</v>
      </c>
      <c r="F95" s="639"/>
    </row>
    <row r="96" spans="2:6" ht="12" customHeight="1">
      <c r="B96" s="413" t="s">
        <v>426</v>
      </c>
      <c r="C96" s="242">
        <v>-8.9999999999999998E-4</v>
      </c>
      <c r="D96" s="242">
        <v>0</v>
      </c>
    </row>
    <row r="97" spans="2:4" ht="12" customHeight="1">
      <c r="B97" s="414" t="s">
        <v>427</v>
      </c>
      <c r="C97" s="243">
        <v>4.1999999999999997E-3</v>
      </c>
      <c r="D97" s="243">
        <v>-3.0999999999999999E-3</v>
      </c>
    </row>
    <row r="98" spans="2:4" ht="12" customHeight="1">
      <c r="B98" s="415" t="s">
        <v>431</v>
      </c>
      <c r="C98" s="416">
        <v>0.21020000000000003</v>
      </c>
      <c r="D98" s="416">
        <v>0.20720000000000002</v>
      </c>
    </row>
    <row r="99" spans="2:4"/>
    <row r="100" spans="2:4" ht="12.6" thickBot="1"/>
    <row r="101" spans="2:4">
      <c r="B101" s="1066" t="s">
        <v>432</v>
      </c>
      <c r="C101" s="1067"/>
      <c r="D101" s="1068"/>
    </row>
    <row r="102" spans="2:4" ht="12.6" thickBot="1">
      <c r="B102" s="19" t="s">
        <v>433</v>
      </c>
      <c r="C102" s="65">
        <v>-5.9799999999999985E-2</v>
      </c>
      <c r="D102" s="65">
        <v>-6.2800000000000009E-2</v>
      </c>
    </row>
    <row r="103" spans="2:4"/>
    <row r="104" spans="2:4"/>
  </sheetData>
  <sortState ref="B43:D48">
    <sortCondition descending="1" ref="C41:C48"/>
  </sortState>
  <mergeCells count="10">
    <mergeCell ref="B70:B71"/>
    <mergeCell ref="B81:B82"/>
    <mergeCell ref="B101:D101"/>
    <mergeCell ref="C3:D3"/>
    <mergeCell ref="E3:F3"/>
    <mergeCell ref="B37:B38"/>
    <mergeCell ref="B53:B54"/>
    <mergeCell ref="B62:B63"/>
    <mergeCell ref="B3:B5"/>
    <mergeCell ref="B11:B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9" tint="-0.249977111117893"/>
  </sheetPr>
  <dimension ref="A1:G67"/>
  <sheetViews>
    <sheetView showGridLines="0" workbookViewId="0"/>
  </sheetViews>
  <sheetFormatPr baseColWidth="10" defaultColWidth="0" defaultRowHeight="12" zeroHeight="1"/>
  <cols>
    <col min="1" max="1" width="11.5546875" style="9" customWidth="1"/>
    <col min="2" max="2" width="45.5546875" style="190" customWidth="1"/>
    <col min="3" max="3" width="8.21875" style="190" customWidth="1"/>
    <col min="4" max="4" width="7.44140625" style="190" customWidth="1"/>
    <col min="5" max="6" width="13.5546875" style="190" customWidth="1"/>
    <col min="7" max="7" width="13.5546875" style="183" customWidth="1"/>
    <col min="8" max="16384" width="11.5546875" style="9" hidden="1"/>
  </cols>
  <sheetData>
    <row r="1" spans="2:6">
      <c r="B1" s="182"/>
      <c r="C1" s="182"/>
      <c r="D1" s="182"/>
      <c r="E1" s="183"/>
      <c r="F1" s="183"/>
    </row>
    <row r="2" spans="2:6">
      <c r="B2" s="182"/>
      <c r="C2" s="182"/>
      <c r="D2" s="182"/>
      <c r="E2" s="183"/>
      <c r="F2" s="183"/>
    </row>
    <row r="3" spans="2:6">
      <c r="B3" s="1077" t="s">
        <v>434</v>
      </c>
      <c r="C3" s="1078" t="s">
        <v>254</v>
      </c>
      <c r="D3" s="1078" t="s">
        <v>85</v>
      </c>
      <c r="E3" s="417">
        <v>45565</v>
      </c>
      <c r="F3" s="417">
        <v>45291</v>
      </c>
    </row>
    <row r="4" spans="2:6">
      <c r="B4" s="1077"/>
      <c r="C4" s="1078"/>
      <c r="D4" s="1078"/>
      <c r="E4" s="378" t="s">
        <v>88</v>
      </c>
      <c r="F4" s="378" t="s">
        <v>88</v>
      </c>
    </row>
    <row r="5" spans="2:6">
      <c r="B5" s="418" t="s">
        <v>435</v>
      </c>
      <c r="C5" s="244"/>
      <c r="D5" s="244"/>
      <c r="E5" s="245"/>
      <c r="F5" s="245"/>
    </row>
    <row r="6" spans="2:6">
      <c r="B6" s="419" t="s">
        <v>436</v>
      </c>
      <c r="C6" s="246" t="s">
        <v>256</v>
      </c>
      <c r="D6" s="246"/>
      <c r="E6" s="247">
        <v>6893234</v>
      </c>
      <c r="F6" s="420">
        <v>0</v>
      </c>
    </row>
    <row r="7" spans="2:6">
      <c r="B7" s="421" t="s">
        <v>437</v>
      </c>
      <c r="C7" s="80"/>
      <c r="D7" s="80"/>
      <c r="E7" s="81">
        <v>6893234</v>
      </c>
      <c r="F7" s="81">
        <v>0</v>
      </c>
    </row>
    <row r="8" spans="2:6">
      <c r="B8" s="422" t="s">
        <v>438</v>
      </c>
      <c r="C8" s="244" t="s">
        <v>256</v>
      </c>
      <c r="D8" s="244">
        <v>5</v>
      </c>
      <c r="E8" s="1011">
        <v>111741344</v>
      </c>
      <c r="F8" s="249">
        <v>127315856</v>
      </c>
    </row>
    <row r="9" spans="2:6">
      <c r="B9" s="419" t="s">
        <v>438</v>
      </c>
      <c r="C9" s="250" t="s">
        <v>257</v>
      </c>
      <c r="D9" s="250">
        <v>5</v>
      </c>
      <c r="E9" s="594">
        <v>4735224</v>
      </c>
      <c r="F9" s="594">
        <v>4675457</v>
      </c>
    </row>
    <row r="10" spans="2:6">
      <c r="B10" s="423" t="s">
        <v>438</v>
      </c>
      <c r="C10" s="252" t="s">
        <v>258</v>
      </c>
      <c r="D10" s="252">
        <v>5</v>
      </c>
      <c r="E10" s="595">
        <v>29931</v>
      </c>
      <c r="F10" s="595">
        <v>16155</v>
      </c>
    </row>
    <row r="11" spans="2:6" ht="24">
      <c r="B11" s="421" t="s">
        <v>439</v>
      </c>
      <c r="C11" s="80"/>
      <c r="D11" s="80"/>
      <c r="E11" s="81">
        <v>116506499</v>
      </c>
      <c r="F11" s="81">
        <v>132007468</v>
      </c>
    </row>
    <row r="12" spans="2:6">
      <c r="B12" s="424" t="s">
        <v>440</v>
      </c>
      <c r="C12" s="185" t="s">
        <v>256</v>
      </c>
      <c r="D12" s="188">
        <v>6</v>
      </c>
      <c r="E12" s="358">
        <v>15152</v>
      </c>
      <c r="F12" s="358">
        <v>14381</v>
      </c>
    </row>
    <row r="13" spans="2:6">
      <c r="B13" s="421" t="s">
        <v>441</v>
      </c>
      <c r="C13" s="82"/>
      <c r="D13" s="82"/>
      <c r="E13" s="81">
        <v>15152</v>
      </c>
      <c r="F13" s="81">
        <v>14381</v>
      </c>
    </row>
    <row r="14" spans="2:6">
      <c r="B14" s="421" t="s">
        <v>442</v>
      </c>
      <c r="C14" s="80"/>
      <c r="D14" s="80"/>
      <c r="E14" s="81">
        <v>123414885</v>
      </c>
      <c r="F14" s="81">
        <v>132021849</v>
      </c>
    </row>
    <row r="15" spans="2:6">
      <c r="B15" s="418" t="s">
        <v>443</v>
      </c>
      <c r="C15" s="254"/>
      <c r="D15" s="254"/>
      <c r="E15" s="255"/>
      <c r="F15" s="255"/>
    </row>
    <row r="16" spans="2:6">
      <c r="B16" s="425" t="s">
        <v>444</v>
      </c>
      <c r="C16" s="246" t="s">
        <v>256</v>
      </c>
      <c r="D16" s="250">
        <v>5</v>
      </c>
      <c r="E16" s="247">
        <v>3766684</v>
      </c>
      <c r="F16" s="247">
        <v>3778724</v>
      </c>
    </row>
    <row r="17" spans="2:6">
      <c r="B17" s="425" t="s">
        <v>846</v>
      </c>
      <c r="C17" s="246" t="s">
        <v>452</v>
      </c>
      <c r="D17" s="250">
        <v>11</v>
      </c>
      <c r="E17" s="678">
        <v>358424</v>
      </c>
      <c r="F17" s="247">
        <v>0</v>
      </c>
    </row>
    <row r="18" spans="2:6">
      <c r="B18" s="426" t="s">
        <v>445</v>
      </c>
      <c r="C18" s="248" t="s">
        <v>256</v>
      </c>
      <c r="D18" s="539">
        <v>10</v>
      </c>
      <c r="E18" s="247">
        <v>7895863</v>
      </c>
      <c r="F18" s="256">
        <v>7895863</v>
      </c>
    </row>
    <row r="19" spans="2:6">
      <c r="B19" s="421" t="s">
        <v>446</v>
      </c>
      <c r="C19" s="82"/>
      <c r="D19" s="82"/>
      <c r="E19" s="81">
        <v>12020971</v>
      </c>
      <c r="F19" s="81">
        <v>11674587</v>
      </c>
    </row>
    <row r="20" spans="2:6">
      <c r="B20" s="427"/>
      <c r="C20" s="184"/>
      <c r="D20" s="184"/>
      <c r="E20" s="189"/>
      <c r="F20" s="189"/>
    </row>
    <row r="21" spans="2:6">
      <c r="B21" s="421" t="s">
        <v>447</v>
      </c>
      <c r="C21" s="82"/>
      <c r="D21" s="82"/>
      <c r="E21" s="81">
        <v>135435856</v>
      </c>
      <c r="F21" s="81">
        <v>143696436</v>
      </c>
    </row>
    <row r="22" spans="2:6">
      <c r="B22" s="418" t="s">
        <v>448</v>
      </c>
      <c r="C22" s="257"/>
      <c r="D22" s="257"/>
      <c r="E22" s="258"/>
      <c r="F22" s="258"/>
    </row>
    <row r="23" spans="2:6">
      <c r="B23" s="425" t="s">
        <v>449</v>
      </c>
      <c r="C23" s="246" t="s">
        <v>256</v>
      </c>
      <c r="D23" s="259" t="s">
        <v>450</v>
      </c>
      <c r="E23" s="251">
        <v>49977601</v>
      </c>
      <c r="F23" s="251">
        <v>107083857</v>
      </c>
    </row>
    <row r="24" spans="2:6">
      <c r="B24" s="670" t="s">
        <v>451</v>
      </c>
      <c r="C24" s="671" t="s">
        <v>452</v>
      </c>
      <c r="D24" s="672" t="s">
        <v>450</v>
      </c>
      <c r="E24" s="594">
        <v>16901986</v>
      </c>
      <c r="F24" s="594">
        <v>20729458</v>
      </c>
    </row>
    <row r="25" spans="2:6">
      <c r="B25" s="670" t="s">
        <v>451</v>
      </c>
      <c r="C25" s="671" t="s">
        <v>453</v>
      </c>
      <c r="D25" s="672" t="s">
        <v>450</v>
      </c>
      <c r="E25" s="594">
        <v>242734</v>
      </c>
      <c r="F25" s="594">
        <v>29507</v>
      </c>
    </row>
    <row r="26" spans="2:6">
      <c r="B26" s="670" t="s">
        <v>451</v>
      </c>
      <c r="C26" s="671" t="s">
        <v>255</v>
      </c>
      <c r="D26" s="672" t="s">
        <v>450</v>
      </c>
      <c r="E26" s="594">
        <v>160126</v>
      </c>
      <c r="F26" s="594">
        <v>0</v>
      </c>
    </row>
    <row r="27" spans="2:6">
      <c r="B27" s="670" t="s">
        <v>451</v>
      </c>
      <c r="C27" s="671" t="s">
        <v>853</v>
      </c>
      <c r="D27" s="672" t="s">
        <v>856</v>
      </c>
      <c r="E27" s="594">
        <v>231284</v>
      </c>
      <c r="F27" s="594">
        <v>0</v>
      </c>
    </row>
    <row r="28" spans="2:6">
      <c r="B28" s="425" t="s">
        <v>454</v>
      </c>
      <c r="C28" s="246" t="s">
        <v>452</v>
      </c>
      <c r="D28" s="259" t="s">
        <v>450</v>
      </c>
      <c r="E28" s="251">
        <v>21250186</v>
      </c>
      <c r="F28" s="251">
        <v>27573979</v>
      </c>
    </row>
    <row r="29" spans="2:6">
      <c r="B29" s="425" t="s">
        <v>846</v>
      </c>
      <c r="C29" s="246" t="s">
        <v>452</v>
      </c>
      <c r="D29" s="259" t="s">
        <v>450</v>
      </c>
      <c r="E29" s="594">
        <v>667271</v>
      </c>
      <c r="F29" s="251">
        <v>0</v>
      </c>
    </row>
    <row r="30" spans="2:6">
      <c r="B30" s="421" t="s">
        <v>455</v>
      </c>
      <c r="C30" s="80"/>
      <c r="D30" s="80"/>
      <c r="E30" s="81">
        <v>89431188</v>
      </c>
      <c r="F30" s="81">
        <v>155416801</v>
      </c>
    </row>
    <row r="31" spans="2:6">
      <c r="B31" s="428" t="s">
        <v>456</v>
      </c>
      <c r="C31" s="185" t="s">
        <v>256</v>
      </c>
      <c r="D31" s="185">
        <v>14</v>
      </c>
      <c r="E31" s="660">
        <v>1749268</v>
      </c>
      <c r="F31" s="660">
        <v>1752912</v>
      </c>
    </row>
    <row r="32" spans="2:6">
      <c r="B32" s="421" t="s">
        <v>457</v>
      </c>
      <c r="C32" s="80"/>
      <c r="D32" s="80"/>
      <c r="E32" s="81">
        <v>1749268</v>
      </c>
      <c r="F32" s="81">
        <v>1752912</v>
      </c>
    </row>
    <row r="33" spans="2:6">
      <c r="B33" s="673" t="s">
        <v>458</v>
      </c>
      <c r="C33" s="674" t="s">
        <v>256</v>
      </c>
      <c r="D33" s="675">
        <v>17</v>
      </c>
      <c r="E33" s="676">
        <v>136781275</v>
      </c>
      <c r="F33" s="676">
        <v>177159010</v>
      </c>
    </row>
    <row r="34" spans="2:6">
      <c r="B34" s="670" t="s">
        <v>458</v>
      </c>
      <c r="C34" s="677" t="s">
        <v>258</v>
      </c>
      <c r="D34" s="677">
        <v>17</v>
      </c>
      <c r="E34" s="678">
        <v>81628</v>
      </c>
      <c r="F34" s="678">
        <v>27963</v>
      </c>
    </row>
    <row r="35" spans="2:6" ht="10.8" customHeight="1">
      <c r="B35" s="670" t="s">
        <v>458</v>
      </c>
      <c r="C35" s="303" t="s">
        <v>459</v>
      </c>
      <c r="D35" s="677">
        <v>17</v>
      </c>
      <c r="E35" s="678">
        <v>559268</v>
      </c>
      <c r="F35" s="678">
        <v>101078</v>
      </c>
    </row>
    <row r="36" spans="2:6">
      <c r="B36" s="670" t="s">
        <v>458</v>
      </c>
      <c r="C36" s="303" t="s">
        <v>453</v>
      </c>
      <c r="D36" s="677">
        <v>17</v>
      </c>
      <c r="E36" s="678">
        <v>9284</v>
      </c>
      <c r="F36" s="678">
        <v>0</v>
      </c>
    </row>
    <row r="37" spans="2:6" ht="24">
      <c r="B37" s="421" t="s">
        <v>460</v>
      </c>
      <c r="C37" s="80"/>
      <c r="D37" s="80"/>
      <c r="E37" s="81">
        <v>137431455</v>
      </c>
      <c r="F37" s="81">
        <v>177288051</v>
      </c>
    </row>
    <row r="38" spans="2:6">
      <c r="B38" s="429" t="s">
        <v>461</v>
      </c>
      <c r="C38" s="244" t="s">
        <v>256</v>
      </c>
      <c r="D38" s="257">
        <v>6</v>
      </c>
      <c r="E38" s="676">
        <v>1136366</v>
      </c>
      <c r="F38" s="676">
        <v>1038352</v>
      </c>
    </row>
    <row r="39" spans="2:6" hidden="1">
      <c r="B39" s="425" t="s">
        <v>461</v>
      </c>
      <c r="C39" s="246" t="s">
        <v>258</v>
      </c>
      <c r="D39" s="250">
        <v>6</v>
      </c>
      <c r="E39" s="678">
        <v>0</v>
      </c>
      <c r="F39" s="678">
        <v>0</v>
      </c>
    </row>
    <row r="40" spans="2:6">
      <c r="B40" s="426" t="s">
        <v>461</v>
      </c>
      <c r="C40" s="248" t="s">
        <v>258</v>
      </c>
      <c r="D40" s="252">
        <v>6</v>
      </c>
      <c r="E40" s="907">
        <v>35307</v>
      </c>
      <c r="F40" s="907">
        <v>540201</v>
      </c>
    </row>
    <row r="41" spans="2:6">
      <c r="B41" s="421" t="s">
        <v>441</v>
      </c>
      <c r="C41" s="82"/>
      <c r="D41" s="82"/>
      <c r="E41" s="81">
        <v>1171673</v>
      </c>
      <c r="F41" s="81">
        <v>1578553</v>
      </c>
    </row>
    <row r="42" spans="2:6">
      <c r="B42" s="428"/>
      <c r="C42" s="188"/>
      <c r="D42" s="188"/>
      <c r="E42" s="186"/>
      <c r="F42" s="186"/>
    </row>
    <row r="43" spans="2:6">
      <c r="B43" s="421" t="s">
        <v>462</v>
      </c>
      <c r="C43" s="80"/>
      <c r="D43" s="80"/>
      <c r="E43" s="81">
        <v>229783584</v>
      </c>
      <c r="F43" s="81">
        <v>336036317</v>
      </c>
    </row>
    <row r="44" spans="2:6">
      <c r="B44" s="427" t="s">
        <v>463</v>
      </c>
      <c r="C44" s="188"/>
      <c r="D44" s="188"/>
      <c r="E44" s="186"/>
      <c r="F44" s="186"/>
    </row>
    <row r="45" spans="2:6">
      <c r="B45" s="429" t="s">
        <v>449</v>
      </c>
      <c r="C45" s="244" t="s">
        <v>256</v>
      </c>
      <c r="D45" s="259" t="s">
        <v>450</v>
      </c>
      <c r="E45" s="260">
        <v>123878907</v>
      </c>
      <c r="F45" s="260">
        <v>136240440</v>
      </c>
    </row>
    <row r="46" spans="2:6">
      <c r="B46" s="670" t="s">
        <v>451</v>
      </c>
      <c r="C46" s="671" t="s">
        <v>452</v>
      </c>
      <c r="D46" s="672" t="s">
        <v>450</v>
      </c>
      <c r="E46" s="594">
        <v>802512562</v>
      </c>
      <c r="F46" s="594">
        <v>797579150</v>
      </c>
    </row>
    <row r="47" spans="2:6">
      <c r="B47" s="670" t="s">
        <v>451</v>
      </c>
      <c r="C47" s="671" t="s">
        <v>453</v>
      </c>
      <c r="D47" s="672" t="s">
        <v>450</v>
      </c>
      <c r="E47" s="594">
        <v>12202043</v>
      </c>
      <c r="F47" s="594">
        <v>30468592</v>
      </c>
    </row>
    <row r="48" spans="2:6">
      <c r="B48" s="670" t="s">
        <v>451</v>
      </c>
      <c r="C48" s="671" t="s">
        <v>255</v>
      </c>
      <c r="D48" s="672" t="s">
        <v>450</v>
      </c>
      <c r="E48" s="594">
        <v>30751678</v>
      </c>
      <c r="F48" s="594">
        <v>0</v>
      </c>
    </row>
    <row r="49" spans="2:6">
      <c r="B49" s="670" t="s">
        <v>451</v>
      </c>
      <c r="C49" s="671" t="s">
        <v>853</v>
      </c>
      <c r="D49" s="672" t="s">
        <v>450</v>
      </c>
      <c r="E49" s="594">
        <v>105658714</v>
      </c>
      <c r="F49" s="594">
        <v>0</v>
      </c>
    </row>
    <row r="50" spans="2:6">
      <c r="B50" s="425" t="s">
        <v>454</v>
      </c>
      <c r="C50" s="246" t="s">
        <v>256</v>
      </c>
      <c r="D50" s="259" t="s">
        <v>450</v>
      </c>
      <c r="E50" s="251">
        <v>147329758</v>
      </c>
      <c r="F50" s="251">
        <v>155029889</v>
      </c>
    </row>
    <row r="51" spans="2:6">
      <c r="B51" s="425" t="s">
        <v>464</v>
      </c>
      <c r="C51" s="248" t="s">
        <v>452</v>
      </c>
      <c r="D51" s="583" t="s">
        <v>450</v>
      </c>
      <c r="E51" s="251">
        <v>7790620</v>
      </c>
      <c r="F51" s="253">
        <v>5742826</v>
      </c>
    </row>
    <row r="52" spans="2:6">
      <c r="B52" s="421" t="s">
        <v>465</v>
      </c>
      <c r="C52" s="82"/>
      <c r="D52" s="82"/>
      <c r="E52" s="81">
        <v>1230124282</v>
      </c>
      <c r="F52" s="81">
        <v>1125060897</v>
      </c>
    </row>
    <row r="53" spans="2:6">
      <c r="B53" s="428" t="s">
        <v>456</v>
      </c>
      <c r="C53" s="185" t="s">
        <v>256</v>
      </c>
      <c r="D53" s="185">
        <v>14</v>
      </c>
      <c r="E53" s="187">
        <v>2272413</v>
      </c>
      <c r="F53" s="187">
        <v>2762179</v>
      </c>
    </row>
    <row r="54" spans="2:6">
      <c r="B54" s="421" t="s">
        <v>466</v>
      </c>
      <c r="C54" s="82"/>
      <c r="D54" s="82"/>
      <c r="E54" s="81">
        <v>2272413</v>
      </c>
      <c r="F54" s="81">
        <v>2762179</v>
      </c>
    </row>
    <row r="55" spans="2:6">
      <c r="B55" s="428" t="s">
        <v>467</v>
      </c>
      <c r="C55" s="185" t="s">
        <v>256</v>
      </c>
      <c r="D55" s="188">
        <v>17</v>
      </c>
      <c r="E55" s="187">
        <v>1386972</v>
      </c>
      <c r="F55" s="187">
        <v>1181870</v>
      </c>
    </row>
    <row r="56" spans="2:6">
      <c r="B56" s="421" t="s">
        <v>41</v>
      </c>
      <c r="C56" s="82"/>
      <c r="D56" s="82"/>
      <c r="E56" s="81">
        <v>1386972</v>
      </c>
      <c r="F56" s="81">
        <v>1181870</v>
      </c>
    </row>
    <row r="57" spans="2:6">
      <c r="B57" s="428"/>
      <c r="C57" s="188"/>
      <c r="D57" s="188"/>
      <c r="E57" s="186"/>
      <c r="F57" s="186"/>
    </row>
    <row r="58" spans="2:6">
      <c r="B58" s="421" t="s">
        <v>468</v>
      </c>
      <c r="C58" s="80"/>
      <c r="D58" s="80"/>
      <c r="E58" s="81">
        <v>1233783667</v>
      </c>
      <c r="F58" s="81">
        <v>1129004946</v>
      </c>
    </row>
    <row r="59" spans="2:6">
      <c r="B59" s="428"/>
      <c r="C59" s="188"/>
      <c r="D59" s="188"/>
      <c r="E59" s="186"/>
      <c r="F59" s="186"/>
    </row>
    <row r="60" spans="2:6">
      <c r="B60" s="421" t="s">
        <v>469</v>
      </c>
      <c r="C60" s="80"/>
      <c r="D60" s="80"/>
      <c r="E60" s="81">
        <v>1463567251</v>
      </c>
      <c r="F60" s="81">
        <v>1465041263</v>
      </c>
    </row>
    <row r="61" spans="2:6">
      <c r="B61" s="182"/>
      <c r="C61" s="182"/>
      <c r="D61" s="182"/>
      <c r="E61" s="183"/>
      <c r="F61" s="183"/>
    </row>
    <row r="62" spans="2:6" hidden="1"/>
    <row r="63" spans="2:6" hidden="1"/>
    <row r="64" spans="2:6" hidden="1"/>
    <row r="65" hidden="1"/>
    <row r="66" hidden="1"/>
    <row r="67" hidden="1"/>
  </sheetData>
  <mergeCells count="3">
    <mergeCell ref="B3:B4"/>
    <mergeCell ref="C3:C4"/>
    <mergeCell ref="D3:D4"/>
  </mergeCells>
  <phoneticPr fontId="12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9" tint="-0.249977111117893"/>
  </sheetPr>
  <dimension ref="A1:O34"/>
  <sheetViews>
    <sheetView showGridLines="0" zoomScale="120" zoomScaleNormal="120" workbookViewId="0"/>
  </sheetViews>
  <sheetFormatPr baseColWidth="10" defaultColWidth="0" defaultRowHeight="9.6" zeroHeight="1"/>
  <cols>
    <col min="1" max="1" width="11.5546875" style="89" customWidth="1"/>
    <col min="2" max="2" width="5.77734375" style="89" customWidth="1"/>
    <col min="3" max="3" width="7.44140625" style="89" customWidth="1"/>
    <col min="4" max="4" width="10" style="89" customWidth="1"/>
    <col min="5" max="5" width="11.5546875" style="89" bestFit="1" customWidth="1"/>
    <col min="6" max="6" width="9" style="89" bestFit="1" customWidth="1"/>
    <col min="7" max="7" width="8.44140625" style="89" customWidth="1"/>
    <col min="8" max="9" width="7.44140625" style="89" customWidth="1"/>
    <col min="10" max="10" width="15.44140625" style="89" customWidth="1"/>
    <col min="11" max="11" width="10.5546875" style="89" customWidth="1"/>
    <col min="12" max="12" width="9.21875" style="89" customWidth="1"/>
    <col min="13" max="13" width="8.44140625" style="89" customWidth="1"/>
    <col min="14" max="14" width="11.5546875" style="89" customWidth="1"/>
    <col min="15" max="15" width="0" style="89" hidden="1" customWidth="1"/>
    <col min="16" max="16384" width="11.5546875" style="89" hidden="1"/>
  </cols>
  <sheetData>
    <row r="1" spans="2:15"/>
    <row r="2" spans="2:15">
      <c r="B2" s="84" t="s">
        <v>470</v>
      </c>
      <c r="C2" s="85"/>
      <c r="D2" s="85"/>
      <c r="E2" s="85"/>
      <c r="F2" s="85"/>
      <c r="G2" s="85"/>
      <c r="H2" s="85"/>
      <c r="I2" s="85"/>
      <c r="J2" s="85"/>
      <c r="K2" s="85"/>
      <c r="L2" s="85"/>
      <c r="M2" s="85"/>
    </row>
    <row r="3" spans="2:15">
      <c r="B3" s="84"/>
      <c r="C3" s="85"/>
      <c r="D3" s="85"/>
      <c r="E3" s="85"/>
      <c r="F3" s="85"/>
      <c r="G3" s="85"/>
      <c r="H3" s="85"/>
      <c r="I3" s="85"/>
      <c r="J3" s="85"/>
      <c r="K3" s="85"/>
      <c r="L3" s="85"/>
      <c r="M3" s="85"/>
    </row>
    <row r="4" spans="2:15">
      <c r="B4" s="1080" t="s">
        <v>471</v>
      </c>
      <c r="C4" s="1081" t="s">
        <v>472</v>
      </c>
      <c r="D4" s="1080" t="s">
        <v>473</v>
      </c>
      <c r="E4" s="1080" t="s">
        <v>474</v>
      </c>
      <c r="F4" s="1080"/>
      <c r="G4" s="1079" t="s">
        <v>475</v>
      </c>
      <c r="H4" s="1079" t="s">
        <v>476</v>
      </c>
      <c r="I4" s="1079" t="s">
        <v>477</v>
      </c>
      <c r="J4" s="1079" t="s">
        <v>478</v>
      </c>
      <c r="K4" s="1079" t="s">
        <v>479</v>
      </c>
      <c r="L4" s="1079" t="s">
        <v>356</v>
      </c>
      <c r="M4" s="1079" t="s">
        <v>480</v>
      </c>
    </row>
    <row r="5" spans="2:15">
      <c r="B5" s="1080"/>
      <c r="C5" s="1081"/>
      <c r="D5" s="1082"/>
      <c r="E5" s="758">
        <v>45565</v>
      </c>
      <c r="F5" s="758">
        <v>45291</v>
      </c>
      <c r="G5" s="1079"/>
      <c r="H5" s="1079"/>
      <c r="I5" s="1079"/>
      <c r="J5" s="1079"/>
      <c r="K5" s="1079"/>
      <c r="L5" s="1079"/>
      <c r="M5" s="1079"/>
    </row>
    <row r="6" spans="2:15">
      <c r="B6" s="1080"/>
      <c r="C6" s="1081"/>
      <c r="D6" s="86">
        <v>45565</v>
      </c>
      <c r="E6" s="181" t="s">
        <v>88</v>
      </c>
      <c r="F6" s="181" t="s">
        <v>88</v>
      </c>
      <c r="G6" s="1079"/>
      <c r="H6" s="1079"/>
      <c r="I6" s="1079"/>
      <c r="J6" s="1079"/>
      <c r="K6" s="1079"/>
      <c r="L6" s="1079"/>
      <c r="M6" s="1079"/>
    </row>
    <row r="7" spans="2:15">
      <c r="B7" s="759" t="s">
        <v>274</v>
      </c>
      <c r="C7" s="759" t="s">
        <v>452</v>
      </c>
      <c r="D7" s="760">
        <v>387925</v>
      </c>
      <c r="E7" s="760">
        <v>14902221</v>
      </c>
      <c r="F7" s="760">
        <v>20589010</v>
      </c>
      <c r="G7" s="761">
        <v>2.5161385384576213E-2</v>
      </c>
      <c r="H7" s="762">
        <v>2.4529666021310886E-2</v>
      </c>
      <c r="I7" s="759" t="s">
        <v>361</v>
      </c>
      <c r="J7" s="763" t="s">
        <v>286</v>
      </c>
      <c r="K7" s="764" t="s">
        <v>481</v>
      </c>
      <c r="L7" s="765" t="s">
        <v>482</v>
      </c>
      <c r="M7" s="759" t="s">
        <v>483</v>
      </c>
      <c r="N7" s="112"/>
      <c r="O7" s="112"/>
    </row>
    <row r="8" spans="2:15">
      <c r="B8" s="433" t="s">
        <v>274</v>
      </c>
      <c r="C8" s="433" t="s">
        <v>452</v>
      </c>
      <c r="D8" s="434">
        <v>71821</v>
      </c>
      <c r="E8" s="434">
        <v>2759014</v>
      </c>
      <c r="F8" s="434">
        <v>3918875</v>
      </c>
      <c r="G8" s="446">
        <v>2.2856092243083718E-2</v>
      </c>
      <c r="H8" s="436">
        <v>2.2288643822958989E-2</v>
      </c>
      <c r="I8" s="433" t="s">
        <v>361</v>
      </c>
      <c r="J8" s="437" t="s">
        <v>484</v>
      </c>
      <c r="K8" s="438" t="s">
        <v>485</v>
      </c>
      <c r="L8" s="439" t="s">
        <v>482</v>
      </c>
      <c r="M8" s="433" t="s">
        <v>483</v>
      </c>
      <c r="N8" s="112"/>
      <c r="O8" s="112"/>
    </row>
    <row r="9" spans="2:15">
      <c r="B9" s="447" t="s">
        <v>274</v>
      </c>
      <c r="C9" s="447" t="s">
        <v>452</v>
      </c>
      <c r="D9" s="448">
        <v>93260</v>
      </c>
      <c r="E9" s="448">
        <v>3588951</v>
      </c>
      <c r="F9" s="448">
        <v>3066094</v>
      </c>
      <c r="G9" s="449">
        <v>2.2113612465415003E-2</v>
      </c>
      <c r="H9" s="450">
        <v>2.1546521773461665E-2</v>
      </c>
      <c r="I9" s="447" t="s">
        <v>361</v>
      </c>
      <c r="J9" s="451" t="s">
        <v>250</v>
      </c>
      <c r="K9" s="452" t="s">
        <v>249</v>
      </c>
      <c r="L9" s="453" t="s">
        <v>482</v>
      </c>
      <c r="M9" s="447" t="s">
        <v>483</v>
      </c>
      <c r="N9" s="112"/>
      <c r="O9" s="112"/>
    </row>
    <row r="10" spans="2:15" hidden="1">
      <c r="B10" s="766"/>
      <c r="C10" s="766"/>
      <c r="D10" s="767"/>
      <c r="E10" s="767"/>
      <c r="F10" s="767"/>
      <c r="G10" s="430"/>
      <c r="H10" s="768"/>
      <c r="I10" s="766"/>
      <c r="J10" s="769"/>
      <c r="K10" s="770"/>
      <c r="L10" s="771"/>
      <c r="M10" s="766"/>
      <c r="O10" s="112">
        <v>0</v>
      </c>
    </row>
    <row r="11" spans="2:15">
      <c r="B11" s="772"/>
      <c r="C11" s="773"/>
      <c r="D11" s="774">
        <v>553006</v>
      </c>
      <c r="E11" s="774">
        <v>21250186</v>
      </c>
      <c r="F11" s="774">
        <v>27573979</v>
      </c>
      <c r="G11" s="774"/>
      <c r="H11" s="775"/>
      <c r="I11" s="776"/>
      <c r="J11" s="776"/>
      <c r="K11" s="776"/>
      <c r="L11" s="776"/>
      <c r="M11" s="776"/>
    </row>
    <row r="12" spans="2:15">
      <c r="B12" s="83"/>
      <c r="C12" s="83"/>
      <c r="D12" s="83"/>
      <c r="E12" s="83"/>
      <c r="F12" s="83"/>
      <c r="G12" s="83"/>
      <c r="H12" s="83"/>
      <c r="I12" s="83"/>
      <c r="J12" s="83"/>
      <c r="K12" s="83"/>
      <c r="L12" s="83"/>
      <c r="M12" s="83"/>
    </row>
    <row r="13" spans="2:15">
      <c r="B13" s="83"/>
      <c r="C13" s="83"/>
      <c r="D13" s="83"/>
      <c r="E13" s="87"/>
      <c r="F13" s="83"/>
      <c r="G13" s="83"/>
      <c r="H13" s="83"/>
      <c r="I13" s="83"/>
      <c r="J13" s="83"/>
      <c r="K13" s="83"/>
      <c r="L13" s="83"/>
      <c r="M13" s="83"/>
    </row>
    <row r="14" spans="2:15">
      <c r="B14" s="85" t="s">
        <v>486</v>
      </c>
      <c r="C14" s="85"/>
      <c r="D14" s="85"/>
      <c r="E14" s="85"/>
      <c r="F14" s="85"/>
      <c r="G14" s="85"/>
      <c r="H14" s="85"/>
      <c r="I14" s="85"/>
      <c r="J14" s="85"/>
      <c r="K14" s="85"/>
      <c r="L14" s="85"/>
      <c r="M14" s="85"/>
    </row>
    <row r="15" spans="2:15"/>
    <row r="16" spans="2:15">
      <c r="B16" s="1082" t="s">
        <v>471</v>
      </c>
      <c r="C16" s="1085" t="s">
        <v>472</v>
      </c>
      <c r="D16" s="1082" t="s">
        <v>473</v>
      </c>
      <c r="E16" s="1080" t="s">
        <v>474</v>
      </c>
      <c r="F16" s="1080"/>
      <c r="G16" s="1082" t="s">
        <v>487</v>
      </c>
      <c r="H16" s="1082" t="s">
        <v>475</v>
      </c>
      <c r="I16" s="1082" t="s">
        <v>476</v>
      </c>
      <c r="J16" s="1082" t="s">
        <v>478</v>
      </c>
      <c r="K16" s="1082" t="s">
        <v>479</v>
      </c>
      <c r="L16" s="1082" t="s">
        <v>356</v>
      </c>
      <c r="M16" s="1082" t="s">
        <v>480</v>
      </c>
    </row>
    <row r="17" spans="2:13">
      <c r="B17" s="1083"/>
      <c r="C17" s="1086"/>
      <c r="D17" s="1083"/>
      <c r="E17" s="431">
        <v>45565</v>
      </c>
      <c r="F17" s="432">
        <v>45291</v>
      </c>
      <c r="G17" s="1083"/>
      <c r="H17" s="1083"/>
      <c r="I17" s="1083"/>
      <c r="J17" s="1083"/>
      <c r="K17" s="1083"/>
      <c r="L17" s="1083"/>
      <c r="M17" s="1083"/>
    </row>
    <row r="18" spans="2:13">
      <c r="B18" s="1084"/>
      <c r="C18" s="1087"/>
      <c r="D18" s="86">
        <v>45565</v>
      </c>
      <c r="E18" s="181" t="s">
        <v>88</v>
      </c>
      <c r="F18" s="181" t="s">
        <v>88</v>
      </c>
      <c r="G18" s="1084"/>
      <c r="H18" s="1084"/>
      <c r="I18" s="1084"/>
      <c r="J18" s="1084"/>
      <c r="K18" s="1084"/>
      <c r="L18" s="1084"/>
      <c r="M18" s="1084"/>
    </row>
    <row r="19" spans="2:13">
      <c r="B19" s="433" t="s">
        <v>274</v>
      </c>
      <c r="C19" s="433" t="s">
        <v>452</v>
      </c>
      <c r="D19" s="434">
        <v>3052141</v>
      </c>
      <c r="E19" s="434">
        <v>116481843</v>
      </c>
      <c r="F19" s="434">
        <v>120389286</v>
      </c>
      <c r="G19" s="435">
        <v>50932</v>
      </c>
      <c r="H19" s="436">
        <v>2.4780928525969692E-2</v>
      </c>
      <c r="I19" s="436">
        <v>2.4219053974450441E-2</v>
      </c>
      <c r="J19" s="437" t="s">
        <v>286</v>
      </c>
      <c r="K19" s="438" t="s">
        <v>481</v>
      </c>
      <c r="L19" s="439" t="s">
        <v>482</v>
      </c>
      <c r="M19" s="433" t="s">
        <v>483</v>
      </c>
    </row>
    <row r="20" spans="2:13">
      <c r="B20" s="433" t="s">
        <v>274</v>
      </c>
      <c r="C20" s="433" t="s">
        <v>452</v>
      </c>
      <c r="D20" s="434">
        <v>493694</v>
      </c>
      <c r="E20" s="434">
        <v>18840256</v>
      </c>
      <c r="F20" s="434">
        <v>20229845</v>
      </c>
      <c r="G20" s="435">
        <v>50897</v>
      </c>
      <c r="H20" s="436">
        <v>2.5463860837781679E-2</v>
      </c>
      <c r="I20" s="436">
        <v>2.4909002833209962E-2</v>
      </c>
      <c r="J20" s="437" t="s">
        <v>484</v>
      </c>
      <c r="K20" s="438" t="s">
        <v>485</v>
      </c>
      <c r="L20" s="439" t="s">
        <v>482</v>
      </c>
      <c r="M20" s="433" t="s">
        <v>483</v>
      </c>
    </row>
    <row r="21" spans="2:13">
      <c r="B21" s="433" t="s">
        <v>274</v>
      </c>
      <c r="C21" s="433" t="s">
        <v>452</v>
      </c>
      <c r="D21" s="434">
        <v>314615</v>
      </c>
      <c r="E21" s="434">
        <v>12007659</v>
      </c>
      <c r="F21" s="434">
        <v>14410757</v>
      </c>
      <c r="G21" s="435">
        <v>50933</v>
      </c>
      <c r="H21" s="436">
        <v>2.4555659669387699E-2</v>
      </c>
      <c r="I21" s="436">
        <v>2.4068480043166991E-2</v>
      </c>
      <c r="J21" s="437" t="s">
        <v>250</v>
      </c>
      <c r="K21" s="438" t="s">
        <v>249</v>
      </c>
      <c r="L21" s="439" t="s">
        <v>482</v>
      </c>
      <c r="M21" s="433" t="s">
        <v>483</v>
      </c>
    </row>
    <row r="22" spans="2:13" ht="0.6" customHeight="1">
      <c r="B22" s="440"/>
      <c r="C22" s="440"/>
      <c r="D22" s="441"/>
      <c r="E22" s="441"/>
      <c r="F22" s="441"/>
      <c r="G22" s="442"/>
      <c r="H22" s="442"/>
      <c r="I22" s="440"/>
      <c r="J22" s="443"/>
      <c r="K22" s="444"/>
      <c r="L22" s="445"/>
      <c r="M22" s="440"/>
    </row>
    <row r="23" spans="2:13">
      <c r="B23" s="772"/>
      <c r="C23" s="773"/>
      <c r="D23" s="774">
        <v>3860450</v>
      </c>
      <c r="E23" s="774">
        <v>147329758</v>
      </c>
      <c r="F23" s="774">
        <v>155029888</v>
      </c>
      <c r="G23" s="774"/>
      <c r="H23" s="775"/>
      <c r="I23" s="776"/>
      <c r="J23" s="776"/>
      <c r="K23" s="776"/>
      <c r="L23" s="776"/>
      <c r="M23" s="776"/>
    </row>
    <row r="24" spans="2:13">
      <c r="B24" s="83"/>
      <c r="C24" s="83"/>
      <c r="D24" s="83"/>
      <c r="E24" s="88"/>
      <c r="F24" s="83"/>
      <c r="G24" s="83"/>
      <c r="H24" s="83"/>
      <c r="I24" s="83"/>
      <c r="J24" s="83"/>
      <c r="K24" s="83"/>
      <c r="L24" s="83"/>
      <c r="M24" s="83"/>
    </row>
    <row r="25" spans="2:13" hidden="1"/>
    <row r="26" spans="2:13" hidden="1"/>
    <row r="27" spans="2:13" hidden="1"/>
    <row r="28" spans="2:13" hidden="1"/>
    <row r="29" spans="2:13" hidden="1"/>
    <row r="30" spans="2:13" hidden="1"/>
    <row r="31" spans="2:13" hidden="1"/>
    <row r="32" spans="2:13" hidden="1"/>
    <row r="33" hidden="1"/>
    <row r="34"/>
  </sheetData>
  <mergeCells count="22">
    <mergeCell ref="M16:M18"/>
    <mergeCell ref="H16:H18"/>
    <mergeCell ref="I16:I18"/>
    <mergeCell ref="J16:J18"/>
    <mergeCell ref="K16:K18"/>
    <mergeCell ref="L16:L18"/>
    <mergeCell ref="B16:B18"/>
    <mergeCell ref="C16:C18"/>
    <mergeCell ref="D16:D17"/>
    <mergeCell ref="E16:F16"/>
    <mergeCell ref="G16:G18"/>
    <mergeCell ref="B4:B6"/>
    <mergeCell ref="C4:C6"/>
    <mergeCell ref="D4:D5"/>
    <mergeCell ref="E4:F4"/>
    <mergeCell ref="H4:H6"/>
    <mergeCell ref="G4:G6"/>
    <mergeCell ref="J4:J6"/>
    <mergeCell ref="K4:K6"/>
    <mergeCell ref="L4:L6"/>
    <mergeCell ref="M4:M6"/>
    <mergeCell ref="I4:I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9" tint="-0.249977111117893"/>
  </sheetPr>
  <dimension ref="A1:M66"/>
  <sheetViews>
    <sheetView showGridLines="0" workbookViewId="0"/>
  </sheetViews>
  <sheetFormatPr baseColWidth="10" defaultColWidth="0" defaultRowHeight="12" zeroHeight="1"/>
  <cols>
    <col min="1" max="2" width="11.5546875" style="9" customWidth="1"/>
    <col min="3" max="3" width="14.5546875" style="9" customWidth="1"/>
    <col min="4" max="4" width="11.5546875" style="9" customWidth="1"/>
    <col min="5" max="5" width="13.21875" style="9" customWidth="1"/>
    <col min="6" max="7" width="11.5546875" style="9" customWidth="1"/>
    <col min="8" max="9" width="12.44140625" style="9" bestFit="1" customWidth="1"/>
    <col min="10" max="13" width="11.5546875" style="9" customWidth="1"/>
    <col min="14" max="16384" width="11.5546875" style="9" hidden="1"/>
  </cols>
  <sheetData>
    <row r="1" spans="1:12"/>
    <row r="2" spans="1:12">
      <c r="A2" s="18"/>
      <c r="B2" s="90" t="s">
        <v>871</v>
      </c>
      <c r="C2" s="91"/>
      <c r="D2" s="18"/>
      <c r="E2" s="18"/>
      <c r="F2" s="18"/>
      <c r="G2" s="18"/>
      <c r="H2" s="18"/>
      <c r="I2" s="18"/>
      <c r="J2" s="18"/>
      <c r="K2" s="18"/>
      <c r="L2" s="18"/>
    </row>
    <row r="3" spans="1:12">
      <c r="A3" s="18"/>
      <c r="B3" s="21"/>
      <c r="C3" s="18"/>
      <c r="D3" s="18"/>
      <c r="E3" s="18"/>
      <c r="F3" s="18"/>
      <c r="G3" s="18"/>
      <c r="H3" s="18"/>
      <c r="I3" s="18"/>
      <c r="J3" s="18"/>
      <c r="K3" s="18"/>
      <c r="L3" s="18"/>
    </row>
    <row r="4" spans="1:12">
      <c r="A4" s="18"/>
      <c r="B4" s="1097" t="s">
        <v>488</v>
      </c>
      <c r="C4" s="1098"/>
      <c r="D4" s="1098"/>
      <c r="E4" s="1098"/>
      <c r="F4" s="1098"/>
      <c r="G4" s="1098"/>
      <c r="H4" s="1098"/>
      <c r="I4" s="1098"/>
      <c r="J4" s="1098"/>
      <c r="K4" s="1098"/>
      <c r="L4" s="1099"/>
    </row>
    <row r="5" spans="1:12">
      <c r="A5" s="18"/>
      <c r="B5" s="1054" t="s">
        <v>489</v>
      </c>
      <c r="C5" s="1054" t="s">
        <v>490</v>
      </c>
      <c r="D5" s="1054" t="s">
        <v>491</v>
      </c>
      <c r="E5" s="1054" t="s">
        <v>492</v>
      </c>
      <c r="F5" s="1054" t="s">
        <v>493</v>
      </c>
      <c r="G5" s="1094" t="s">
        <v>355</v>
      </c>
      <c r="H5" s="1094"/>
      <c r="I5" s="1094"/>
      <c r="J5" s="1054" t="s">
        <v>356</v>
      </c>
      <c r="K5" s="1054" t="s">
        <v>494</v>
      </c>
      <c r="L5" s="1054" t="s">
        <v>358</v>
      </c>
    </row>
    <row r="6" spans="1:12" ht="36">
      <c r="A6" s="18"/>
      <c r="B6" s="1055"/>
      <c r="C6" s="1055"/>
      <c r="D6" s="1055"/>
      <c r="E6" s="1055"/>
      <c r="F6" s="1055"/>
      <c r="G6" s="92" t="s">
        <v>268</v>
      </c>
      <c r="H6" s="92" t="s">
        <v>346</v>
      </c>
      <c r="I6" s="92" t="s">
        <v>259</v>
      </c>
      <c r="J6" s="1055"/>
      <c r="K6" s="1055"/>
      <c r="L6" s="1055"/>
    </row>
    <row r="7" spans="1:12">
      <c r="A7" s="18"/>
      <c r="B7" s="1056"/>
      <c r="C7" s="1056"/>
      <c r="D7" s="1056"/>
      <c r="E7" s="1056"/>
      <c r="F7" s="1056"/>
      <c r="G7" s="93" t="s">
        <v>88</v>
      </c>
      <c r="H7" s="93" t="s">
        <v>88</v>
      </c>
      <c r="I7" s="93" t="s">
        <v>88</v>
      </c>
      <c r="J7" s="1056"/>
      <c r="K7" s="93" t="s">
        <v>359</v>
      </c>
      <c r="L7" s="93" t="s">
        <v>359</v>
      </c>
    </row>
    <row r="8" spans="1:12">
      <c r="A8" s="18">
        <v>1</v>
      </c>
      <c r="B8" s="262" t="s">
        <v>481</v>
      </c>
      <c r="C8" s="261" t="s">
        <v>286</v>
      </c>
      <c r="D8" s="262" t="s">
        <v>361</v>
      </c>
      <c r="E8" s="261" t="s">
        <v>495</v>
      </c>
      <c r="F8" s="262" t="s">
        <v>256</v>
      </c>
      <c r="G8" s="263">
        <v>4592360</v>
      </c>
      <c r="H8" s="263">
        <v>4424891</v>
      </c>
      <c r="I8" s="263">
        <v>9017251</v>
      </c>
      <c r="J8" s="261" t="s">
        <v>496</v>
      </c>
      <c r="K8" s="264">
        <v>6.25E-2</v>
      </c>
      <c r="L8" s="264">
        <v>6.25E-2</v>
      </c>
    </row>
    <row r="9" spans="1:12">
      <c r="A9" s="18">
        <v>2</v>
      </c>
      <c r="B9" s="266" t="s">
        <v>481</v>
      </c>
      <c r="C9" s="265" t="s">
        <v>286</v>
      </c>
      <c r="D9" s="266" t="s">
        <v>361</v>
      </c>
      <c r="E9" s="265" t="s">
        <v>497</v>
      </c>
      <c r="F9" s="266" t="s">
        <v>256</v>
      </c>
      <c r="G9" s="267">
        <v>624097</v>
      </c>
      <c r="H9" s="267">
        <v>0</v>
      </c>
      <c r="I9" s="267">
        <v>624097</v>
      </c>
      <c r="J9" s="265" t="s">
        <v>482</v>
      </c>
      <c r="K9" s="268">
        <v>7.5178271561061077E-2</v>
      </c>
      <c r="L9" s="268">
        <v>7.3799999999999991E-2</v>
      </c>
    </row>
    <row r="10" spans="1:12" hidden="1">
      <c r="A10" s="18">
        <v>3</v>
      </c>
      <c r="B10" s="266" t="s">
        <v>481</v>
      </c>
      <c r="C10" s="265" t="s">
        <v>286</v>
      </c>
      <c r="D10" s="266" t="s">
        <v>361</v>
      </c>
      <c r="E10" s="265" t="s">
        <v>495</v>
      </c>
      <c r="F10" s="266" t="s">
        <v>256</v>
      </c>
      <c r="G10" s="267">
        <v>0</v>
      </c>
      <c r="H10" s="267">
        <v>0</v>
      </c>
      <c r="I10" s="267">
        <v>0</v>
      </c>
      <c r="J10" s="265"/>
      <c r="K10" s="268"/>
      <c r="L10" s="268"/>
    </row>
    <row r="11" spans="1:12">
      <c r="A11" s="18">
        <v>4</v>
      </c>
      <c r="B11" s="266" t="s">
        <v>481</v>
      </c>
      <c r="C11" s="265" t="s">
        <v>286</v>
      </c>
      <c r="D11" s="266" t="s">
        <v>361</v>
      </c>
      <c r="E11" s="265" t="s">
        <v>500</v>
      </c>
      <c r="F11" s="266" t="s">
        <v>256</v>
      </c>
      <c r="G11" s="267">
        <v>0</v>
      </c>
      <c r="H11" s="267">
        <v>32932339</v>
      </c>
      <c r="I11" s="267">
        <v>32932339</v>
      </c>
      <c r="J11" s="265" t="s">
        <v>482</v>
      </c>
      <c r="K11" s="268">
        <v>6.1967664986681825E-2</v>
      </c>
      <c r="L11" s="268">
        <v>6.0600000000000001E-2</v>
      </c>
    </row>
    <row r="12" spans="1:12">
      <c r="A12" s="18">
        <v>5</v>
      </c>
      <c r="B12" s="266" t="s">
        <v>481</v>
      </c>
      <c r="C12" s="265" t="s">
        <v>286</v>
      </c>
      <c r="D12" s="266" t="s">
        <v>361</v>
      </c>
      <c r="E12" s="265" t="s">
        <v>502</v>
      </c>
      <c r="F12" s="266" t="s">
        <v>256</v>
      </c>
      <c r="G12" s="267">
        <v>828883</v>
      </c>
      <c r="H12" s="267">
        <v>0</v>
      </c>
      <c r="I12" s="267">
        <v>828883</v>
      </c>
      <c r="J12" s="265" t="s">
        <v>482</v>
      </c>
      <c r="K12" s="268">
        <v>7.0615058616349646E-2</v>
      </c>
      <c r="L12" s="268">
        <v>6.88E-2</v>
      </c>
    </row>
    <row r="13" spans="1:12">
      <c r="A13" s="18">
        <v>6</v>
      </c>
      <c r="B13" s="266" t="s">
        <v>481</v>
      </c>
      <c r="C13" s="265" t="s">
        <v>286</v>
      </c>
      <c r="D13" s="266" t="s">
        <v>361</v>
      </c>
      <c r="E13" s="265" t="s">
        <v>503</v>
      </c>
      <c r="F13" s="266" t="s">
        <v>256</v>
      </c>
      <c r="G13" s="657">
        <v>0</v>
      </c>
      <c r="H13" s="657">
        <v>267333</v>
      </c>
      <c r="I13" s="267">
        <v>267333</v>
      </c>
      <c r="J13" s="265" t="s">
        <v>496</v>
      </c>
      <c r="K13" s="268">
        <v>9.0576082122297841E-2</v>
      </c>
      <c r="L13" s="268">
        <v>8.7999999999999995E-2</v>
      </c>
    </row>
    <row r="14" spans="1:12">
      <c r="A14" s="18">
        <v>7</v>
      </c>
      <c r="B14" s="266" t="s">
        <v>481</v>
      </c>
      <c r="C14" s="265" t="s">
        <v>286</v>
      </c>
      <c r="D14" s="266" t="s">
        <v>361</v>
      </c>
      <c r="E14" s="265" t="s">
        <v>854</v>
      </c>
      <c r="F14" s="266" t="s">
        <v>256</v>
      </c>
      <c r="G14" s="267">
        <v>849120</v>
      </c>
      <c r="H14" s="267">
        <v>0</v>
      </c>
      <c r="I14" s="267">
        <v>849120</v>
      </c>
      <c r="J14" s="265" t="s">
        <v>496</v>
      </c>
      <c r="K14" s="268">
        <v>7.724934729254862E-2</v>
      </c>
      <c r="L14" s="268">
        <v>7.3199999999999987E-2</v>
      </c>
    </row>
    <row r="15" spans="1:12">
      <c r="A15" s="18">
        <v>8</v>
      </c>
      <c r="B15" s="270" t="s">
        <v>247</v>
      </c>
      <c r="C15" s="269" t="s">
        <v>248</v>
      </c>
      <c r="D15" s="270" t="s">
        <v>361</v>
      </c>
      <c r="E15" s="269" t="s">
        <v>502</v>
      </c>
      <c r="F15" s="270" t="s">
        <v>256</v>
      </c>
      <c r="G15" s="271">
        <v>458578</v>
      </c>
      <c r="H15" s="271">
        <v>5000000</v>
      </c>
      <c r="I15" s="271">
        <v>5458578</v>
      </c>
      <c r="J15" s="269" t="s">
        <v>496</v>
      </c>
      <c r="K15" s="272">
        <v>7.3700000000000002E-2</v>
      </c>
      <c r="L15" s="272">
        <v>7.3700000000000002E-2</v>
      </c>
    </row>
    <row r="16" spans="1:12">
      <c r="A16" s="18"/>
      <c r="B16" s="454" t="s">
        <v>259</v>
      </c>
      <c r="C16" s="454"/>
      <c r="D16" s="454"/>
      <c r="E16" s="454"/>
      <c r="F16" s="454"/>
      <c r="G16" s="455">
        <v>7353038</v>
      </c>
      <c r="H16" s="455">
        <v>42624563</v>
      </c>
      <c r="I16" s="455">
        <v>49977601</v>
      </c>
      <c r="J16" s="454"/>
      <c r="K16" s="454"/>
      <c r="L16" s="454"/>
    </row>
    <row r="17" spans="1:12" ht="6" customHeight="1">
      <c r="A17" s="18"/>
      <c r="B17" s="18"/>
      <c r="C17" s="18"/>
      <c r="D17" s="18"/>
      <c r="E17" s="18"/>
      <c r="F17" s="18"/>
      <c r="G17" s="18"/>
      <c r="H17" s="18"/>
      <c r="I17" s="18"/>
      <c r="J17" s="18"/>
      <c r="K17" s="18"/>
      <c r="L17" s="18"/>
    </row>
    <row r="18" spans="1:12">
      <c r="A18" s="18"/>
      <c r="B18" s="1097" t="s">
        <v>504</v>
      </c>
      <c r="C18" s="1098"/>
      <c r="D18" s="1098"/>
      <c r="E18" s="1098"/>
      <c r="F18" s="1098"/>
      <c r="G18" s="1098"/>
      <c r="H18" s="1098"/>
      <c r="I18" s="1098"/>
      <c r="J18" s="1098"/>
      <c r="K18" s="1098"/>
      <c r="L18" s="1099"/>
    </row>
    <row r="19" spans="1:12" ht="12" customHeight="1">
      <c r="A19" s="18"/>
      <c r="B19" s="1054" t="s">
        <v>489</v>
      </c>
      <c r="C19" s="1054" t="s">
        <v>490</v>
      </c>
      <c r="D19" s="1054" t="s">
        <v>491</v>
      </c>
      <c r="E19" s="1054" t="s">
        <v>492</v>
      </c>
      <c r="F19" s="1054" t="s">
        <v>493</v>
      </c>
      <c r="G19" s="1094" t="s">
        <v>355</v>
      </c>
      <c r="H19" s="1094"/>
      <c r="I19" s="1094"/>
      <c r="J19" s="1054" t="s">
        <v>356</v>
      </c>
      <c r="K19" s="1054" t="s">
        <v>494</v>
      </c>
      <c r="L19" s="1054" t="s">
        <v>358</v>
      </c>
    </row>
    <row r="20" spans="1:12" ht="36">
      <c r="A20" s="18"/>
      <c r="B20" s="1055"/>
      <c r="C20" s="1055"/>
      <c r="D20" s="1055"/>
      <c r="E20" s="1055"/>
      <c r="F20" s="1055"/>
      <c r="G20" s="92" t="s">
        <v>268</v>
      </c>
      <c r="H20" s="92" t="s">
        <v>346</v>
      </c>
      <c r="I20" s="92" t="s">
        <v>259</v>
      </c>
      <c r="J20" s="1055"/>
      <c r="K20" s="1055"/>
      <c r="L20" s="1055"/>
    </row>
    <row r="21" spans="1:12">
      <c r="A21" s="18"/>
      <c r="B21" s="1056"/>
      <c r="C21" s="1056"/>
      <c r="D21" s="1056"/>
      <c r="E21" s="1056"/>
      <c r="F21" s="1056"/>
      <c r="G21" s="93" t="s">
        <v>88</v>
      </c>
      <c r="H21" s="93" t="s">
        <v>88</v>
      </c>
      <c r="I21" s="93" t="s">
        <v>88</v>
      </c>
      <c r="J21" s="1056"/>
      <c r="K21" s="93" t="s">
        <v>359</v>
      </c>
      <c r="L21" s="93" t="s">
        <v>359</v>
      </c>
    </row>
    <row r="22" spans="1:12">
      <c r="A22" s="18">
        <v>1</v>
      </c>
      <c r="B22" s="262" t="s">
        <v>481</v>
      </c>
      <c r="C22" s="261" t="s">
        <v>286</v>
      </c>
      <c r="D22" s="262" t="s">
        <v>361</v>
      </c>
      <c r="E22" s="261" t="s">
        <v>495</v>
      </c>
      <c r="F22" s="262" t="s">
        <v>256</v>
      </c>
      <c r="G22" s="263">
        <v>4592360</v>
      </c>
      <c r="H22" s="263">
        <v>4424891</v>
      </c>
      <c r="I22" s="263">
        <v>9017251</v>
      </c>
      <c r="J22" s="261" t="s">
        <v>496</v>
      </c>
      <c r="K22" s="264">
        <v>6.25E-2</v>
      </c>
      <c r="L22" s="264">
        <v>6.25E-2</v>
      </c>
    </row>
    <row r="23" spans="1:12">
      <c r="A23" s="18">
        <v>2</v>
      </c>
      <c r="B23" s="266" t="s">
        <v>481</v>
      </c>
      <c r="C23" s="265" t="s">
        <v>286</v>
      </c>
      <c r="D23" s="266" t="s">
        <v>361</v>
      </c>
      <c r="E23" s="265" t="s">
        <v>497</v>
      </c>
      <c r="F23" s="266" t="s">
        <v>256</v>
      </c>
      <c r="G23" s="267">
        <v>639967</v>
      </c>
      <c r="H23" s="267">
        <v>0</v>
      </c>
      <c r="I23" s="267">
        <v>639967</v>
      </c>
      <c r="J23" s="265" t="s">
        <v>482</v>
      </c>
      <c r="K23" s="268">
        <v>7.5178271561061077E-2</v>
      </c>
      <c r="L23" s="268">
        <v>7.3799999999999991E-2</v>
      </c>
    </row>
    <row r="24" spans="1:12" hidden="1">
      <c r="A24" s="18">
        <v>3</v>
      </c>
      <c r="B24" s="266" t="s">
        <v>481</v>
      </c>
      <c r="C24" s="265" t="s">
        <v>286</v>
      </c>
      <c r="D24" s="266" t="s">
        <v>361</v>
      </c>
      <c r="E24" s="265" t="s">
        <v>495</v>
      </c>
      <c r="F24" s="266" t="s">
        <v>256</v>
      </c>
      <c r="G24" s="267">
        <v>0</v>
      </c>
      <c r="H24" s="267">
        <v>0</v>
      </c>
      <c r="I24" s="267">
        <v>0</v>
      </c>
      <c r="J24" s="265"/>
      <c r="K24" s="268"/>
      <c r="L24" s="268"/>
    </row>
    <row r="25" spans="1:12">
      <c r="A25" s="18">
        <v>4</v>
      </c>
      <c r="B25" s="266" t="s">
        <v>481</v>
      </c>
      <c r="C25" s="265" t="s">
        <v>286</v>
      </c>
      <c r="D25" s="266" t="s">
        <v>361</v>
      </c>
      <c r="E25" s="265" t="s">
        <v>500</v>
      </c>
      <c r="F25" s="266" t="s">
        <v>256</v>
      </c>
      <c r="G25" s="267">
        <v>0</v>
      </c>
      <c r="H25" s="267">
        <v>32998768</v>
      </c>
      <c r="I25" s="267">
        <v>32998768</v>
      </c>
      <c r="J25" s="265" t="s">
        <v>482</v>
      </c>
      <c r="K25" s="268">
        <v>6.1967664986681825E-2</v>
      </c>
      <c r="L25" s="268">
        <v>6.0600000000000001E-2</v>
      </c>
    </row>
    <row r="26" spans="1:12">
      <c r="A26" s="18">
        <v>5</v>
      </c>
      <c r="B26" s="266" t="s">
        <v>481</v>
      </c>
      <c r="C26" s="265" t="s">
        <v>286</v>
      </c>
      <c r="D26" s="266" t="s">
        <v>361</v>
      </c>
      <c r="E26" s="265" t="s">
        <v>502</v>
      </c>
      <c r="F26" s="266" t="s">
        <v>256</v>
      </c>
      <c r="G26" s="267">
        <v>900133</v>
      </c>
      <c r="H26" s="267">
        <v>0</v>
      </c>
      <c r="I26" s="267">
        <v>900133</v>
      </c>
      <c r="J26" s="265" t="s">
        <v>482</v>
      </c>
      <c r="K26" s="268">
        <v>7.0615058616349646E-2</v>
      </c>
      <c r="L26" s="268">
        <v>6.88E-2</v>
      </c>
    </row>
    <row r="27" spans="1:12">
      <c r="A27" s="18">
        <v>6</v>
      </c>
      <c r="B27" s="266" t="s">
        <v>481</v>
      </c>
      <c r="C27" s="265" t="s">
        <v>286</v>
      </c>
      <c r="D27" s="266" t="s">
        <v>361</v>
      </c>
      <c r="E27" s="265" t="s">
        <v>503</v>
      </c>
      <c r="F27" s="266" t="s">
        <v>256</v>
      </c>
      <c r="G27" s="267">
        <v>0</v>
      </c>
      <c r="H27" s="267">
        <v>315333</v>
      </c>
      <c r="I27" s="267">
        <v>315333</v>
      </c>
      <c r="J27" s="265" t="s">
        <v>496</v>
      </c>
      <c r="K27" s="268">
        <v>9.0576082122297841E-2</v>
      </c>
      <c r="L27" s="268">
        <v>8.7999999999999995E-2</v>
      </c>
    </row>
    <row r="28" spans="1:12">
      <c r="A28" s="18">
        <v>7</v>
      </c>
      <c r="B28" s="266" t="s">
        <v>481</v>
      </c>
      <c r="C28" s="265" t="s">
        <v>286</v>
      </c>
      <c r="D28" s="266" t="s">
        <v>361</v>
      </c>
      <c r="E28" s="265" t="s">
        <v>854</v>
      </c>
      <c r="F28" s="266" t="s">
        <v>256</v>
      </c>
      <c r="G28" s="267">
        <v>927200</v>
      </c>
      <c r="H28" s="267">
        <v>0</v>
      </c>
      <c r="I28" s="267">
        <v>927200</v>
      </c>
      <c r="J28" s="265" t="s">
        <v>496</v>
      </c>
      <c r="K28" s="268">
        <v>7.724934729254862E-2</v>
      </c>
      <c r="L28" s="268">
        <v>7.3199999999999987E-2</v>
      </c>
    </row>
    <row r="29" spans="1:12">
      <c r="A29" s="18">
        <v>8</v>
      </c>
      <c r="B29" s="270" t="s">
        <v>247</v>
      </c>
      <c r="C29" s="269" t="s">
        <v>248</v>
      </c>
      <c r="D29" s="270" t="s">
        <v>361</v>
      </c>
      <c r="E29" s="269" t="s">
        <v>502</v>
      </c>
      <c r="F29" s="270" t="s">
        <v>256</v>
      </c>
      <c r="G29" s="271">
        <v>458578</v>
      </c>
      <c r="H29" s="271">
        <v>5000000</v>
      </c>
      <c r="I29" s="271">
        <v>5458578</v>
      </c>
      <c r="J29" s="269" t="s">
        <v>496</v>
      </c>
      <c r="K29" s="272">
        <v>7.3700000000000002E-2</v>
      </c>
      <c r="L29" s="272">
        <v>7.3700000000000002E-2</v>
      </c>
    </row>
    <row r="30" spans="1:12">
      <c r="A30" s="18"/>
      <c r="B30" s="454" t="s">
        <v>259</v>
      </c>
      <c r="C30" s="454"/>
      <c r="D30" s="454"/>
      <c r="E30" s="454"/>
      <c r="F30" s="454"/>
      <c r="G30" s="455">
        <v>7518238</v>
      </c>
      <c r="H30" s="455">
        <v>42738992</v>
      </c>
      <c r="I30" s="455">
        <v>50257230</v>
      </c>
      <c r="J30" s="454"/>
      <c r="K30" s="454"/>
      <c r="L30" s="454"/>
    </row>
    <row r="31" spans="1:12">
      <c r="A31" s="18"/>
      <c r="B31" s="18"/>
      <c r="C31" s="18"/>
      <c r="D31" s="18"/>
      <c r="E31" s="18"/>
      <c r="F31" s="18"/>
      <c r="G31" s="18"/>
      <c r="H31" s="18"/>
      <c r="I31" s="18"/>
      <c r="J31" s="18"/>
      <c r="K31" s="18"/>
      <c r="L31" s="18"/>
    </row>
    <row r="32" spans="1:12">
      <c r="A32" s="18"/>
      <c r="B32" s="18"/>
      <c r="C32" s="18"/>
      <c r="D32" s="18"/>
      <c r="E32" s="18"/>
      <c r="F32" s="18"/>
      <c r="G32" s="18"/>
      <c r="H32" s="18"/>
      <c r="I32" s="113"/>
      <c r="J32" s="113"/>
      <c r="K32" s="18"/>
      <c r="L32" s="18"/>
    </row>
    <row r="33" spans="1:12">
      <c r="A33" s="18"/>
      <c r="B33" s="90" t="s">
        <v>349</v>
      </c>
      <c r="C33" s="18"/>
      <c r="D33" s="18"/>
      <c r="E33" s="18"/>
      <c r="F33" s="18"/>
      <c r="G33" s="18"/>
      <c r="H33" s="18"/>
      <c r="I33" s="18"/>
      <c r="J33" s="18"/>
      <c r="K33" s="18"/>
      <c r="L33" s="18"/>
    </row>
    <row r="34" spans="1:12" ht="12.6" thickBot="1">
      <c r="A34" s="18"/>
      <c r="B34" s="21"/>
      <c r="C34" s="18"/>
      <c r="D34" s="18"/>
      <c r="E34" s="18"/>
      <c r="F34" s="18"/>
      <c r="G34" s="18"/>
      <c r="H34" s="18"/>
      <c r="I34" s="18"/>
      <c r="J34" s="18"/>
      <c r="K34" s="18"/>
      <c r="L34" s="18"/>
    </row>
    <row r="35" spans="1:12">
      <c r="A35" s="18"/>
      <c r="B35" s="1088" t="s">
        <v>841</v>
      </c>
      <c r="C35" s="1089"/>
      <c r="D35" s="1089"/>
      <c r="E35" s="1089"/>
      <c r="F35" s="1089"/>
      <c r="G35" s="1089"/>
      <c r="H35" s="1089"/>
      <c r="I35" s="1089"/>
      <c r="J35" s="1089"/>
      <c r="K35" s="1089"/>
      <c r="L35" s="1090"/>
    </row>
    <row r="36" spans="1:12">
      <c r="A36" s="18"/>
      <c r="B36" s="1091" t="s">
        <v>489</v>
      </c>
      <c r="C36" s="1054" t="s">
        <v>490</v>
      </c>
      <c r="D36" s="1054" t="s">
        <v>491</v>
      </c>
      <c r="E36" s="1054" t="s">
        <v>492</v>
      </c>
      <c r="F36" s="1054" t="s">
        <v>493</v>
      </c>
      <c r="G36" s="1094" t="s">
        <v>355</v>
      </c>
      <c r="H36" s="1094"/>
      <c r="I36" s="1094"/>
      <c r="J36" s="1054" t="s">
        <v>356</v>
      </c>
      <c r="K36" s="1054" t="s">
        <v>494</v>
      </c>
      <c r="L36" s="1095" t="s">
        <v>358</v>
      </c>
    </row>
    <row r="37" spans="1:12" ht="36">
      <c r="A37" s="18"/>
      <c r="B37" s="1092"/>
      <c r="C37" s="1055"/>
      <c r="D37" s="1055"/>
      <c r="E37" s="1055"/>
      <c r="F37" s="1055"/>
      <c r="G37" s="92" t="s">
        <v>268</v>
      </c>
      <c r="H37" s="92" t="s">
        <v>346</v>
      </c>
      <c r="I37" s="92" t="s">
        <v>259</v>
      </c>
      <c r="J37" s="1055"/>
      <c r="K37" s="1055"/>
      <c r="L37" s="1096"/>
    </row>
    <row r="38" spans="1:12">
      <c r="A38" s="18"/>
      <c r="B38" s="1092"/>
      <c r="C38" s="1055"/>
      <c r="D38" s="1055"/>
      <c r="E38" s="1055"/>
      <c r="F38" s="1055"/>
      <c r="G38" s="99" t="s">
        <v>88</v>
      </c>
      <c r="H38" s="99" t="s">
        <v>88</v>
      </c>
      <c r="I38" s="99" t="s">
        <v>88</v>
      </c>
      <c r="J38" s="1055"/>
      <c r="K38" s="99" t="s">
        <v>359</v>
      </c>
      <c r="L38" s="100" t="s">
        <v>359</v>
      </c>
    </row>
    <row r="39" spans="1:12">
      <c r="A39" s="18">
        <v>1</v>
      </c>
      <c r="B39" s="262" t="s">
        <v>481</v>
      </c>
      <c r="C39" s="261" t="s">
        <v>286</v>
      </c>
      <c r="D39" s="262" t="s">
        <v>361</v>
      </c>
      <c r="E39" s="261" t="s">
        <v>495</v>
      </c>
      <c r="F39" s="262" t="s">
        <v>256</v>
      </c>
      <c r="G39" s="656">
        <v>0</v>
      </c>
      <c r="H39" s="656">
        <v>8908389</v>
      </c>
      <c r="I39" s="656">
        <v>8908389</v>
      </c>
      <c r="J39" s="261" t="s">
        <v>496</v>
      </c>
      <c r="K39" s="264">
        <v>8.8300000000000003E-2</v>
      </c>
      <c r="L39" s="264">
        <v>8.8300000000000003E-2</v>
      </c>
    </row>
    <row r="40" spans="1:12">
      <c r="A40" s="18">
        <v>2</v>
      </c>
      <c r="B40" s="266" t="s">
        <v>481</v>
      </c>
      <c r="C40" s="265" t="s">
        <v>286</v>
      </c>
      <c r="D40" s="266" t="s">
        <v>361</v>
      </c>
      <c r="E40" s="265" t="s">
        <v>497</v>
      </c>
      <c r="F40" s="266" t="s">
        <v>256</v>
      </c>
      <c r="G40" s="657">
        <v>0</v>
      </c>
      <c r="H40" s="657">
        <v>362578</v>
      </c>
      <c r="I40" s="657">
        <v>362578</v>
      </c>
      <c r="J40" s="265" t="s">
        <v>482</v>
      </c>
      <c r="K40" s="268">
        <v>0.10325123686237062</v>
      </c>
      <c r="L40" s="268">
        <v>0.10099999999999999</v>
      </c>
    </row>
    <row r="41" spans="1:12">
      <c r="A41" s="18">
        <v>3</v>
      </c>
      <c r="B41" s="266" t="s">
        <v>481</v>
      </c>
      <c r="C41" s="265" t="s">
        <v>286</v>
      </c>
      <c r="D41" s="266" t="s">
        <v>361</v>
      </c>
      <c r="E41" s="265" t="s">
        <v>495</v>
      </c>
      <c r="F41" s="266" t="s">
        <v>256</v>
      </c>
      <c r="G41" s="657">
        <v>105636</v>
      </c>
      <c r="H41" s="657">
        <v>28000000</v>
      </c>
      <c r="I41" s="657">
        <v>28105636</v>
      </c>
      <c r="J41" s="265" t="s">
        <v>482</v>
      </c>
      <c r="K41" s="268">
        <v>1.9600673674656566E-2</v>
      </c>
      <c r="L41" s="268">
        <v>1.9E-2</v>
      </c>
    </row>
    <row r="42" spans="1:12">
      <c r="A42" s="18">
        <v>4</v>
      </c>
      <c r="B42" s="266" t="s">
        <v>481</v>
      </c>
      <c r="C42" s="265" t="s">
        <v>286</v>
      </c>
      <c r="D42" s="266" t="s">
        <v>361</v>
      </c>
      <c r="E42" s="265" t="s">
        <v>498</v>
      </c>
      <c r="F42" s="266" t="s">
        <v>256</v>
      </c>
      <c r="G42" s="657">
        <v>0</v>
      </c>
      <c r="H42" s="657">
        <v>20002333</v>
      </c>
      <c r="I42" s="657">
        <v>20002333</v>
      </c>
      <c r="J42" s="265" t="s">
        <v>482</v>
      </c>
      <c r="K42" s="268">
        <v>2.1000000000000001E-2</v>
      </c>
      <c r="L42" s="268">
        <v>2.1000000000000001E-2</v>
      </c>
    </row>
    <row r="43" spans="1:12">
      <c r="A43" s="18">
        <v>5</v>
      </c>
      <c r="B43" s="266" t="s">
        <v>481</v>
      </c>
      <c r="C43" s="265" t="s">
        <v>286</v>
      </c>
      <c r="D43" s="266" t="s">
        <v>361</v>
      </c>
      <c r="E43" s="265" t="s">
        <v>499</v>
      </c>
      <c r="F43" s="266" t="s">
        <v>256</v>
      </c>
      <c r="G43" s="657">
        <v>113765</v>
      </c>
      <c r="H43" s="657">
        <v>22000000</v>
      </c>
      <c r="I43" s="657">
        <v>22113765</v>
      </c>
      <c r="J43" s="265" t="s">
        <v>482</v>
      </c>
      <c r="K43" s="268">
        <v>1.9E-2</v>
      </c>
      <c r="L43" s="268">
        <v>1.9E-2</v>
      </c>
    </row>
    <row r="44" spans="1:12">
      <c r="A44" s="18">
        <v>7</v>
      </c>
      <c r="B44" s="266" t="s">
        <v>481</v>
      </c>
      <c r="C44" s="265" t="s">
        <v>286</v>
      </c>
      <c r="D44" s="266" t="s">
        <v>361</v>
      </c>
      <c r="E44" s="265" t="s">
        <v>500</v>
      </c>
      <c r="F44" s="266" t="s">
        <v>256</v>
      </c>
      <c r="G44" s="267">
        <v>1021576</v>
      </c>
      <c r="H44" s="267">
        <v>0</v>
      </c>
      <c r="I44" s="267">
        <v>1021576</v>
      </c>
      <c r="J44" s="265" t="s">
        <v>482</v>
      </c>
      <c r="K44" s="268">
        <v>9.7685809352384023E-2</v>
      </c>
      <c r="L44" s="268">
        <v>9.5299999999999996E-2</v>
      </c>
    </row>
    <row r="45" spans="1:12">
      <c r="A45" s="18">
        <v>8</v>
      </c>
      <c r="B45" s="266" t="s">
        <v>481</v>
      </c>
      <c r="C45" s="265" t="s">
        <v>286</v>
      </c>
      <c r="D45" s="266" t="s">
        <v>361</v>
      </c>
      <c r="E45" s="265" t="s">
        <v>501</v>
      </c>
      <c r="F45" s="266" t="s">
        <v>256</v>
      </c>
      <c r="G45" s="267">
        <v>58897</v>
      </c>
      <c r="H45" s="267">
        <v>25000000</v>
      </c>
      <c r="I45" s="267">
        <v>25058897</v>
      </c>
      <c r="J45" s="265" t="s">
        <v>482</v>
      </c>
      <c r="K45" s="268">
        <v>1.5396290650918854E-2</v>
      </c>
      <c r="L45" s="268">
        <v>1.4999999999999999E-2</v>
      </c>
    </row>
    <row r="46" spans="1:12">
      <c r="A46" s="18">
        <v>9</v>
      </c>
      <c r="B46" s="266" t="s">
        <v>481</v>
      </c>
      <c r="C46" s="265" t="s">
        <v>286</v>
      </c>
      <c r="D46" s="266" t="s">
        <v>361</v>
      </c>
      <c r="E46" s="265" t="s">
        <v>502</v>
      </c>
      <c r="F46" s="266" t="s">
        <v>256</v>
      </c>
      <c r="G46" s="267">
        <v>0</v>
      </c>
      <c r="H46" s="267">
        <v>452350</v>
      </c>
      <c r="I46" s="267">
        <v>452350</v>
      </c>
      <c r="J46" s="265" t="s">
        <v>482</v>
      </c>
      <c r="K46" s="268">
        <v>9.8008018152835774E-2</v>
      </c>
      <c r="L46" s="268">
        <v>9.5200000000000007E-2</v>
      </c>
    </row>
    <row r="47" spans="1:12">
      <c r="A47" s="18">
        <v>10</v>
      </c>
      <c r="B47" s="266" t="s">
        <v>481</v>
      </c>
      <c r="C47" s="265" t="s">
        <v>286</v>
      </c>
      <c r="D47" s="266" t="s">
        <v>361</v>
      </c>
      <c r="E47" s="265" t="s">
        <v>503</v>
      </c>
      <c r="F47" s="266" t="s">
        <v>256</v>
      </c>
      <c r="G47" s="267">
        <v>949333</v>
      </c>
      <c r="H47" s="267">
        <v>0</v>
      </c>
      <c r="I47" s="267">
        <v>949333</v>
      </c>
      <c r="J47" s="265" t="s">
        <v>496</v>
      </c>
      <c r="K47" s="268">
        <v>9.0881019198399304E-2</v>
      </c>
      <c r="L47" s="268">
        <v>8.7999999999999995E-2</v>
      </c>
    </row>
    <row r="48" spans="1:12">
      <c r="A48" s="18">
        <v>13</v>
      </c>
      <c r="B48" s="270" t="s">
        <v>247</v>
      </c>
      <c r="C48" s="269" t="s">
        <v>248</v>
      </c>
      <c r="D48" s="270" t="s">
        <v>361</v>
      </c>
      <c r="E48" s="269" t="s">
        <v>502</v>
      </c>
      <c r="F48" s="270" t="s">
        <v>256</v>
      </c>
      <c r="G48" s="271">
        <v>0</v>
      </c>
      <c r="H48" s="271">
        <v>109000</v>
      </c>
      <c r="I48" s="271">
        <v>109000</v>
      </c>
      <c r="J48" s="269" t="s">
        <v>496</v>
      </c>
      <c r="K48" s="272">
        <v>9.8099999999999993E-2</v>
      </c>
      <c r="L48" s="272">
        <v>9.8099999999999993E-2</v>
      </c>
    </row>
    <row r="49" spans="1:12" ht="12.6" thickBot="1">
      <c r="A49" s="18"/>
      <c r="B49" s="95" t="s">
        <v>259</v>
      </c>
      <c r="C49" s="96"/>
      <c r="D49" s="96"/>
      <c r="E49" s="96"/>
      <c r="F49" s="96"/>
      <c r="G49" s="191">
        <v>2249207</v>
      </c>
      <c r="H49" s="191">
        <v>104834650</v>
      </c>
      <c r="I49" s="191">
        <v>107083857</v>
      </c>
      <c r="J49" s="96"/>
      <c r="K49" s="96"/>
      <c r="L49" s="98"/>
    </row>
    <row r="50" spans="1:12" ht="12.6" thickBot="1">
      <c r="A50" s="18"/>
      <c r="B50" s="18"/>
      <c r="C50" s="18"/>
      <c r="D50" s="18"/>
      <c r="E50" s="18"/>
      <c r="F50" s="18"/>
      <c r="G50" s="18"/>
      <c r="H50" s="18"/>
      <c r="I50" s="18"/>
      <c r="J50" s="18"/>
      <c r="K50" s="18"/>
      <c r="L50" s="18"/>
    </row>
    <row r="51" spans="1:12">
      <c r="A51" s="18"/>
      <c r="B51" s="1088" t="s">
        <v>842</v>
      </c>
      <c r="C51" s="1089"/>
      <c r="D51" s="1089"/>
      <c r="E51" s="1089"/>
      <c r="F51" s="1089"/>
      <c r="G51" s="1089"/>
      <c r="H51" s="1089"/>
      <c r="I51" s="1089"/>
      <c r="J51" s="1089"/>
      <c r="K51" s="1089"/>
      <c r="L51" s="1090"/>
    </row>
    <row r="52" spans="1:12">
      <c r="A52" s="18"/>
      <c r="B52" s="1091" t="s">
        <v>489</v>
      </c>
      <c r="C52" s="1054" t="s">
        <v>490</v>
      </c>
      <c r="D52" s="1054" t="s">
        <v>491</v>
      </c>
      <c r="E52" s="1054" t="s">
        <v>492</v>
      </c>
      <c r="F52" s="1054" t="s">
        <v>493</v>
      </c>
      <c r="G52" s="1094" t="s">
        <v>355</v>
      </c>
      <c r="H52" s="1094"/>
      <c r="I52" s="1094"/>
      <c r="J52" s="1054" t="s">
        <v>356</v>
      </c>
      <c r="K52" s="1054" t="s">
        <v>494</v>
      </c>
      <c r="L52" s="1095" t="s">
        <v>358</v>
      </c>
    </row>
    <row r="53" spans="1:12" ht="36">
      <c r="A53" s="18"/>
      <c r="B53" s="1092"/>
      <c r="C53" s="1055"/>
      <c r="D53" s="1055"/>
      <c r="E53" s="1055"/>
      <c r="F53" s="1055"/>
      <c r="G53" s="92" t="s">
        <v>268</v>
      </c>
      <c r="H53" s="92" t="s">
        <v>346</v>
      </c>
      <c r="I53" s="92" t="s">
        <v>259</v>
      </c>
      <c r="J53" s="1055"/>
      <c r="K53" s="1055"/>
      <c r="L53" s="1096"/>
    </row>
    <row r="54" spans="1:12">
      <c r="A54" s="18"/>
      <c r="B54" s="1093"/>
      <c r="C54" s="1056"/>
      <c r="D54" s="1056"/>
      <c r="E54" s="1056"/>
      <c r="F54" s="1056"/>
      <c r="G54" s="93" t="s">
        <v>88</v>
      </c>
      <c r="H54" s="93" t="s">
        <v>88</v>
      </c>
      <c r="I54" s="93" t="s">
        <v>88</v>
      </c>
      <c r="J54" s="1056"/>
      <c r="K54" s="93" t="s">
        <v>359</v>
      </c>
      <c r="L54" s="94" t="s">
        <v>359</v>
      </c>
    </row>
    <row r="55" spans="1:12">
      <c r="A55" s="18">
        <v>1</v>
      </c>
      <c r="B55" s="262" t="s">
        <v>481</v>
      </c>
      <c r="C55" s="261" t="s">
        <v>286</v>
      </c>
      <c r="D55" s="262" t="s">
        <v>361</v>
      </c>
      <c r="E55" s="261" t="s">
        <v>495</v>
      </c>
      <c r="F55" s="262" t="s">
        <v>256</v>
      </c>
      <c r="G55" s="656">
        <v>0</v>
      </c>
      <c r="H55" s="656">
        <v>8908389</v>
      </c>
      <c r="I55" s="656">
        <v>8908389</v>
      </c>
      <c r="J55" s="261" t="s">
        <v>496</v>
      </c>
      <c r="K55" s="264">
        <v>8.8300000000000003E-2</v>
      </c>
      <c r="L55" s="264">
        <v>8.8300000000000003E-2</v>
      </c>
    </row>
    <row r="56" spans="1:12">
      <c r="A56" s="18">
        <v>2</v>
      </c>
      <c r="B56" s="266" t="s">
        <v>481</v>
      </c>
      <c r="C56" s="265" t="s">
        <v>286</v>
      </c>
      <c r="D56" s="266" t="s">
        <v>361</v>
      </c>
      <c r="E56" s="265" t="s">
        <v>497</v>
      </c>
      <c r="F56" s="266" t="s">
        <v>256</v>
      </c>
      <c r="G56" s="657">
        <v>0</v>
      </c>
      <c r="H56" s="657">
        <v>378447</v>
      </c>
      <c r="I56" s="657">
        <v>378447</v>
      </c>
      <c r="J56" s="265" t="s">
        <v>482</v>
      </c>
      <c r="K56" s="268">
        <v>0.10325123686237062</v>
      </c>
      <c r="L56" s="268">
        <v>0.10099999999999999</v>
      </c>
    </row>
    <row r="57" spans="1:12">
      <c r="A57" s="18">
        <v>3</v>
      </c>
      <c r="B57" s="266" t="s">
        <v>481</v>
      </c>
      <c r="C57" s="265" t="s">
        <v>286</v>
      </c>
      <c r="D57" s="266" t="s">
        <v>361</v>
      </c>
      <c r="E57" s="265" t="s">
        <v>495</v>
      </c>
      <c r="F57" s="266" t="s">
        <v>256</v>
      </c>
      <c r="G57" s="657">
        <v>140448</v>
      </c>
      <c r="H57" s="657">
        <v>28000000</v>
      </c>
      <c r="I57" s="657">
        <v>28140448</v>
      </c>
      <c r="J57" s="265" t="s">
        <v>482</v>
      </c>
      <c r="K57" s="268">
        <v>1.9600673674656566E-2</v>
      </c>
      <c r="L57" s="268">
        <v>1.9E-2</v>
      </c>
    </row>
    <row r="58" spans="1:12">
      <c r="A58" s="18">
        <v>4</v>
      </c>
      <c r="B58" s="266" t="s">
        <v>481</v>
      </c>
      <c r="C58" s="265" t="s">
        <v>286</v>
      </c>
      <c r="D58" s="266" t="s">
        <v>361</v>
      </c>
      <c r="E58" s="265" t="s">
        <v>498</v>
      </c>
      <c r="F58" s="266" t="s">
        <v>256</v>
      </c>
      <c r="G58" s="657">
        <v>0</v>
      </c>
      <c r="H58" s="657">
        <v>20002333</v>
      </c>
      <c r="I58" s="657">
        <v>20002333</v>
      </c>
      <c r="J58" s="265" t="s">
        <v>482</v>
      </c>
      <c r="K58" s="268">
        <v>2.1000000000000001E-2</v>
      </c>
      <c r="L58" s="268">
        <v>2.1000000000000001E-2</v>
      </c>
    </row>
    <row r="59" spans="1:12">
      <c r="A59" s="18">
        <v>5</v>
      </c>
      <c r="B59" s="266" t="s">
        <v>481</v>
      </c>
      <c r="C59" s="265" t="s">
        <v>286</v>
      </c>
      <c r="D59" s="266" t="s">
        <v>361</v>
      </c>
      <c r="E59" s="265" t="s">
        <v>499</v>
      </c>
      <c r="F59" s="266" t="s">
        <v>256</v>
      </c>
      <c r="G59" s="657">
        <v>113765</v>
      </c>
      <c r="H59" s="657">
        <v>22000000</v>
      </c>
      <c r="I59" s="657">
        <v>22113765</v>
      </c>
      <c r="J59" s="265" t="s">
        <v>482</v>
      </c>
      <c r="K59" s="268">
        <v>1.9E-2</v>
      </c>
      <c r="L59" s="268">
        <v>1.9E-2</v>
      </c>
    </row>
    <row r="60" spans="1:12">
      <c r="A60" s="18">
        <v>7</v>
      </c>
      <c r="B60" s="266" t="s">
        <v>481</v>
      </c>
      <c r="C60" s="265" t="s">
        <v>286</v>
      </c>
      <c r="D60" s="266" t="s">
        <v>361</v>
      </c>
      <c r="E60" s="265" t="s">
        <v>500</v>
      </c>
      <c r="F60" s="266" t="s">
        <v>256</v>
      </c>
      <c r="G60" s="267">
        <v>1094044</v>
      </c>
      <c r="H60" s="267">
        <v>0</v>
      </c>
      <c r="I60" s="267">
        <v>1094044</v>
      </c>
      <c r="J60" s="265" t="s">
        <v>482</v>
      </c>
      <c r="K60" s="268">
        <v>9.7685809352384023E-2</v>
      </c>
      <c r="L60" s="268">
        <v>9.5299999999999996E-2</v>
      </c>
    </row>
    <row r="61" spans="1:12">
      <c r="A61" s="18">
        <v>8</v>
      </c>
      <c r="B61" s="266" t="s">
        <v>481</v>
      </c>
      <c r="C61" s="265" t="s">
        <v>286</v>
      </c>
      <c r="D61" s="266" t="s">
        <v>361</v>
      </c>
      <c r="E61" s="265" t="s">
        <v>501</v>
      </c>
      <c r="F61" s="266" t="s">
        <v>256</v>
      </c>
      <c r="G61" s="267">
        <v>131250</v>
      </c>
      <c r="H61" s="267">
        <v>25000000</v>
      </c>
      <c r="I61" s="267">
        <v>25131250</v>
      </c>
      <c r="J61" s="265" t="s">
        <v>482</v>
      </c>
      <c r="K61" s="268">
        <v>1.5396290650918854E-2</v>
      </c>
      <c r="L61" s="268">
        <v>1.4999999999999999E-2</v>
      </c>
    </row>
    <row r="62" spans="1:12">
      <c r="A62" s="18">
        <v>9</v>
      </c>
      <c r="B62" s="266" t="s">
        <v>481</v>
      </c>
      <c r="C62" s="265" t="s">
        <v>286</v>
      </c>
      <c r="D62" s="266" t="s">
        <v>361</v>
      </c>
      <c r="E62" s="265" t="s">
        <v>502</v>
      </c>
      <c r="F62" s="266" t="s">
        <v>256</v>
      </c>
      <c r="G62" s="267">
        <v>0</v>
      </c>
      <c r="H62" s="267">
        <v>523600</v>
      </c>
      <c r="I62" s="267">
        <v>523600</v>
      </c>
      <c r="J62" s="265" t="s">
        <v>482</v>
      </c>
      <c r="K62" s="268">
        <v>9.8008018152835774E-2</v>
      </c>
      <c r="L62" s="268">
        <v>9.5200000000000007E-2</v>
      </c>
    </row>
    <row r="63" spans="1:12" ht="12.6" customHeight="1">
      <c r="A63" s="18">
        <v>10</v>
      </c>
      <c r="B63" s="266" t="s">
        <v>481</v>
      </c>
      <c r="C63" s="265" t="s">
        <v>286</v>
      </c>
      <c r="D63" s="266" t="s">
        <v>361</v>
      </c>
      <c r="E63" s="265" t="s">
        <v>503</v>
      </c>
      <c r="F63" s="266" t="s">
        <v>256</v>
      </c>
      <c r="G63" s="267">
        <v>997333</v>
      </c>
      <c r="H63" s="267">
        <v>0</v>
      </c>
      <c r="I63" s="267">
        <v>997333</v>
      </c>
      <c r="J63" s="265" t="s">
        <v>496</v>
      </c>
      <c r="K63" s="268">
        <v>9.0881019198399304E-2</v>
      </c>
      <c r="L63" s="268">
        <v>8.7999999999999995E-2</v>
      </c>
    </row>
    <row r="64" spans="1:12">
      <c r="A64" s="18">
        <v>13</v>
      </c>
      <c r="B64" s="270" t="s">
        <v>247</v>
      </c>
      <c r="C64" s="269" t="s">
        <v>248</v>
      </c>
      <c r="D64" s="270" t="s">
        <v>361</v>
      </c>
      <c r="E64" s="269" t="s">
        <v>502</v>
      </c>
      <c r="F64" s="270" t="s">
        <v>256</v>
      </c>
      <c r="G64" s="271">
        <v>0</v>
      </c>
      <c r="H64" s="271">
        <v>109000</v>
      </c>
      <c r="I64" s="271">
        <v>109000</v>
      </c>
      <c r="J64" s="269" t="s">
        <v>496</v>
      </c>
      <c r="K64" s="272">
        <v>9.8099999999999993E-2</v>
      </c>
      <c r="L64" s="272">
        <v>9.8099999999999993E-2</v>
      </c>
    </row>
    <row r="65" spans="1:12" ht="12.6" thickBot="1">
      <c r="A65" s="18"/>
      <c r="B65" s="95" t="s">
        <v>259</v>
      </c>
      <c r="C65" s="96"/>
      <c r="D65" s="96"/>
      <c r="E65" s="96"/>
      <c r="F65" s="96"/>
      <c r="G65" s="191">
        <v>2476840</v>
      </c>
      <c r="H65" s="191">
        <v>104921769</v>
      </c>
      <c r="I65" s="191">
        <v>107398609</v>
      </c>
      <c r="J65" s="96"/>
      <c r="K65" s="96"/>
      <c r="L65" s="98"/>
    </row>
    <row r="66" spans="1:12"/>
  </sheetData>
  <mergeCells count="40">
    <mergeCell ref="B4:L4"/>
    <mergeCell ref="B5:B7"/>
    <mergeCell ref="C5:C7"/>
    <mergeCell ref="D5:D7"/>
    <mergeCell ref="E5:E7"/>
    <mergeCell ref="F5:F7"/>
    <mergeCell ref="G5:I5"/>
    <mergeCell ref="J5:J7"/>
    <mergeCell ref="K5:K6"/>
    <mergeCell ref="L5:L6"/>
    <mergeCell ref="B18:L18"/>
    <mergeCell ref="B19:B21"/>
    <mergeCell ref="C19:C21"/>
    <mergeCell ref="D19:D21"/>
    <mergeCell ref="E19:E21"/>
    <mergeCell ref="F19:F21"/>
    <mergeCell ref="G19:I19"/>
    <mergeCell ref="J19:J21"/>
    <mergeCell ref="K19:K20"/>
    <mergeCell ref="L19:L20"/>
    <mergeCell ref="B35:L35"/>
    <mergeCell ref="B36:B38"/>
    <mergeCell ref="C36:C38"/>
    <mergeCell ref="D36:D38"/>
    <mergeCell ref="E36:E38"/>
    <mergeCell ref="F36:F38"/>
    <mergeCell ref="G36:I36"/>
    <mergeCell ref="J36:J38"/>
    <mergeCell ref="K36:K37"/>
    <mergeCell ref="L36:L37"/>
    <mergeCell ref="B51:L51"/>
    <mergeCell ref="B52:B54"/>
    <mergeCell ref="C52:C54"/>
    <mergeCell ref="D52:D54"/>
    <mergeCell ref="E52:E54"/>
    <mergeCell ref="F52:F54"/>
    <mergeCell ref="G52:I52"/>
    <mergeCell ref="J52:J54"/>
    <mergeCell ref="K52:K53"/>
    <mergeCell ref="L52:L53"/>
  </mergeCells>
  <pageMargins left="0.7" right="0.7" top="0.75" bottom="0.75" header="0.3" footer="0.3"/>
  <pageSetup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9" tint="-0.249977111117893"/>
  </sheetPr>
  <dimension ref="A1:N65"/>
  <sheetViews>
    <sheetView showGridLines="0" zoomScaleNormal="100" workbookViewId="0"/>
  </sheetViews>
  <sheetFormatPr baseColWidth="10" defaultColWidth="0" defaultRowHeight="12" zeroHeight="1"/>
  <cols>
    <col min="1" max="1" width="11.5546875" style="9" bestFit="1" customWidth="1"/>
    <col min="2" max="2" width="11.5546875" style="9" customWidth="1"/>
    <col min="3" max="3" width="22" style="9" bestFit="1" customWidth="1"/>
    <col min="4" max="4" width="11.5546875" style="9" customWidth="1"/>
    <col min="5" max="5" width="15.5546875" style="9" customWidth="1"/>
    <col min="6" max="6" width="11.5546875" style="9" customWidth="1"/>
    <col min="7" max="8" width="12.5546875" style="9" bestFit="1" customWidth="1"/>
    <col min="9" max="9" width="11.5546875" style="9" hidden="1" customWidth="1"/>
    <col min="10" max="10" width="14.5546875" style="9" bestFit="1" customWidth="1"/>
    <col min="11" max="11" width="11.5546875" style="9" customWidth="1"/>
    <col min="12" max="13" width="11.5546875" style="9" bestFit="1" customWidth="1"/>
    <col min="14" max="14" width="11.5546875" style="9" customWidth="1"/>
    <col min="15" max="16384" width="11.5546875" style="9" hidden="1"/>
  </cols>
  <sheetData>
    <row r="1" spans="1:13"/>
    <row r="2" spans="1:13">
      <c r="A2" s="18"/>
      <c r="B2" s="90" t="s">
        <v>871</v>
      </c>
      <c r="C2" s="91"/>
      <c r="D2" s="18"/>
      <c r="E2" s="18"/>
      <c r="F2" s="18"/>
      <c r="G2" s="18"/>
      <c r="H2" s="18"/>
      <c r="I2" s="18"/>
      <c r="J2" s="18"/>
      <c r="K2" s="18"/>
      <c r="L2" s="18"/>
      <c r="M2" s="18"/>
    </row>
    <row r="3" spans="1:13">
      <c r="A3" s="18"/>
      <c r="B3" s="21"/>
      <c r="C3" s="18"/>
      <c r="D3" s="18"/>
      <c r="E3" s="18"/>
      <c r="F3" s="18"/>
      <c r="G3" s="18"/>
      <c r="H3" s="18"/>
      <c r="I3" s="18"/>
      <c r="J3" s="18"/>
      <c r="K3" s="18"/>
      <c r="L3" s="18"/>
      <c r="M3" s="18"/>
    </row>
    <row r="4" spans="1:13">
      <c r="A4" s="18"/>
      <c r="B4" s="1097" t="s">
        <v>505</v>
      </c>
      <c r="C4" s="1098"/>
      <c r="D4" s="1098"/>
      <c r="E4" s="1098"/>
      <c r="F4" s="1098"/>
      <c r="G4" s="1098"/>
      <c r="H4" s="1098"/>
      <c r="I4" s="1098"/>
      <c r="J4" s="1098"/>
      <c r="K4" s="1098"/>
      <c r="L4" s="1098"/>
      <c r="M4" s="1099"/>
    </row>
    <row r="5" spans="1:13">
      <c r="A5" s="18"/>
      <c r="B5" s="1054" t="s">
        <v>489</v>
      </c>
      <c r="C5" s="1054" t="s">
        <v>490</v>
      </c>
      <c r="D5" s="1054" t="s">
        <v>491</v>
      </c>
      <c r="E5" s="1054" t="s">
        <v>492</v>
      </c>
      <c r="F5" s="1054" t="s">
        <v>493</v>
      </c>
      <c r="G5" s="1094" t="s">
        <v>355</v>
      </c>
      <c r="H5" s="1094"/>
      <c r="I5" s="1094"/>
      <c r="J5" s="1094"/>
      <c r="K5" s="1054" t="s">
        <v>356</v>
      </c>
      <c r="L5" s="1054" t="s">
        <v>494</v>
      </c>
      <c r="M5" s="1054" t="s">
        <v>358</v>
      </c>
    </row>
    <row r="6" spans="1:13" ht="24">
      <c r="A6" s="18"/>
      <c r="B6" s="1055"/>
      <c r="C6" s="1055"/>
      <c r="D6" s="1055"/>
      <c r="E6" s="1055"/>
      <c r="F6" s="1055"/>
      <c r="G6" s="92" t="s">
        <v>347</v>
      </c>
      <c r="H6" s="92" t="s">
        <v>348</v>
      </c>
      <c r="I6" s="92" t="s">
        <v>272</v>
      </c>
      <c r="J6" s="92" t="s">
        <v>259</v>
      </c>
      <c r="K6" s="1055"/>
      <c r="L6" s="1055"/>
      <c r="M6" s="1055"/>
    </row>
    <row r="7" spans="1:13">
      <c r="A7" s="18"/>
      <c r="B7" s="1056"/>
      <c r="C7" s="1056"/>
      <c r="D7" s="1056"/>
      <c r="E7" s="1056"/>
      <c r="F7" s="1056"/>
      <c r="G7" s="93" t="s">
        <v>88</v>
      </c>
      <c r="H7" s="93" t="s">
        <v>88</v>
      </c>
      <c r="I7" s="93" t="s">
        <v>88</v>
      </c>
      <c r="J7" s="93" t="s">
        <v>88</v>
      </c>
      <c r="K7" s="1056"/>
      <c r="L7" s="99" t="s">
        <v>359</v>
      </c>
      <c r="M7" s="99" t="s">
        <v>359</v>
      </c>
    </row>
    <row r="8" spans="1:13">
      <c r="A8" s="18">
        <v>2</v>
      </c>
      <c r="B8" s="278" t="s">
        <v>481</v>
      </c>
      <c r="C8" s="277" t="s">
        <v>286</v>
      </c>
      <c r="D8" s="278" t="s">
        <v>361</v>
      </c>
      <c r="E8" s="277" t="s">
        <v>497</v>
      </c>
      <c r="F8" s="278" t="s">
        <v>256</v>
      </c>
      <c r="G8" s="279">
        <v>19265014</v>
      </c>
      <c r="H8" s="279">
        <v>0</v>
      </c>
      <c r="I8" s="279">
        <v>0</v>
      </c>
      <c r="J8" s="279">
        <v>19265014</v>
      </c>
      <c r="K8" s="277" t="s">
        <v>482</v>
      </c>
      <c r="L8" s="280">
        <v>7.5178271561061077E-2</v>
      </c>
      <c r="M8" s="280">
        <v>7.3799999999999991E-2</v>
      </c>
    </row>
    <row r="9" spans="1:13">
      <c r="A9" s="18">
        <v>4</v>
      </c>
      <c r="B9" s="278" t="s">
        <v>481</v>
      </c>
      <c r="C9" s="277" t="s">
        <v>286</v>
      </c>
      <c r="D9" s="278" t="s">
        <v>361</v>
      </c>
      <c r="E9" s="277" t="s">
        <v>500</v>
      </c>
      <c r="F9" s="278" t="s">
        <v>256</v>
      </c>
      <c r="G9" s="279">
        <v>0</v>
      </c>
      <c r="H9" s="279">
        <v>0</v>
      </c>
      <c r="I9" s="279">
        <v>0</v>
      </c>
      <c r="J9" s="279">
        <v>0</v>
      </c>
      <c r="K9" s="277" t="s">
        <v>482</v>
      </c>
      <c r="L9" s="280">
        <v>6.1967664986681825E-2</v>
      </c>
      <c r="M9" s="280">
        <v>6.0600000000000001E-2</v>
      </c>
    </row>
    <row r="10" spans="1:13">
      <c r="A10" s="18">
        <v>5</v>
      </c>
      <c r="B10" s="278" t="s">
        <v>481</v>
      </c>
      <c r="C10" s="277" t="s">
        <v>286</v>
      </c>
      <c r="D10" s="278" t="s">
        <v>361</v>
      </c>
      <c r="E10" s="277" t="s">
        <v>502</v>
      </c>
      <c r="F10" s="278" t="s">
        <v>256</v>
      </c>
      <c r="G10" s="279">
        <v>29992188</v>
      </c>
      <c r="H10" s="279">
        <v>0</v>
      </c>
      <c r="I10" s="279">
        <v>0</v>
      </c>
      <c r="J10" s="279">
        <v>29992188</v>
      </c>
      <c r="K10" s="277" t="s">
        <v>482</v>
      </c>
      <c r="L10" s="280">
        <v>7.0615058616349646E-2</v>
      </c>
      <c r="M10" s="280">
        <v>6.88E-2</v>
      </c>
    </row>
    <row r="11" spans="1:13">
      <c r="A11" s="18">
        <v>6</v>
      </c>
      <c r="B11" s="278" t="s">
        <v>481</v>
      </c>
      <c r="C11" s="277" t="s">
        <v>286</v>
      </c>
      <c r="D11" s="278" t="s">
        <v>361</v>
      </c>
      <c r="E11" s="277" t="s">
        <v>503</v>
      </c>
      <c r="F11" s="278" t="s">
        <v>256</v>
      </c>
      <c r="G11" s="279">
        <v>29908000</v>
      </c>
      <c r="H11" s="279">
        <v>0</v>
      </c>
      <c r="I11" s="279">
        <v>0</v>
      </c>
      <c r="J11" s="279">
        <v>29908000</v>
      </c>
      <c r="K11" s="277" t="s">
        <v>496</v>
      </c>
      <c r="L11" s="280">
        <v>9.0576082122297841E-2</v>
      </c>
      <c r="M11" s="280">
        <v>8.7999999999999995E-2</v>
      </c>
    </row>
    <row r="12" spans="1:13">
      <c r="A12" s="18">
        <v>7</v>
      </c>
      <c r="B12" s="278" t="s">
        <v>481</v>
      </c>
      <c r="C12" s="277" t="s">
        <v>286</v>
      </c>
      <c r="D12" s="278" t="s">
        <v>361</v>
      </c>
      <c r="E12" s="277" t="s">
        <v>854</v>
      </c>
      <c r="F12" s="278" t="s">
        <v>256</v>
      </c>
      <c r="G12" s="279">
        <v>0</v>
      </c>
      <c r="H12" s="279">
        <v>29713705</v>
      </c>
      <c r="I12" s="279">
        <v>0</v>
      </c>
      <c r="J12" s="279">
        <v>29713705</v>
      </c>
      <c r="K12" s="277" t="s">
        <v>496</v>
      </c>
      <c r="L12" s="280">
        <v>7.724934729254862E-2</v>
      </c>
      <c r="M12" s="280">
        <v>7.3199999999999987E-2</v>
      </c>
    </row>
    <row r="13" spans="1:13">
      <c r="A13" s="18">
        <v>8</v>
      </c>
      <c r="B13" s="282" t="s">
        <v>247</v>
      </c>
      <c r="C13" s="281" t="s">
        <v>248</v>
      </c>
      <c r="D13" s="282" t="s">
        <v>361</v>
      </c>
      <c r="E13" s="281" t="s">
        <v>502</v>
      </c>
      <c r="F13" s="282" t="s">
        <v>256</v>
      </c>
      <c r="G13" s="283">
        <v>15000000</v>
      </c>
      <c r="H13" s="283">
        <v>0</v>
      </c>
      <c r="I13" s="283">
        <v>0</v>
      </c>
      <c r="J13" s="283">
        <v>15000000</v>
      </c>
      <c r="K13" s="281" t="s">
        <v>496</v>
      </c>
      <c r="L13" s="284">
        <v>7.3700000000000002E-2</v>
      </c>
      <c r="M13" s="284">
        <v>7.3700000000000002E-2</v>
      </c>
    </row>
    <row r="14" spans="1:13">
      <c r="A14" s="18"/>
      <c r="B14" s="454" t="s">
        <v>259</v>
      </c>
      <c r="C14" s="454"/>
      <c r="D14" s="454"/>
      <c r="E14" s="454"/>
      <c r="F14" s="454"/>
      <c r="G14" s="455">
        <v>94165202</v>
      </c>
      <c r="H14" s="455">
        <v>29713705</v>
      </c>
      <c r="I14" s="455">
        <v>0</v>
      </c>
      <c r="J14" s="455">
        <v>123878907</v>
      </c>
      <c r="K14" s="454"/>
      <c r="L14" s="456"/>
      <c r="M14" s="456"/>
    </row>
    <row r="15" spans="1:13">
      <c r="A15" s="18"/>
      <c r="B15" s="18"/>
      <c r="C15" s="18"/>
      <c r="D15" s="18"/>
      <c r="E15" s="18"/>
      <c r="F15" s="18"/>
      <c r="G15" s="18"/>
      <c r="H15" s="18"/>
      <c r="I15" s="18"/>
      <c r="J15" s="18"/>
      <c r="K15" s="18"/>
      <c r="L15" s="18"/>
      <c r="M15" s="18"/>
    </row>
    <row r="16" spans="1:13">
      <c r="A16" s="18"/>
      <c r="B16" s="1097" t="s">
        <v>508</v>
      </c>
      <c r="C16" s="1098"/>
      <c r="D16" s="1098"/>
      <c r="E16" s="1098"/>
      <c r="F16" s="1098"/>
      <c r="G16" s="1098"/>
      <c r="H16" s="1098"/>
      <c r="I16" s="1098"/>
      <c r="J16" s="1098"/>
      <c r="K16" s="1098"/>
      <c r="L16" s="1098"/>
      <c r="M16" s="1099"/>
    </row>
    <row r="17" spans="1:13">
      <c r="A17" s="18"/>
      <c r="B17" s="1054" t="s">
        <v>489</v>
      </c>
      <c r="C17" s="1054" t="s">
        <v>490</v>
      </c>
      <c r="D17" s="1054" t="s">
        <v>491</v>
      </c>
      <c r="E17" s="1054" t="s">
        <v>492</v>
      </c>
      <c r="F17" s="1054" t="s">
        <v>493</v>
      </c>
      <c r="G17" s="1094" t="s">
        <v>355</v>
      </c>
      <c r="H17" s="1094"/>
      <c r="I17" s="1094"/>
      <c r="J17" s="1094"/>
      <c r="K17" s="1054" t="s">
        <v>356</v>
      </c>
      <c r="L17" s="1054" t="s">
        <v>494</v>
      </c>
      <c r="M17" s="1054" t="s">
        <v>358</v>
      </c>
    </row>
    <row r="18" spans="1:13" ht="24">
      <c r="A18" s="18"/>
      <c r="B18" s="1055"/>
      <c r="C18" s="1055"/>
      <c r="D18" s="1055"/>
      <c r="E18" s="1055"/>
      <c r="F18" s="1055"/>
      <c r="G18" s="92" t="s">
        <v>347</v>
      </c>
      <c r="H18" s="92" t="s">
        <v>348</v>
      </c>
      <c r="I18" s="92" t="s">
        <v>272</v>
      </c>
      <c r="J18" s="92" t="s">
        <v>259</v>
      </c>
      <c r="K18" s="1055"/>
      <c r="L18" s="1055"/>
      <c r="M18" s="1055"/>
    </row>
    <row r="19" spans="1:13">
      <c r="A19" s="18"/>
      <c r="B19" s="1056"/>
      <c r="C19" s="1056"/>
      <c r="D19" s="1056"/>
      <c r="E19" s="1056"/>
      <c r="F19" s="1056"/>
      <c r="G19" s="93" t="s">
        <v>88</v>
      </c>
      <c r="H19" s="93" t="s">
        <v>88</v>
      </c>
      <c r="I19" s="93" t="s">
        <v>88</v>
      </c>
      <c r="J19" s="93" t="s">
        <v>88</v>
      </c>
      <c r="K19" s="1056"/>
      <c r="L19" s="99" t="s">
        <v>359</v>
      </c>
      <c r="M19" s="99" t="s">
        <v>359</v>
      </c>
    </row>
    <row r="20" spans="1:13">
      <c r="A20" s="18">
        <v>2</v>
      </c>
      <c r="B20" s="278" t="s">
        <v>481</v>
      </c>
      <c r="C20" s="277" t="s">
        <v>286</v>
      </c>
      <c r="D20" s="278" t="s">
        <v>361</v>
      </c>
      <c r="E20" s="277" t="s">
        <v>497</v>
      </c>
      <c r="F20" s="278" t="s">
        <v>256</v>
      </c>
      <c r="G20" s="279">
        <v>19270304</v>
      </c>
      <c r="H20" s="279">
        <v>0</v>
      </c>
      <c r="I20" s="279">
        <v>0</v>
      </c>
      <c r="J20" s="279">
        <v>19270304</v>
      </c>
      <c r="K20" s="277" t="s">
        <v>482</v>
      </c>
      <c r="L20" s="280">
        <v>7.5178271561061077E-2</v>
      </c>
      <c r="M20" s="280">
        <v>7.3799999999999991E-2</v>
      </c>
    </row>
    <row r="21" spans="1:13">
      <c r="A21" s="18">
        <v>4</v>
      </c>
      <c r="B21" s="278" t="s">
        <v>481</v>
      </c>
      <c r="C21" s="277" t="s">
        <v>286</v>
      </c>
      <c r="D21" s="278" t="s">
        <v>361</v>
      </c>
      <c r="E21" s="277" t="s">
        <v>500</v>
      </c>
      <c r="F21" s="278" t="s">
        <v>256</v>
      </c>
      <c r="G21" s="279">
        <v>0</v>
      </c>
      <c r="H21" s="279">
        <v>0</v>
      </c>
      <c r="I21" s="279">
        <v>0</v>
      </c>
      <c r="J21" s="279">
        <v>0</v>
      </c>
      <c r="K21" s="277" t="s">
        <v>482</v>
      </c>
      <c r="L21" s="280">
        <v>6.1967664986681825E-2</v>
      </c>
      <c r="M21" s="280">
        <v>6.0600000000000001E-2</v>
      </c>
    </row>
    <row r="22" spans="1:13">
      <c r="A22" s="18">
        <v>5</v>
      </c>
      <c r="B22" s="278" t="s">
        <v>481</v>
      </c>
      <c r="C22" s="277" t="s">
        <v>286</v>
      </c>
      <c r="D22" s="278" t="s">
        <v>361</v>
      </c>
      <c r="E22" s="277" t="s">
        <v>502</v>
      </c>
      <c r="F22" s="278" t="s">
        <v>256</v>
      </c>
      <c r="G22" s="279">
        <v>30000000</v>
      </c>
      <c r="H22" s="279">
        <v>0</v>
      </c>
      <c r="I22" s="279">
        <v>0</v>
      </c>
      <c r="J22" s="279">
        <v>30000000</v>
      </c>
      <c r="K22" s="277" t="s">
        <v>482</v>
      </c>
      <c r="L22" s="280">
        <v>7.0615058616349646E-2</v>
      </c>
      <c r="M22" s="280">
        <v>6.88E-2</v>
      </c>
    </row>
    <row r="23" spans="1:13">
      <c r="A23" s="18">
        <v>6</v>
      </c>
      <c r="B23" s="278" t="s">
        <v>481</v>
      </c>
      <c r="C23" s="277" t="s">
        <v>286</v>
      </c>
      <c r="D23" s="278" t="s">
        <v>361</v>
      </c>
      <c r="E23" s="277" t="s">
        <v>503</v>
      </c>
      <c r="F23" s="278" t="s">
        <v>256</v>
      </c>
      <c r="G23" s="279">
        <v>30000000</v>
      </c>
      <c r="H23" s="279">
        <v>0</v>
      </c>
      <c r="I23" s="279">
        <v>0</v>
      </c>
      <c r="J23" s="279">
        <v>30000000</v>
      </c>
      <c r="K23" s="277" t="s">
        <v>496</v>
      </c>
      <c r="L23" s="280">
        <v>9.0576082122297841E-2</v>
      </c>
      <c r="M23" s="280">
        <v>8.7999999999999995E-2</v>
      </c>
    </row>
    <row r="24" spans="1:13">
      <c r="A24" s="18">
        <v>7</v>
      </c>
      <c r="B24" s="278" t="s">
        <v>481</v>
      </c>
      <c r="C24" s="277" t="s">
        <v>286</v>
      </c>
      <c r="D24" s="278" t="s">
        <v>361</v>
      </c>
      <c r="E24" s="277" t="s">
        <v>854</v>
      </c>
      <c r="F24" s="278" t="s">
        <v>256</v>
      </c>
      <c r="G24" s="279">
        <v>0</v>
      </c>
      <c r="H24" s="279">
        <v>30000000</v>
      </c>
      <c r="I24" s="279">
        <v>0</v>
      </c>
      <c r="J24" s="279">
        <v>30000000</v>
      </c>
      <c r="K24" s="277" t="s">
        <v>496</v>
      </c>
      <c r="L24" s="280">
        <v>7.724934729254862E-2</v>
      </c>
      <c r="M24" s="280">
        <v>7.3199999999999987E-2</v>
      </c>
    </row>
    <row r="25" spans="1:13">
      <c r="A25" s="18">
        <v>8</v>
      </c>
      <c r="B25" s="282" t="s">
        <v>247</v>
      </c>
      <c r="C25" s="281" t="s">
        <v>248</v>
      </c>
      <c r="D25" s="282" t="s">
        <v>361</v>
      </c>
      <c r="E25" s="281" t="s">
        <v>502</v>
      </c>
      <c r="F25" s="282" t="s">
        <v>256</v>
      </c>
      <c r="G25" s="283">
        <v>15000000</v>
      </c>
      <c r="H25" s="283">
        <v>0</v>
      </c>
      <c r="I25" s="283">
        <v>0</v>
      </c>
      <c r="J25" s="283">
        <v>15000000</v>
      </c>
      <c r="K25" s="281" t="s">
        <v>496</v>
      </c>
      <c r="L25" s="284">
        <v>7.3700000000000002E-2</v>
      </c>
      <c r="M25" s="284">
        <v>7.3700000000000002E-2</v>
      </c>
    </row>
    <row r="26" spans="1:13">
      <c r="A26" s="18"/>
      <c r="B26" s="454" t="s">
        <v>259</v>
      </c>
      <c r="C26" s="454"/>
      <c r="D26" s="454"/>
      <c r="E26" s="454"/>
      <c r="F26" s="454"/>
      <c r="G26" s="455">
        <v>94270304</v>
      </c>
      <c r="H26" s="455">
        <v>30000000</v>
      </c>
      <c r="I26" s="455">
        <v>0</v>
      </c>
      <c r="J26" s="455">
        <v>124270304</v>
      </c>
      <c r="K26" s="454"/>
      <c r="L26" s="456"/>
      <c r="M26" s="456"/>
    </row>
    <row r="27" spans="1:13">
      <c r="A27" s="18"/>
      <c r="B27" s="18"/>
      <c r="C27" s="18"/>
      <c r="D27" s="18"/>
      <c r="E27" s="18"/>
      <c r="F27" s="18"/>
      <c r="G27" s="18"/>
      <c r="H27" s="18"/>
      <c r="I27" s="18"/>
      <c r="J27" s="18"/>
      <c r="K27" s="18"/>
      <c r="L27" s="18"/>
      <c r="M27" s="18"/>
    </row>
    <row r="28" spans="1:13">
      <c r="A28" s="18"/>
      <c r="B28" s="18"/>
      <c r="C28" s="18"/>
      <c r="D28" s="18"/>
      <c r="E28" s="18"/>
      <c r="F28" s="18"/>
      <c r="G28" s="18"/>
      <c r="H28" s="18"/>
      <c r="I28" s="113"/>
      <c r="J28" s="18"/>
      <c r="K28" s="18"/>
      <c r="L28" s="18"/>
      <c r="M28" s="18"/>
    </row>
    <row r="29" spans="1:13">
      <c r="A29" s="18"/>
      <c r="B29" s="90" t="s">
        <v>349</v>
      </c>
      <c r="C29" s="18"/>
      <c r="D29" s="18"/>
      <c r="E29" s="18"/>
      <c r="F29" s="18"/>
      <c r="G29" s="18"/>
      <c r="H29" s="18"/>
      <c r="I29" s="18"/>
      <c r="J29" s="18"/>
      <c r="K29" s="18"/>
      <c r="L29" s="18"/>
      <c r="M29" s="18"/>
    </row>
    <row r="30" spans="1:13" ht="12.6" thickBot="1">
      <c r="A30" s="18"/>
      <c r="B30" s="21"/>
      <c r="C30" s="18"/>
      <c r="D30" s="18"/>
      <c r="E30" s="18"/>
      <c r="F30" s="18"/>
      <c r="G30" s="18"/>
      <c r="H30" s="18"/>
      <c r="I30" s="18"/>
      <c r="J30" s="18"/>
      <c r="K30" s="18"/>
      <c r="L30" s="18"/>
      <c r="M30" s="18"/>
    </row>
    <row r="31" spans="1:13">
      <c r="A31" s="18"/>
      <c r="B31" s="1088" t="s">
        <v>505</v>
      </c>
      <c r="C31" s="1089"/>
      <c r="D31" s="1089"/>
      <c r="E31" s="1089"/>
      <c r="F31" s="1089"/>
      <c r="G31" s="1089"/>
      <c r="H31" s="1089"/>
      <c r="I31" s="1089"/>
      <c r="J31" s="1089"/>
      <c r="K31" s="1089"/>
      <c r="L31" s="1089"/>
      <c r="M31" s="1090"/>
    </row>
    <row r="32" spans="1:13">
      <c r="A32" s="18"/>
      <c r="B32" s="1091" t="s">
        <v>489</v>
      </c>
      <c r="C32" s="1054" t="s">
        <v>490</v>
      </c>
      <c r="D32" s="1054" t="s">
        <v>491</v>
      </c>
      <c r="E32" s="1054" t="s">
        <v>492</v>
      </c>
      <c r="F32" s="1054" t="s">
        <v>493</v>
      </c>
      <c r="G32" s="1094" t="s">
        <v>355</v>
      </c>
      <c r="H32" s="1094"/>
      <c r="I32" s="1094"/>
      <c r="J32" s="1094"/>
      <c r="K32" s="1054" t="s">
        <v>356</v>
      </c>
      <c r="L32" s="1054" t="s">
        <v>494</v>
      </c>
      <c r="M32" s="1095" t="s">
        <v>358</v>
      </c>
    </row>
    <row r="33" spans="1:13" ht="24">
      <c r="A33" s="18"/>
      <c r="B33" s="1092"/>
      <c r="C33" s="1055"/>
      <c r="D33" s="1055"/>
      <c r="E33" s="1055"/>
      <c r="F33" s="1055"/>
      <c r="G33" s="92" t="s">
        <v>347</v>
      </c>
      <c r="H33" s="92" t="s">
        <v>348</v>
      </c>
      <c r="I33" s="92" t="s">
        <v>272</v>
      </c>
      <c r="J33" s="92" t="s">
        <v>259</v>
      </c>
      <c r="K33" s="1055"/>
      <c r="L33" s="1055"/>
      <c r="M33" s="1096"/>
    </row>
    <row r="34" spans="1:13">
      <c r="A34" s="18"/>
      <c r="B34" s="1093"/>
      <c r="C34" s="1056"/>
      <c r="D34" s="1056"/>
      <c r="E34" s="1056"/>
      <c r="F34" s="1056"/>
      <c r="G34" s="93" t="s">
        <v>88</v>
      </c>
      <c r="H34" s="93" t="s">
        <v>88</v>
      </c>
      <c r="I34" s="93" t="s">
        <v>88</v>
      </c>
      <c r="J34" s="93" t="s">
        <v>88</v>
      </c>
      <c r="K34" s="1056"/>
      <c r="L34" s="93" t="s">
        <v>359</v>
      </c>
      <c r="M34" s="94" t="s">
        <v>359</v>
      </c>
    </row>
    <row r="35" spans="1:13">
      <c r="A35" s="18">
        <v>1</v>
      </c>
      <c r="B35" s="551" t="s">
        <v>481</v>
      </c>
      <c r="C35" s="273" t="s">
        <v>286</v>
      </c>
      <c r="D35" s="274" t="s">
        <v>361</v>
      </c>
      <c r="E35" s="273" t="s">
        <v>495</v>
      </c>
      <c r="F35" s="274" t="s">
        <v>256</v>
      </c>
      <c r="G35" s="285">
        <v>4424891</v>
      </c>
      <c r="H35" s="285">
        <v>0</v>
      </c>
      <c r="I35" s="285">
        <v>0</v>
      </c>
      <c r="J35" s="552">
        <v>4424891</v>
      </c>
      <c r="K35" s="273" t="s">
        <v>496</v>
      </c>
      <c r="L35" s="553">
        <v>8.8300000000000003E-2</v>
      </c>
      <c r="M35" s="554">
        <v>8.8300000000000003E-2</v>
      </c>
    </row>
    <row r="36" spans="1:13">
      <c r="A36" s="18">
        <v>2</v>
      </c>
      <c r="B36" s="555" t="s">
        <v>481</v>
      </c>
      <c r="C36" s="277" t="s">
        <v>286</v>
      </c>
      <c r="D36" s="278" t="s">
        <v>361</v>
      </c>
      <c r="E36" s="277" t="s">
        <v>497</v>
      </c>
      <c r="F36" s="278" t="s">
        <v>256</v>
      </c>
      <c r="G36" s="286">
        <v>19253111</v>
      </c>
      <c r="H36" s="286">
        <v>0</v>
      </c>
      <c r="I36" s="286">
        <v>0</v>
      </c>
      <c r="J36" s="288">
        <v>19253111</v>
      </c>
      <c r="K36" s="277" t="s">
        <v>482</v>
      </c>
      <c r="L36" s="287">
        <v>0.10325123686237062</v>
      </c>
      <c r="M36" s="556">
        <v>0.10099999999999999</v>
      </c>
    </row>
    <row r="37" spans="1:13" ht="15.75" customHeight="1">
      <c r="A37" s="18">
        <v>3</v>
      </c>
      <c r="B37" s="555" t="s">
        <v>481</v>
      </c>
      <c r="C37" s="277" t="s">
        <v>286</v>
      </c>
      <c r="D37" s="278" t="s">
        <v>361</v>
      </c>
      <c r="E37" s="277" t="s">
        <v>500</v>
      </c>
      <c r="F37" s="278" t="s">
        <v>256</v>
      </c>
      <c r="G37" s="286">
        <v>32751688</v>
      </c>
      <c r="H37" s="286">
        <v>0</v>
      </c>
      <c r="I37" s="286">
        <v>0</v>
      </c>
      <c r="J37" s="288">
        <v>32751688</v>
      </c>
      <c r="K37" s="277" t="s">
        <v>482</v>
      </c>
      <c r="L37" s="287">
        <v>9.7685809352384023E-2</v>
      </c>
      <c r="M37" s="556">
        <v>9.5299999999999996E-2</v>
      </c>
    </row>
    <row r="38" spans="1:13">
      <c r="A38" s="18">
        <v>4</v>
      </c>
      <c r="B38" s="555" t="s">
        <v>481</v>
      </c>
      <c r="C38" s="277" t="s">
        <v>286</v>
      </c>
      <c r="D38" s="278" t="s">
        <v>361</v>
      </c>
      <c r="E38" s="277" t="s">
        <v>502</v>
      </c>
      <c r="F38" s="278" t="s">
        <v>256</v>
      </c>
      <c r="G38" s="286">
        <v>29938750</v>
      </c>
      <c r="H38" s="286">
        <v>0</v>
      </c>
      <c r="I38" s="286">
        <v>0</v>
      </c>
      <c r="J38" s="288">
        <v>29938750</v>
      </c>
      <c r="K38" s="277" t="s">
        <v>482</v>
      </c>
      <c r="L38" s="287">
        <v>9.8008018152835774E-2</v>
      </c>
      <c r="M38" s="556">
        <v>9.5200000000000007E-2</v>
      </c>
    </row>
    <row r="39" spans="1:13">
      <c r="A39" s="18">
        <v>5</v>
      </c>
      <c r="B39" s="555" t="s">
        <v>481</v>
      </c>
      <c r="C39" s="277" t="s">
        <v>286</v>
      </c>
      <c r="D39" s="278" t="s">
        <v>361</v>
      </c>
      <c r="E39" s="277" t="s">
        <v>503</v>
      </c>
      <c r="F39" s="278" t="s">
        <v>256</v>
      </c>
      <c r="G39" s="288">
        <v>0</v>
      </c>
      <c r="H39" s="288">
        <v>29872000</v>
      </c>
      <c r="I39" s="288">
        <v>0</v>
      </c>
      <c r="J39" s="288">
        <v>29872000</v>
      </c>
      <c r="K39" s="277" t="s">
        <v>496</v>
      </c>
      <c r="L39" s="289">
        <v>9.0881019198399304E-2</v>
      </c>
      <c r="M39" s="557">
        <v>8.7999999999999995E-2</v>
      </c>
    </row>
    <row r="40" spans="1:13">
      <c r="A40" s="18">
        <v>6</v>
      </c>
      <c r="B40" s="555" t="s">
        <v>247</v>
      </c>
      <c r="C40" s="277" t="s">
        <v>248</v>
      </c>
      <c r="D40" s="278" t="s">
        <v>361</v>
      </c>
      <c r="E40" s="277" t="s">
        <v>502</v>
      </c>
      <c r="F40" s="278" t="s">
        <v>256</v>
      </c>
      <c r="G40" s="288">
        <v>20000000</v>
      </c>
      <c r="H40" s="288">
        <v>0</v>
      </c>
      <c r="I40" s="288">
        <v>0</v>
      </c>
      <c r="J40" s="288">
        <v>20000000</v>
      </c>
      <c r="K40" s="277" t="s">
        <v>496</v>
      </c>
      <c r="L40" s="289">
        <v>9.8099999999999993E-2</v>
      </c>
      <c r="M40" s="557">
        <v>9.8099999999999993E-2</v>
      </c>
    </row>
    <row r="41" spans="1:13" ht="12.6" thickBot="1">
      <c r="A41" s="18"/>
      <c r="B41" s="95" t="s">
        <v>259</v>
      </c>
      <c r="C41" s="96"/>
      <c r="D41" s="96"/>
      <c r="E41" s="96"/>
      <c r="F41" s="96"/>
      <c r="G41" s="97">
        <v>106368440</v>
      </c>
      <c r="H41" s="97">
        <v>29872000</v>
      </c>
      <c r="I41" s="97">
        <v>0</v>
      </c>
      <c r="J41" s="97">
        <v>136240440</v>
      </c>
      <c r="K41" s="96"/>
      <c r="L41" s="105"/>
      <c r="M41" s="106"/>
    </row>
    <row r="42" spans="1:13" ht="12.6" thickBot="1">
      <c r="A42" s="18"/>
      <c r="B42" s="18"/>
      <c r="C42" s="18"/>
      <c r="D42" s="18"/>
      <c r="E42" s="18"/>
      <c r="F42" s="18"/>
      <c r="G42" s="18"/>
      <c r="H42" s="18"/>
      <c r="I42" s="18"/>
      <c r="J42" s="18"/>
      <c r="K42" s="18"/>
      <c r="L42" s="18"/>
      <c r="M42" s="18"/>
    </row>
    <row r="43" spans="1:13">
      <c r="A43" s="18"/>
      <c r="B43" s="1088" t="s">
        <v>508</v>
      </c>
      <c r="C43" s="1089"/>
      <c r="D43" s="1089"/>
      <c r="E43" s="1089"/>
      <c r="F43" s="1089"/>
      <c r="G43" s="1089"/>
      <c r="H43" s="1089"/>
      <c r="I43" s="1089"/>
      <c r="J43" s="1089"/>
      <c r="K43" s="1089"/>
      <c r="L43" s="1089"/>
      <c r="M43" s="1090"/>
    </row>
    <row r="44" spans="1:13">
      <c r="A44" s="18"/>
      <c r="B44" s="1091" t="s">
        <v>489</v>
      </c>
      <c r="C44" s="1054" t="s">
        <v>490</v>
      </c>
      <c r="D44" s="1054" t="s">
        <v>491</v>
      </c>
      <c r="E44" s="1054" t="s">
        <v>492</v>
      </c>
      <c r="F44" s="1054" t="s">
        <v>493</v>
      </c>
      <c r="G44" s="1094" t="s">
        <v>355</v>
      </c>
      <c r="H44" s="1094"/>
      <c r="I44" s="1094"/>
      <c r="J44" s="1094"/>
      <c r="K44" s="1054" t="s">
        <v>356</v>
      </c>
      <c r="L44" s="1054" t="s">
        <v>494</v>
      </c>
      <c r="M44" s="1095" t="s">
        <v>358</v>
      </c>
    </row>
    <row r="45" spans="1:13" ht="24">
      <c r="A45" s="18"/>
      <c r="B45" s="1092"/>
      <c r="C45" s="1055"/>
      <c r="D45" s="1055"/>
      <c r="E45" s="1055"/>
      <c r="F45" s="1055"/>
      <c r="G45" s="92" t="s">
        <v>347</v>
      </c>
      <c r="H45" s="92" t="s">
        <v>348</v>
      </c>
      <c r="I45" s="92" t="s">
        <v>272</v>
      </c>
      <c r="J45" s="92" t="s">
        <v>259</v>
      </c>
      <c r="K45" s="1055"/>
      <c r="L45" s="1055"/>
      <c r="M45" s="1096"/>
    </row>
    <row r="46" spans="1:13">
      <c r="A46" s="18"/>
      <c r="B46" s="1093"/>
      <c r="C46" s="1056"/>
      <c r="D46" s="1056"/>
      <c r="E46" s="1056"/>
      <c r="F46" s="1056"/>
      <c r="G46" s="93" t="s">
        <v>88</v>
      </c>
      <c r="H46" s="93" t="s">
        <v>88</v>
      </c>
      <c r="I46" s="93" t="s">
        <v>88</v>
      </c>
      <c r="J46" s="93" t="s">
        <v>88</v>
      </c>
      <c r="K46" s="1056"/>
      <c r="L46" s="93" t="s">
        <v>359</v>
      </c>
      <c r="M46" s="94" t="s">
        <v>359</v>
      </c>
    </row>
    <row r="47" spans="1:13">
      <c r="A47" s="18">
        <v>1</v>
      </c>
      <c r="B47" s="551" t="s">
        <v>481</v>
      </c>
      <c r="C47" s="273" t="s">
        <v>286</v>
      </c>
      <c r="D47" s="274" t="s">
        <v>361</v>
      </c>
      <c r="E47" s="273" t="s">
        <v>495</v>
      </c>
      <c r="F47" s="274" t="s">
        <v>256</v>
      </c>
      <c r="G47" s="285">
        <v>4424891</v>
      </c>
      <c r="H47" s="285">
        <v>0</v>
      </c>
      <c r="I47" s="285">
        <v>0</v>
      </c>
      <c r="J47" s="285">
        <v>4424891</v>
      </c>
      <c r="K47" s="273" t="s">
        <v>496</v>
      </c>
      <c r="L47" s="553">
        <v>8.8300000000000003E-2</v>
      </c>
      <c r="M47" s="554">
        <v>8.8300000000000003E-2</v>
      </c>
    </row>
    <row r="48" spans="1:13">
      <c r="A48" s="18">
        <v>2</v>
      </c>
      <c r="B48" s="555" t="s">
        <v>481</v>
      </c>
      <c r="C48" s="277" t="s">
        <v>286</v>
      </c>
      <c r="D48" s="278" t="s">
        <v>361</v>
      </c>
      <c r="E48" s="277" t="s">
        <v>497</v>
      </c>
      <c r="F48" s="278" t="s">
        <v>256</v>
      </c>
      <c r="G48" s="286">
        <v>19270304</v>
      </c>
      <c r="H48" s="286">
        <v>0</v>
      </c>
      <c r="I48" s="286">
        <v>0</v>
      </c>
      <c r="J48" s="286">
        <v>19270304</v>
      </c>
      <c r="K48" s="277" t="s">
        <v>482</v>
      </c>
      <c r="L48" s="287">
        <v>0.10325123686237062</v>
      </c>
      <c r="M48" s="556">
        <v>0.10099999999999999</v>
      </c>
    </row>
    <row r="49" spans="1:13">
      <c r="A49" s="18">
        <v>3</v>
      </c>
      <c r="B49" s="555" t="s">
        <v>481</v>
      </c>
      <c r="C49" s="277" t="s">
        <v>286</v>
      </c>
      <c r="D49" s="278" t="s">
        <v>361</v>
      </c>
      <c r="E49" s="277" t="s">
        <v>500</v>
      </c>
      <c r="F49" s="278" t="s">
        <v>256</v>
      </c>
      <c r="G49" s="286">
        <v>32800000</v>
      </c>
      <c r="H49" s="286">
        <v>0</v>
      </c>
      <c r="I49" s="286">
        <v>0</v>
      </c>
      <c r="J49" s="286">
        <v>32800000</v>
      </c>
      <c r="K49" s="277" t="s">
        <v>482</v>
      </c>
      <c r="L49" s="287">
        <v>9.7685809352384023E-2</v>
      </c>
      <c r="M49" s="556">
        <v>9.5299999999999996E-2</v>
      </c>
    </row>
    <row r="50" spans="1:13">
      <c r="A50" s="18">
        <v>4</v>
      </c>
      <c r="B50" s="555" t="s">
        <v>481</v>
      </c>
      <c r="C50" s="277" t="s">
        <v>286</v>
      </c>
      <c r="D50" s="278" t="s">
        <v>361</v>
      </c>
      <c r="E50" s="277" t="s">
        <v>502</v>
      </c>
      <c r="F50" s="278" t="s">
        <v>256</v>
      </c>
      <c r="G50" s="286">
        <v>30000000</v>
      </c>
      <c r="H50" s="286">
        <v>0</v>
      </c>
      <c r="I50" s="286">
        <v>0</v>
      </c>
      <c r="J50" s="286">
        <v>30000000</v>
      </c>
      <c r="K50" s="277" t="s">
        <v>482</v>
      </c>
      <c r="L50" s="287">
        <v>9.8008018152835774E-2</v>
      </c>
      <c r="M50" s="556">
        <v>9.5200000000000007E-2</v>
      </c>
    </row>
    <row r="51" spans="1:13">
      <c r="A51" s="18">
        <v>5</v>
      </c>
      <c r="B51" s="555" t="s">
        <v>481</v>
      </c>
      <c r="C51" s="277" t="s">
        <v>286</v>
      </c>
      <c r="D51" s="278" t="s">
        <v>361</v>
      </c>
      <c r="E51" s="277" t="s">
        <v>503</v>
      </c>
      <c r="F51" s="278" t="s">
        <v>256</v>
      </c>
      <c r="G51" s="288">
        <v>0</v>
      </c>
      <c r="H51" s="288">
        <v>30000000</v>
      </c>
      <c r="I51" s="288">
        <v>0</v>
      </c>
      <c r="J51" s="288">
        <v>30000000</v>
      </c>
      <c r="K51" s="277" t="s">
        <v>496</v>
      </c>
      <c r="L51" s="289">
        <v>9.0881019198399304E-2</v>
      </c>
      <c r="M51" s="557">
        <v>8.7999999999999995E-2</v>
      </c>
    </row>
    <row r="52" spans="1:13">
      <c r="A52" s="18">
        <v>6</v>
      </c>
      <c r="B52" s="555" t="s">
        <v>247</v>
      </c>
      <c r="C52" s="277" t="s">
        <v>248</v>
      </c>
      <c r="D52" s="278" t="s">
        <v>361</v>
      </c>
      <c r="E52" s="277" t="s">
        <v>502</v>
      </c>
      <c r="F52" s="278" t="s">
        <v>256</v>
      </c>
      <c r="G52" s="288">
        <v>20000000</v>
      </c>
      <c r="H52" s="288">
        <v>0</v>
      </c>
      <c r="I52" s="288">
        <v>0</v>
      </c>
      <c r="J52" s="288">
        <v>20000000</v>
      </c>
      <c r="K52" s="277" t="s">
        <v>496</v>
      </c>
      <c r="L52" s="289">
        <v>9.8099999999999993E-2</v>
      </c>
      <c r="M52" s="557">
        <v>9.8099999999999993E-2</v>
      </c>
    </row>
    <row r="53" spans="1:13" ht="12.6" thickBot="1">
      <c r="A53" s="18"/>
      <c r="B53" s="95" t="s">
        <v>259</v>
      </c>
      <c r="C53" s="96"/>
      <c r="D53" s="96"/>
      <c r="E53" s="96"/>
      <c r="F53" s="96"/>
      <c r="G53" s="97">
        <v>106495195</v>
      </c>
      <c r="H53" s="97">
        <v>30000000</v>
      </c>
      <c r="I53" s="97">
        <v>0</v>
      </c>
      <c r="J53" s="97">
        <v>136495195</v>
      </c>
      <c r="K53" s="96"/>
      <c r="L53" s="105"/>
      <c r="M53" s="106"/>
    </row>
    <row r="54" spans="1:13"/>
    <row r="55" spans="1:13" hidden="1"/>
    <row r="56" spans="1:13" hidden="1"/>
    <row r="57" spans="1:13" hidden="1"/>
    <row r="58" spans="1:13" hidden="1"/>
    <row r="59" spans="1:13" hidden="1"/>
    <row r="60" spans="1:13" hidden="1"/>
    <row r="61" spans="1:13" hidden="1"/>
    <row r="62" spans="1:13" hidden="1"/>
    <row r="63" spans="1:13" hidden="1">
      <c r="C63" s="9" t="s">
        <v>509</v>
      </c>
    </row>
    <row r="64" spans="1:13" hidden="1"/>
    <row r="65" spans="3:3" hidden="1">
      <c r="C65" s="9" t="s">
        <v>510</v>
      </c>
    </row>
  </sheetData>
  <mergeCells count="40">
    <mergeCell ref="B4:M4"/>
    <mergeCell ref="B5:B7"/>
    <mergeCell ref="C5:C7"/>
    <mergeCell ref="D5:D7"/>
    <mergeCell ref="E5:E7"/>
    <mergeCell ref="F5:F7"/>
    <mergeCell ref="G5:J5"/>
    <mergeCell ref="K5:K7"/>
    <mergeCell ref="L5:L6"/>
    <mergeCell ref="M5:M6"/>
    <mergeCell ref="B16:M16"/>
    <mergeCell ref="B17:B19"/>
    <mergeCell ref="C17:C19"/>
    <mergeCell ref="D17:D19"/>
    <mergeCell ref="E17:E19"/>
    <mergeCell ref="F17:F19"/>
    <mergeCell ref="G17:J17"/>
    <mergeCell ref="K17:K19"/>
    <mergeCell ref="L17:L18"/>
    <mergeCell ref="M17:M18"/>
    <mergeCell ref="B31:M31"/>
    <mergeCell ref="B32:B34"/>
    <mergeCell ref="C32:C34"/>
    <mergeCell ref="D32:D34"/>
    <mergeCell ref="E32:E34"/>
    <mergeCell ref="F32:F34"/>
    <mergeCell ref="G32:J32"/>
    <mergeCell ref="K32:K34"/>
    <mergeCell ref="L32:L33"/>
    <mergeCell ref="M32:M33"/>
    <mergeCell ref="G44:J44"/>
    <mergeCell ref="K44:K46"/>
    <mergeCell ref="L44:L45"/>
    <mergeCell ref="M44:M45"/>
    <mergeCell ref="B43:M43"/>
    <mergeCell ref="B44:B46"/>
    <mergeCell ref="C44:C46"/>
    <mergeCell ref="D44:D46"/>
    <mergeCell ref="E44:E46"/>
    <mergeCell ref="F44:F4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theme="9" tint="-0.249977111117893"/>
  </sheetPr>
  <dimension ref="A1:V91"/>
  <sheetViews>
    <sheetView showGridLines="0" workbookViewId="0"/>
  </sheetViews>
  <sheetFormatPr baseColWidth="10" defaultColWidth="0" defaultRowHeight="12" zeroHeight="1"/>
  <cols>
    <col min="1" max="2" width="11.5546875" style="9" customWidth="1"/>
    <col min="3" max="3" width="13.44140625" style="9" customWidth="1"/>
    <col min="4" max="8" width="11.5546875" style="9" customWidth="1"/>
    <col min="9" max="9" width="12.5546875" style="9" bestFit="1" customWidth="1"/>
    <col min="10" max="11" width="13.5546875" style="9" bestFit="1" customWidth="1"/>
    <col min="12" max="15" width="11.5546875" style="9" customWidth="1"/>
    <col min="16" max="20" width="11.5546875" style="9" hidden="1" customWidth="1"/>
    <col min="21" max="22" width="0" style="9" hidden="1" customWidth="1"/>
    <col min="23" max="16384" width="11.5546875" style="9" hidden="1"/>
  </cols>
  <sheetData>
    <row r="1" spans="1:14"/>
    <row r="2" spans="1:14">
      <c r="A2" s="18"/>
      <c r="B2" s="90" t="s">
        <v>871</v>
      </c>
      <c r="C2" s="18"/>
      <c r="D2" s="18"/>
      <c r="E2" s="18"/>
      <c r="F2" s="18"/>
      <c r="G2" s="18"/>
      <c r="H2" s="18"/>
      <c r="I2" s="18"/>
      <c r="J2" s="18"/>
      <c r="K2" s="18"/>
      <c r="L2" s="18"/>
      <c r="M2" s="18"/>
      <c r="N2" s="18"/>
    </row>
    <row r="3" spans="1:14">
      <c r="A3" s="18"/>
      <c r="B3" s="21"/>
      <c r="C3" s="18"/>
      <c r="D3" s="18"/>
      <c r="E3" s="18"/>
      <c r="F3" s="18"/>
      <c r="G3" s="18"/>
      <c r="H3" s="18"/>
      <c r="I3" s="18"/>
      <c r="J3" s="18"/>
      <c r="K3" s="18"/>
      <c r="L3" s="18"/>
      <c r="M3" s="18"/>
      <c r="N3" s="18"/>
    </row>
    <row r="4" spans="1:14">
      <c r="A4" s="18"/>
      <c r="B4" s="1097" t="s">
        <v>511</v>
      </c>
      <c r="C4" s="1098"/>
      <c r="D4" s="1098"/>
      <c r="E4" s="1098"/>
      <c r="F4" s="1098"/>
      <c r="G4" s="1098"/>
      <c r="H4" s="1098"/>
      <c r="I4" s="1098"/>
      <c r="J4" s="1098"/>
      <c r="K4" s="1098"/>
      <c r="L4" s="1098"/>
      <c r="M4" s="1098"/>
      <c r="N4" s="1099"/>
    </row>
    <row r="5" spans="1:14">
      <c r="A5" s="18"/>
      <c r="B5" s="1054" t="s">
        <v>489</v>
      </c>
      <c r="C5" s="1054" t="s">
        <v>490</v>
      </c>
      <c r="D5" s="1054" t="s">
        <v>491</v>
      </c>
      <c r="E5" s="1054" t="s">
        <v>512</v>
      </c>
      <c r="F5" s="1054" t="s">
        <v>513</v>
      </c>
      <c r="G5" s="1054" t="s">
        <v>514</v>
      </c>
      <c r="H5" s="1054" t="s">
        <v>493</v>
      </c>
      <c r="I5" s="1094" t="s">
        <v>355</v>
      </c>
      <c r="J5" s="1094"/>
      <c r="K5" s="1094"/>
      <c r="L5" s="1054" t="s">
        <v>356</v>
      </c>
      <c r="M5" s="1054" t="s">
        <v>494</v>
      </c>
      <c r="N5" s="1054" t="s">
        <v>358</v>
      </c>
    </row>
    <row r="6" spans="1:14" ht="24">
      <c r="A6" s="18"/>
      <c r="B6" s="1055"/>
      <c r="C6" s="1055"/>
      <c r="D6" s="1055"/>
      <c r="E6" s="1055"/>
      <c r="F6" s="1055"/>
      <c r="G6" s="1055"/>
      <c r="H6" s="1055"/>
      <c r="I6" s="92" t="s">
        <v>268</v>
      </c>
      <c r="J6" s="92" t="s">
        <v>346</v>
      </c>
      <c r="K6" s="92" t="s">
        <v>259</v>
      </c>
      <c r="L6" s="1055"/>
      <c r="M6" s="1055"/>
      <c r="N6" s="1055"/>
    </row>
    <row r="7" spans="1:14">
      <c r="A7" s="18"/>
      <c r="B7" s="1056"/>
      <c r="C7" s="1056"/>
      <c r="D7" s="1056"/>
      <c r="E7" s="1056"/>
      <c r="F7" s="1056"/>
      <c r="G7" s="1056"/>
      <c r="H7" s="1056"/>
      <c r="I7" s="93" t="s">
        <v>88</v>
      </c>
      <c r="J7" s="93" t="s">
        <v>88</v>
      </c>
      <c r="K7" s="93" t="s">
        <v>88</v>
      </c>
      <c r="L7" s="1056"/>
      <c r="M7" s="93" t="s">
        <v>359</v>
      </c>
      <c r="N7" s="93" t="s">
        <v>359</v>
      </c>
    </row>
    <row r="8" spans="1:14">
      <c r="A8" s="18">
        <v>1</v>
      </c>
      <c r="B8" s="274" t="s">
        <v>481</v>
      </c>
      <c r="C8" s="273" t="s">
        <v>286</v>
      </c>
      <c r="D8" s="274" t="s">
        <v>361</v>
      </c>
      <c r="E8" s="274">
        <v>630</v>
      </c>
      <c r="F8" s="274" t="s">
        <v>515</v>
      </c>
      <c r="G8" s="935">
        <v>47939</v>
      </c>
      <c r="H8" s="274" t="s">
        <v>452</v>
      </c>
      <c r="I8" s="275">
        <v>1394303</v>
      </c>
      <c r="J8" s="279">
        <v>0</v>
      </c>
      <c r="K8" s="275">
        <v>1394303</v>
      </c>
      <c r="L8" s="273" t="s">
        <v>482</v>
      </c>
      <c r="M8" s="276">
        <v>4.1694000000000002E-2</v>
      </c>
      <c r="N8" s="276">
        <v>4.2000000000000003E-2</v>
      </c>
    </row>
    <row r="9" spans="1:14">
      <c r="A9" s="18">
        <v>2</v>
      </c>
      <c r="B9" s="278" t="s">
        <v>481</v>
      </c>
      <c r="C9" s="277" t="s">
        <v>286</v>
      </c>
      <c r="D9" s="278" t="s">
        <v>361</v>
      </c>
      <c r="E9" s="278">
        <v>655</v>
      </c>
      <c r="F9" s="278" t="s">
        <v>516</v>
      </c>
      <c r="G9" s="936">
        <v>48853</v>
      </c>
      <c r="H9" s="278" t="s">
        <v>452</v>
      </c>
      <c r="I9" s="279">
        <v>1097119</v>
      </c>
      <c r="J9" s="279">
        <v>0</v>
      </c>
      <c r="K9" s="279">
        <v>1097119</v>
      </c>
      <c r="L9" s="277" t="s">
        <v>482</v>
      </c>
      <c r="M9" s="280">
        <v>3.8350000000000002E-2</v>
      </c>
      <c r="N9" s="280">
        <v>3.8600000000000002E-2</v>
      </c>
    </row>
    <row r="10" spans="1:14">
      <c r="A10" s="18">
        <v>3</v>
      </c>
      <c r="B10" s="278" t="s">
        <v>481</v>
      </c>
      <c r="C10" s="277" t="s">
        <v>286</v>
      </c>
      <c r="D10" s="278" t="s">
        <v>361</v>
      </c>
      <c r="E10" s="278">
        <v>655</v>
      </c>
      <c r="F10" s="278" t="s">
        <v>517</v>
      </c>
      <c r="G10" s="936">
        <v>48366</v>
      </c>
      <c r="H10" s="278" t="s">
        <v>452</v>
      </c>
      <c r="I10" s="279">
        <v>843987</v>
      </c>
      <c r="J10" s="279">
        <v>0</v>
      </c>
      <c r="K10" s="279">
        <v>843987</v>
      </c>
      <c r="L10" s="277" t="s">
        <v>482</v>
      </c>
      <c r="M10" s="280">
        <v>3.9606000000000002E-2</v>
      </c>
      <c r="N10" s="280">
        <v>0.04</v>
      </c>
    </row>
    <row r="11" spans="1:14">
      <c r="A11" s="18">
        <v>4</v>
      </c>
      <c r="B11" s="278" t="s">
        <v>481</v>
      </c>
      <c r="C11" s="277" t="s">
        <v>286</v>
      </c>
      <c r="D11" s="278" t="s">
        <v>361</v>
      </c>
      <c r="E11" s="278">
        <v>713</v>
      </c>
      <c r="F11" s="278" t="s">
        <v>518</v>
      </c>
      <c r="G11" s="936">
        <v>49400</v>
      </c>
      <c r="H11" s="278" t="s">
        <v>452</v>
      </c>
      <c r="I11" s="279">
        <v>1675521</v>
      </c>
      <c r="J11" s="279">
        <v>0</v>
      </c>
      <c r="K11" s="279">
        <v>1675521</v>
      </c>
      <c r="L11" s="277" t="s">
        <v>496</v>
      </c>
      <c r="M11" s="280">
        <v>3.9141000000000002E-2</v>
      </c>
      <c r="N11" s="280">
        <v>3.9E-2</v>
      </c>
    </row>
    <row r="12" spans="1:14">
      <c r="A12" s="18">
        <v>5</v>
      </c>
      <c r="B12" s="278" t="s">
        <v>481</v>
      </c>
      <c r="C12" s="277" t="s">
        <v>286</v>
      </c>
      <c r="D12" s="278" t="s">
        <v>361</v>
      </c>
      <c r="E12" s="278">
        <v>713</v>
      </c>
      <c r="F12" s="278" t="s">
        <v>519</v>
      </c>
      <c r="G12" s="936">
        <v>49766</v>
      </c>
      <c r="H12" s="278" t="s">
        <v>452</v>
      </c>
      <c r="I12" s="279">
        <v>1422904</v>
      </c>
      <c r="J12" s="279">
        <v>0</v>
      </c>
      <c r="K12" s="279">
        <v>1422904</v>
      </c>
      <c r="L12" s="277" t="s">
        <v>482</v>
      </c>
      <c r="M12" s="280">
        <v>3.8087999999999997E-2</v>
      </c>
      <c r="N12" s="280">
        <v>3.7999999999999999E-2</v>
      </c>
    </row>
    <row r="13" spans="1:14">
      <c r="A13" s="18">
        <v>6</v>
      </c>
      <c r="B13" s="278" t="s">
        <v>481</v>
      </c>
      <c r="C13" s="277" t="s">
        <v>286</v>
      </c>
      <c r="D13" s="278" t="s">
        <v>361</v>
      </c>
      <c r="E13" s="278">
        <v>778</v>
      </c>
      <c r="F13" s="294" t="s">
        <v>520</v>
      </c>
      <c r="G13" s="937">
        <v>50131</v>
      </c>
      <c r="H13" s="294" t="s">
        <v>452</v>
      </c>
      <c r="I13" s="679">
        <v>1315416</v>
      </c>
      <c r="J13" s="279">
        <v>0</v>
      </c>
      <c r="K13" s="279">
        <v>1315416</v>
      </c>
      <c r="L13" s="296" t="s">
        <v>482</v>
      </c>
      <c r="M13" s="297">
        <v>3.5000000000000003E-2</v>
      </c>
      <c r="N13" s="280">
        <v>3.5000000000000003E-2</v>
      </c>
    </row>
    <row r="14" spans="1:14">
      <c r="A14" s="18">
        <v>7</v>
      </c>
      <c r="B14" s="278" t="s">
        <v>481</v>
      </c>
      <c r="C14" s="277" t="s">
        <v>286</v>
      </c>
      <c r="D14" s="278" t="s">
        <v>361</v>
      </c>
      <c r="E14" s="278">
        <v>778</v>
      </c>
      <c r="F14" s="278" t="s">
        <v>521</v>
      </c>
      <c r="G14" s="936">
        <v>50192</v>
      </c>
      <c r="H14" s="278" t="s">
        <v>452</v>
      </c>
      <c r="I14" s="279">
        <v>1002856</v>
      </c>
      <c r="J14" s="279">
        <v>0</v>
      </c>
      <c r="K14" s="279">
        <v>1002856</v>
      </c>
      <c r="L14" s="277" t="s">
        <v>496</v>
      </c>
      <c r="M14" s="280">
        <v>3.2145E-2</v>
      </c>
      <c r="N14" s="280">
        <v>3.3000000000000002E-2</v>
      </c>
    </row>
    <row r="15" spans="1:14">
      <c r="A15" s="18">
        <v>8</v>
      </c>
      <c r="B15" s="278" t="s">
        <v>481</v>
      </c>
      <c r="C15" s="277" t="s">
        <v>286</v>
      </c>
      <c r="D15" s="278" t="s">
        <v>361</v>
      </c>
      <c r="E15" s="278">
        <v>806</v>
      </c>
      <c r="F15" s="278" t="s">
        <v>522</v>
      </c>
      <c r="G15" s="936">
        <v>50437</v>
      </c>
      <c r="H15" s="278" t="s">
        <v>452</v>
      </c>
      <c r="I15" s="279">
        <v>0</v>
      </c>
      <c r="J15" s="279">
        <v>257966</v>
      </c>
      <c r="K15" s="279">
        <v>257966</v>
      </c>
      <c r="L15" s="277" t="s">
        <v>482</v>
      </c>
      <c r="M15" s="280">
        <v>3.1074999999999998E-2</v>
      </c>
      <c r="N15" s="280">
        <v>0.03</v>
      </c>
    </row>
    <row r="16" spans="1:14">
      <c r="A16" s="18">
        <v>9</v>
      </c>
      <c r="B16" s="278" t="s">
        <v>481</v>
      </c>
      <c r="C16" s="277" t="s">
        <v>286</v>
      </c>
      <c r="D16" s="278" t="s">
        <v>361</v>
      </c>
      <c r="E16" s="278">
        <v>806</v>
      </c>
      <c r="F16" s="278" t="s">
        <v>523</v>
      </c>
      <c r="G16" s="936">
        <v>51150</v>
      </c>
      <c r="H16" s="278" t="s">
        <v>452</v>
      </c>
      <c r="I16" s="279">
        <v>0</v>
      </c>
      <c r="J16" s="279">
        <v>464028</v>
      </c>
      <c r="K16" s="279">
        <v>464028</v>
      </c>
      <c r="L16" s="277" t="s">
        <v>496</v>
      </c>
      <c r="M16" s="280">
        <v>3.2939999999999997E-2</v>
      </c>
      <c r="N16" s="280">
        <v>3.2000000000000001E-2</v>
      </c>
    </row>
    <row r="17" spans="1:14">
      <c r="A17" s="18">
        <v>10</v>
      </c>
      <c r="B17" s="278" t="s">
        <v>481</v>
      </c>
      <c r="C17" s="277" t="s">
        <v>286</v>
      </c>
      <c r="D17" s="278" t="s">
        <v>361</v>
      </c>
      <c r="E17" s="278">
        <v>887</v>
      </c>
      <c r="F17" s="278" t="s">
        <v>524</v>
      </c>
      <c r="G17" s="936">
        <v>52305</v>
      </c>
      <c r="H17" s="278" t="s">
        <v>452</v>
      </c>
      <c r="I17" s="279">
        <v>0</v>
      </c>
      <c r="J17" s="279">
        <v>70723</v>
      </c>
      <c r="K17" s="279">
        <v>70723</v>
      </c>
      <c r="L17" s="277" t="s">
        <v>496</v>
      </c>
      <c r="M17" s="280">
        <v>2.8497999999999999E-2</v>
      </c>
      <c r="N17" s="280">
        <v>2.8000000000000001E-2</v>
      </c>
    </row>
    <row r="18" spans="1:14">
      <c r="A18" s="18">
        <v>11</v>
      </c>
      <c r="B18" s="278" t="s">
        <v>481</v>
      </c>
      <c r="C18" s="277" t="s">
        <v>286</v>
      </c>
      <c r="D18" s="278" t="s">
        <v>361</v>
      </c>
      <c r="E18" s="278">
        <v>886</v>
      </c>
      <c r="F18" s="278" t="s">
        <v>525</v>
      </c>
      <c r="G18" s="936">
        <v>45731</v>
      </c>
      <c r="H18" s="278" t="s">
        <v>452</v>
      </c>
      <c r="I18" s="279">
        <v>0</v>
      </c>
      <c r="J18" s="279">
        <v>7104914</v>
      </c>
      <c r="K18" s="279">
        <v>7104914</v>
      </c>
      <c r="L18" s="277" t="s">
        <v>496</v>
      </c>
      <c r="M18" s="280">
        <v>1.9234999999999999E-2</v>
      </c>
      <c r="N18" s="280">
        <v>1.7999999999999999E-2</v>
      </c>
    </row>
    <row r="19" spans="1:14">
      <c r="A19" s="18">
        <v>12</v>
      </c>
      <c r="B19" s="278" t="s">
        <v>481</v>
      </c>
      <c r="C19" s="277" t="s">
        <v>286</v>
      </c>
      <c r="D19" s="278" t="s">
        <v>361</v>
      </c>
      <c r="E19" s="278">
        <v>887</v>
      </c>
      <c r="F19" s="278" t="s">
        <v>526</v>
      </c>
      <c r="G19" s="936">
        <v>52671</v>
      </c>
      <c r="H19" s="278" t="s">
        <v>452</v>
      </c>
      <c r="I19" s="279">
        <v>0</v>
      </c>
      <c r="J19" s="279">
        <v>252249</v>
      </c>
      <c r="K19" s="279">
        <v>252249</v>
      </c>
      <c r="L19" s="277" t="s">
        <v>496</v>
      </c>
      <c r="M19" s="280">
        <v>2.1661E-2</v>
      </c>
      <c r="N19" s="280">
        <v>2.5000000000000001E-2</v>
      </c>
    </row>
    <row r="20" spans="1:14">
      <c r="A20" s="18">
        <v>13</v>
      </c>
      <c r="B20" s="278" t="s">
        <v>481</v>
      </c>
      <c r="C20" s="277" t="s">
        <v>286</v>
      </c>
      <c r="D20" s="278" t="s">
        <v>361</v>
      </c>
      <c r="E20" s="278">
        <v>0</v>
      </c>
      <c r="F20" s="278" t="s">
        <v>527</v>
      </c>
      <c r="G20" s="936">
        <v>50388</v>
      </c>
      <c r="H20" s="278" t="s">
        <v>453</v>
      </c>
      <c r="I20" s="279">
        <v>242734</v>
      </c>
      <c r="J20" s="279">
        <v>0</v>
      </c>
      <c r="K20" s="279">
        <v>242734</v>
      </c>
      <c r="L20" s="277" t="s">
        <v>496</v>
      </c>
      <c r="M20" s="280">
        <v>7.0618927605837101E-2</v>
      </c>
      <c r="N20" s="280">
        <v>6.8199999999999997E-2</v>
      </c>
    </row>
    <row r="21" spans="1:14">
      <c r="A21" s="18">
        <v>14</v>
      </c>
      <c r="B21" s="278" t="s">
        <v>481</v>
      </c>
      <c r="C21" s="277" t="s">
        <v>286</v>
      </c>
      <c r="D21" s="278" t="s">
        <v>361</v>
      </c>
      <c r="E21" s="278">
        <v>0</v>
      </c>
      <c r="F21" s="278" t="s">
        <v>528</v>
      </c>
      <c r="G21" s="292">
        <v>50388</v>
      </c>
      <c r="H21" s="278" t="s">
        <v>255</v>
      </c>
      <c r="I21" s="279">
        <v>160126</v>
      </c>
      <c r="J21" s="934">
        <v>0</v>
      </c>
      <c r="K21" s="934">
        <v>160126</v>
      </c>
      <c r="L21" s="277" t="s">
        <v>496</v>
      </c>
      <c r="M21" s="280">
        <v>2.3437443186978157E-2</v>
      </c>
      <c r="N21" s="280">
        <v>2.1600000000000001E-2</v>
      </c>
    </row>
    <row r="22" spans="1:14">
      <c r="A22" s="18">
        <v>15</v>
      </c>
      <c r="B22" s="282" t="s">
        <v>481</v>
      </c>
      <c r="C22" s="281" t="s">
        <v>286</v>
      </c>
      <c r="D22" s="282" t="s">
        <v>361</v>
      </c>
      <c r="E22" s="282">
        <v>0</v>
      </c>
      <c r="F22" s="282" t="s">
        <v>855</v>
      </c>
      <c r="G22" s="298">
        <v>47268</v>
      </c>
      <c r="H22" s="282" t="s">
        <v>853</v>
      </c>
      <c r="I22" s="279">
        <v>231284</v>
      </c>
      <c r="J22" s="979">
        <v>0</v>
      </c>
      <c r="K22" s="934">
        <v>231284</v>
      </c>
      <c r="L22" s="281" t="s">
        <v>482</v>
      </c>
      <c r="M22" s="284">
        <v>2.3620880188435001E-2</v>
      </c>
      <c r="N22" s="284">
        <v>2.0975000000000001E-2</v>
      </c>
    </row>
    <row r="23" spans="1:14">
      <c r="A23" s="18"/>
      <c r="B23" s="454" t="s">
        <v>259</v>
      </c>
      <c r="C23" s="454"/>
      <c r="D23" s="454"/>
      <c r="E23" s="454"/>
      <c r="F23" s="454"/>
      <c r="G23" s="454"/>
      <c r="H23" s="454"/>
      <c r="I23" s="680">
        <v>9386250</v>
      </c>
      <c r="J23" s="680">
        <v>8149880</v>
      </c>
      <c r="K23" s="680">
        <v>17536130</v>
      </c>
      <c r="L23" s="454"/>
      <c r="M23" s="454"/>
      <c r="N23" s="454"/>
    </row>
    <row r="24" spans="1:14">
      <c r="A24" s="18"/>
      <c r="B24" s="18"/>
      <c r="C24" s="18"/>
      <c r="D24" s="18"/>
      <c r="E24" s="18"/>
      <c r="F24" s="18"/>
      <c r="G24" s="18"/>
      <c r="H24" s="18"/>
      <c r="I24" s="18"/>
      <c r="J24" s="18"/>
      <c r="K24" s="18"/>
      <c r="L24" s="18"/>
      <c r="M24" s="18"/>
      <c r="N24" s="18"/>
    </row>
    <row r="25" spans="1:14">
      <c r="A25" s="18"/>
      <c r="B25" s="1097" t="s">
        <v>529</v>
      </c>
      <c r="C25" s="1098"/>
      <c r="D25" s="1098"/>
      <c r="E25" s="1098"/>
      <c r="F25" s="1098"/>
      <c r="G25" s="1098"/>
      <c r="H25" s="1098"/>
      <c r="I25" s="1098"/>
      <c r="J25" s="1098"/>
      <c r="K25" s="1098"/>
      <c r="L25" s="1098"/>
      <c r="M25" s="1098"/>
      <c r="N25" s="1099"/>
    </row>
    <row r="26" spans="1:14">
      <c r="A26" s="18"/>
      <c r="B26" s="1054" t="s">
        <v>489</v>
      </c>
      <c r="C26" s="1054" t="s">
        <v>490</v>
      </c>
      <c r="D26" s="1054" t="s">
        <v>491</v>
      </c>
      <c r="E26" s="1054" t="s">
        <v>512</v>
      </c>
      <c r="F26" s="1054" t="s">
        <v>513</v>
      </c>
      <c r="G26" s="1054" t="s">
        <v>514</v>
      </c>
      <c r="H26" s="1054" t="s">
        <v>493</v>
      </c>
      <c r="I26" s="1094" t="s">
        <v>355</v>
      </c>
      <c r="J26" s="1094"/>
      <c r="K26" s="1094"/>
      <c r="L26" s="1054" t="s">
        <v>356</v>
      </c>
      <c r="M26" s="1054" t="s">
        <v>494</v>
      </c>
      <c r="N26" s="1054" t="s">
        <v>358</v>
      </c>
    </row>
    <row r="27" spans="1:14" ht="24">
      <c r="A27" s="18"/>
      <c r="B27" s="1055"/>
      <c r="C27" s="1055"/>
      <c r="D27" s="1055"/>
      <c r="E27" s="1055"/>
      <c r="F27" s="1055"/>
      <c r="G27" s="1055"/>
      <c r="H27" s="1055"/>
      <c r="I27" s="92" t="s">
        <v>268</v>
      </c>
      <c r="J27" s="92" t="s">
        <v>346</v>
      </c>
      <c r="K27" s="92" t="s">
        <v>259</v>
      </c>
      <c r="L27" s="1055"/>
      <c r="M27" s="1055"/>
      <c r="N27" s="1055"/>
    </row>
    <row r="28" spans="1:14">
      <c r="A28" s="18"/>
      <c r="B28" s="1056"/>
      <c r="C28" s="1056"/>
      <c r="D28" s="1056"/>
      <c r="E28" s="1056"/>
      <c r="F28" s="1056"/>
      <c r="G28" s="1056"/>
      <c r="H28" s="1056"/>
      <c r="I28" s="93" t="s">
        <v>88</v>
      </c>
      <c r="J28" s="93" t="s">
        <v>88</v>
      </c>
      <c r="K28" s="93" t="s">
        <v>88</v>
      </c>
      <c r="L28" s="1056"/>
      <c r="M28" s="93" t="s">
        <v>359</v>
      </c>
      <c r="N28" s="93" t="s">
        <v>359</v>
      </c>
    </row>
    <row r="29" spans="1:14">
      <c r="A29" s="18">
        <v>1</v>
      </c>
      <c r="B29" s="274" t="s">
        <v>481</v>
      </c>
      <c r="C29" s="273" t="s">
        <v>286</v>
      </c>
      <c r="D29" s="274" t="s">
        <v>361</v>
      </c>
      <c r="E29" s="274">
        <v>630</v>
      </c>
      <c r="F29" s="274" t="s">
        <v>515</v>
      </c>
      <c r="G29" s="935">
        <v>47939</v>
      </c>
      <c r="H29" s="274" t="s">
        <v>452</v>
      </c>
      <c r="I29" s="275">
        <v>1378878</v>
      </c>
      <c r="J29" s="279">
        <v>0</v>
      </c>
      <c r="K29" s="275">
        <v>1378878</v>
      </c>
      <c r="L29" s="273" t="s">
        <v>482</v>
      </c>
      <c r="M29" s="276">
        <v>4.1694000000000002E-2</v>
      </c>
      <c r="N29" s="276">
        <v>4.2000000000000003E-2</v>
      </c>
    </row>
    <row r="30" spans="1:14">
      <c r="A30" s="18">
        <v>2</v>
      </c>
      <c r="B30" s="278" t="s">
        <v>481</v>
      </c>
      <c r="C30" s="277" t="s">
        <v>286</v>
      </c>
      <c r="D30" s="278" t="s">
        <v>361</v>
      </c>
      <c r="E30" s="278">
        <v>655</v>
      </c>
      <c r="F30" s="278" t="s">
        <v>516</v>
      </c>
      <c r="G30" s="936">
        <v>48853</v>
      </c>
      <c r="H30" s="278" t="s">
        <v>452</v>
      </c>
      <c r="I30" s="279">
        <v>1087100</v>
      </c>
      <c r="J30" s="279">
        <v>0</v>
      </c>
      <c r="K30" s="279">
        <v>1087100</v>
      </c>
      <c r="L30" s="277" t="s">
        <v>482</v>
      </c>
      <c r="M30" s="280">
        <v>3.8350000000000002E-2</v>
      </c>
      <c r="N30" s="280">
        <v>3.8600000000000002E-2</v>
      </c>
    </row>
    <row r="31" spans="1:14">
      <c r="A31" s="18">
        <v>3</v>
      </c>
      <c r="B31" s="278" t="s">
        <v>481</v>
      </c>
      <c r="C31" s="277" t="s">
        <v>286</v>
      </c>
      <c r="D31" s="278" t="s">
        <v>361</v>
      </c>
      <c r="E31" s="278">
        <v>655</v>
      </c>
      <c r="F31" s="278" t="s">
        <v>517</v>
      </c>
      <c r="G31" s="936">
        <v>48366</v>
      </c>
      <c r="H31" s="278" t="s">
        <v>452</v>
      </c>
      <c r="I31" s="279">
        <v>825856</v>
      </c>
      <c r="J31" s="279">
        <v>0</v>
      </c>
      <c r="K31" s="279">
        <v>825856</v>
      </c>
      <c r="L31" s="277" t="s">
        <v>482</v>
      </c>
      <c r="M31" s="280">
        <v>3.9606000000000002E-2</v>
      </c>
      <c r="N31" s="280">
        <v>0.04</v>
      </c>
    </row>
    <row r="32" spans="1:14">
      <c r="A32" s="18">
        <v>4</v>
      </c>
      <c r="B32" s="278" t="s">
        <v>481</v>
      </c>
      <c r="C32" s="277" t="s">
        <v>286</v>
      </c>
      <c r="D32" s="278" t="s">
        <v>361</v>
      </c>
      <c r="E32" s="278">
        <v>713</v>
      </c>
      <c r="F32" s="278" t="s">
        <v>518</v>
      </c>
      <c r="G32" s="936">
        <v>49400</v>
      </c>
      <c r="H32" s="278" t="s">
        <v>452</v>
      </c>
      <c r="I32" s="279">
        <v>1683977</v>
      </c>
      <c r="J32" s="279">
        <v>0</v>
      </c>
      <c r="K32" s="279">
        <v>1683977</v>
      </c>
      <c r="L32" s="277" t="s">
        <v>496</v>
      </c>
      <c r="M32" s="280">
        <v>3.9141000000000002E-2</v>
      </c>
      <c r="N32" s="280">
        <v>3.9E-2</v>
      </c>
    </row>
    <row r="33" spans="1:14">
      <c r="A33" s="18">
        <v>5</v>
      </c>
      <c r="B33" s="278" t="s">
        <v>481</v>
      </c>
      <c r="C33" s="277" t="s">
        <v>286</v>
      </c>
      <c r="D33" s="278" t="s">
        <v>361</v>
      </c>
      <c r="E33" s="278">
        <v>713</v>
      </c>
      <c r="F33" s="278" t="s">
        <v>519</v>
      </c>
      <c r="G33" s="936">
        <v>49766</v>
      </c>
      <c r="H33" s="278" t="s">
        <v>452</v>
      </c>
      <c r="I33" s="279">
        <v>1427176</v>
      </c>
      <c r="J33" s="279">
        <v>0</v>
      </c>
      <c r="K33" s="279">
        <v>1427176</v>
      </c>
      <c r="L33" s="277" t="s">
        <v>482</v>
      </c>
      <c r="M33" s="280">
        <v>3.8087999999999997E-2</v>
      </c>
      <c r="N33" s="280">
        <v>3.7999999999999999E-2</v>
      </c>
    </row>
    <row r="34" spans="1:14">
      <c r="A34" s="18">
        <v>6</v>
      </c>
      <c r="B34" s="278" t="s">
        <v>481</v>
      </c>
      <c r="C34" s="277" t="s">
        <v>286</v>
      </c>
      <c r="D34" s="278" t="s">
        <v>361</v>
      </c>
      <c r="E34" s="278">
        <v>778</v>
      </c>
      <c r="F34" s="294" t="s">
        <v>520</v>
      </c>
      <c r="G34" s="937">
        <v>50131</v>
      </c>
      <c r="H34" s="294" t="s">
        <v>452</v>
      </c>
      <c r="I34" s="679">
        <v>1315416</v>
      </c>
      <c r="J34" s="279">
        <v>0</v>
      </c>
      <c r="K34" s="279">
        <v>1315416</v>
      </c>
      <c r="L34" s="296" t="s">
        <v>482</v>
      </c>
      <c r="M34" s="297">
        <v>3.5000000000000003E-2</v>
      </c>
      <c r="N34" s="280">
        <v>3.5000000000000003E-2</v>
      </c>
    </row>
    <row r="35" spans="1:14">
      <c r="A35" s="18">
        <v>7</v>
      </c>
      <c r="B35" s="278" t="s">
        <v>481</v>
      </c>
      <c r="C35" s="277" t="s">
        <v>286</v>
      </c>
      <c r="D35" s="278" t="s">
        <v>361</v>
      </c>
      <c r="E35" s="278">
        <v>778</v>
      </c>
      <c r="F35" s="278" t="s">
        <v>521</v>
      </c>
      <c r="G35" s="936">
        <v>50192</v>
      </c>
      <c r="H35" s="278" t="s">
        <v>452</v>
      </c>
      <c r="I35" s="279">
        <v>951344</v>
      </c>
      <c r="J35" s="279">
        <v>0</v>
      </c>
      <c r="K35" s="279">
        <v>951344</v>
      </c>
      <c r="L35" s="277" t="s">
        <v>496</v>
      </c>
      <c r="M35" s="280">
        <v>3.2145E-2</v>
      </c>
      <c r="N35" s="280">
        <v>3.3000000000000002E-2</v>
      </c>
    </row>
    <row r="36" spans="1:14">
      <c r="A36" s="18">
        <v>8</v>
      </c>
      <c r="B36" s="278" t="s">
        <v>481</v>
      </c>
      <c r="C36" s="277" t="s">
        <v>286</v>
      </c>
      <c r="D36" s="278" t="s">
        <v>361</v>
      </c>
      <c r="E36" s="278">
        <v>806</v>
      </c>
      <c r="F36" s="278" t="s">
        <v>522</v>
      </c>
      <c r="G36" s="936">
        <v>50437</v>
      </c>
      <c r="H36" s="278" t="s">
        <v>452</v>
      </c>
      <c r="I36" s="279">
        <v>0</v>
      </c>
      <c r="J36" s="279">
        <v>301039</v>
      </c>
      <c r="K36" s="279">
        <v>301039</v>
      </c>
      <c r="L36" s="277" t="s">
        <v>482</v>
      </c>
      <c r="M36" s="280">
        <v>3.1074999999999998E-2</v>
      </c>
      <c r="N36" s="280">
        <v>0.03</v>
      </c>
    </row>
    <row r="37" spans="1:14">
      <c r="A37" s="18">
        <v>9</v>
      </c>
      <c r="B37" s="278" t="s">
        <v>481</v>
      </c>
      <c r="C37" s="277" t="s">
        <v>286</v>
      </c>
      <c r="D37" s="278" t="s">
        <v>361</v>
      </c>
      <c r="E37" s="278">
        <v>806</v>
      </c>
      <c r="F37" s="278" t="s">
        <v>523</v>
      </c>
      <c r="G37" s="936">
        <v>51150</v>
      </c>
      <c r="H37" s="278" t="s">
        <v>452</v>
      </c>
      <c r="I37" s="279">
        <v>0</v>
      </c>
      <c r="J37" s="279">
        <v>508178</v>
      </c>
      <c r="K37" s="279">
        <v>508178</v>
      </c>
      <c r="L37" s="277" t="s">
        <v>496</v>
      </c>
      <c r="M37" s="280">
        <v>3.2939999999999997E-2</v>
      </c>
      <c r="N37" s="280">
        <v>3.2000000000000001E-2</v>
      </c>
    </row>
    <row r="38" spans="1:14">
      <c r="A38" s="18">
        <v>10</v>
      </c>
      <c r="B38" s="278" t="s">
        <v>481</v>
      </c>
      <c r="C38" s="277" t="s">
        <v>286</v>
      </c>
      <c r="D38" s="278" t="s">
        <v>361</v>
      </c>
      <c r="E38" s="278">
        <v>887</v>
      </c>
      <c r="F38" s="278" t="s">
        <v>524</v>
      </c>
      <c r="G38" s="936">
        <v>52305</v>
      </c>
      <c r="H38" s="278" t="s">
        <v>452</v>
      </c>
      <c r="I38" s="279">
        <v>0</v>
      </c>
      <c r="J38" s="279">
        <v>93701</v>
      </c>
      <c r="K38" s="279">
        <v>93701</v>
      </c>
      <c r="L38" s="277" t="s">
        <v>496</v>
      </c>
      <c r="M38" s="280">
        <v>2.8497999999999999E-2</v>
      </c>
      <c r="N38" s="280">
        <v>2.8000000000000001E-2</v>
      </c>
    </row>
    <row r="39" spans="1:14">
      <c r="A39" s="18">
        <v>11</v>
      </c>
      <c r="B39" s="278" t="s">
        <v>481</v>
      </c>
      <c r="C39" s="277" t="s">
        <v>286</v>
      </c>
      <c r="D39" s="278" t="s">
        <v>361</v>
      </c>
      <c r="E39" s="278">
        <v>886</v>
      </c>
      <c r="F39" s="278" t="s">
        <v>525</v>
      </c>
      <c r="G39" s="936">
        <v>45731</v>
      </c>
      <c r="H39" s="278" t="s">
        <v>452</v>
      </c>
      <c r="I39" s="279">
        <v>0</v>
      </c>
      <c r="J39" s="279">
        <v>7113865</v>
      </c>
      <c r="K39" s="279">
        <v>7113865</v>
      </c>
      <c r="L39" s="277" t="s">
        <v>496</v>
      </c>
      <c r="M39" s="280">
        <v>1.9234999999999999E-2</v>
      </c>
      <c r="N39" s="280">
        <v>1.7999999999999999E-2</v>
      </c>
    </row>
    <row r="40" spans="1:14">
      <c r="A40" s="18">
        <v>12</v>
      </c>
      <c r="B40" s="278" t="s">
        <v>481</v>
      </c>
      <c r="C40" s="277" t="s">
        <v>286</v>
      </c>
      <c r="D40" s="278" t="s">
        <v>361</v>
      </c>
      <c r="E40" s="278">
        <v>887</v>
      </c>
      <c r="F40" s="278" t="s">
        <v>526</v>
      </c>
      <c r="G40" s="936">
        <v>52671</v>
      </c>
      <c r="H40" s="278" t="s">
        <v>452</v>
      </c>
      <c r="I40" s="279">
        <v>0</v>
      </c>
      <c r="J40" s="279">
        <v>83726</v>
      </c>
      <c r="K40" s="279">
        <v>83726</v>
      </c>
      <c r="L40" s="277" t="s">
        <v>496</v>
      </c>
      <c r="M40" s="280">
        <v>2.1661E-2</v>
      </c>
      <c r="N40" s="280">
        <v>2.5000000000000001E-2</v>
      </c>
    </row>
    <row r="41" spans="1:14">
      <c r="A41" s="18">
        <v>13</v>
      </c>
      <c r="B41" s="278" t="s">
        <v>481</v>
      </c>
      <c r="C41" s="277" t="s">
        <v>286</v>
      </c>
      <c r="D41" s="278" t="s">
        <v>361</v>
      </c>
      <c r="E41" s="278">
        <v>0</v>
      </c>
      <c r="F41" s="278" t="s">
        <v>527</v>
      </c>
      <c r="G41" s="936">
        <v>50388</v>
      </c>
      <c r="H41" s="278" t="s">
        <v>453</v>
      </c>
      <c r="I41" s="279">
        <v>254842</v>
      </c>
      <c r="J41" s="279">
        <v>0</v>
      </c>
      <c r="K41" s="279">
        <v>254842</v>
      </c>
      <c r="L41" s="277" t="s">
        <v>496</v>
      </c>
      <c r="M41" s="280">
        <v>7.0618927605837101E-2</v>
      </c>
      <c r="N41" s="280">
        <v>6.8199999999999997E-2</v>
      </c>
    </row>
    <row r="42" spans="1:14">
      <c r="A42" s="18">
        <v>14</v>
      </c>
      <c r="B42" s="278" t="s">
        <v>481</v>
      </c>
      <c r="C42" s="277" t="s">
        <v>286</v>
      </c>
      <c r="D42" s="278" t="s">
        <v>361</v>
      </c>
      <c r="E42" s="278">
        <v>0</v>
      </c>
      <c r="F42" s="278" t="s">
        <v>528</v>
      </c>
      <c r="G42" s="936">
        <v>50388</v>
      </c>
      <c r="H42" s="278" t="s">
        <v>255</v>
      </c>
      <c r="I42" s="279">
        <v>203472</v>
      </c>
      <c r="J42" s="279">
        <v>0</v>
      </c>
      <c r="K42" s="934">
        <v>203472</v>
      </c>
      <c r="L42" s="277" t="s">
        <v>496</v>
      </c>
      <c r="M42" s="280">
        <v>2.3437443186978157E-2</v>
      </c>
      <c r="N42" s="280">
        <v>2.1600000000000001E-2</v>
      </c>
    </row>
    <row r="43" spans="1:14">
      <c r="A43" s="18">
        <v>15</v>
      </c>
      <c r="B43" s="282" t="s">
        <v>481</v>
      </c>
      <c r="C43" s="281" t="s">
        <v>286</v>
      </c>
      <c r="D43" s="282" t="s">
        <v>361</v>
      </c>
      <c r="E43" s="282">
        <v>0</v>
      </c>
      <c r="F43" s="282" t="s">
        <v>855</v>
      </c>
      <c r="G43" s="938">
        <v>47268</v>
      </c>
      <c r="H43" s="282" t="s">
        <v>853</v>
      </c>
      <c r="I43" s="279">
        <v>749831</v>
      </c>
      <c r="J43" s="283">
        <v>0</v>
      </c>
      <c r="K43" s="934">
        <v>749831</v>
      </c>
      <c r="L43" s="281" t="s">
        <v>482</v>
      </c>
      <c r="M43" s="284">
        <v>2.3620880188435001E-2</v>
      </c>
      <c r="N43" s="284">
        <v>2.0975000000000001E-2</v>
      </c>
    </row>
    <row r="44" spans="1:14">
      <c r="A44" s="18"/>
      <c r="B44" s="454" t="s">
        <v>259</v>
      </c>
      <c r="C44" s="454"/>
      <c r="D44" s="454"/>
      <c r="E44" s="454"/>
      <c r="F44" s="454"/>
      <c r="G44" s="454"/>
      <c r="H44" s="454"/>
      <c r="I44" s="455">
        <v>9877892</v>
      </c>
      <c r="J44" s="455">
        <v>8100509</v>
      </c>
      <c r="K44" s="455">
        <v>17978401</v>
      </c>
      <c r="L44" s="454"/>
      <c r="M44" s="454"/>
      <c r="N44" s="454"/>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90" t="s">
        <v>349</v>
      </c>
      <c r="C47" s="18"/>
      <c r="D47" s="18"/>
      <c r="E47" s="18"/>
      <c r="F47" s="18"/>
      <c r="G47" s="18"/>
      <c r="H47" s="18"/>
      <c r="I47" s="18"/>
      <c r="J47" s="18"/>
      <c r="K47" s="18"/>
      <c r="L47" s="18"/>
      <c r="M47" s="18"/>
      <c r="N47" s="18"/>
    </row>
    <row r="48" spans="1:14"/>
    <row r="49" spans="1:14">
      <c r="A49" s="18"/>
      <c r="B49" s="1088" t="s">
        <v>530</v>
      </c>
      <c r="C49" s="1089"/>
      <c r="D49" s="1089"/>
      <c r="E49" s="1089"/>
      <c r="F49" s="1089"/>
      <c r="G49" s="1089"/>
      <c r="H49" s="1089"/>
      <c r="I49" s="1089"/>
      <c r="J49" s="1089"/>
      <c r="K49" s="1089"/>
      <c r="L49" s="1089"/>
      <c r="M49" s="1089"/>
      <c r="N49" s="1090"/>
    </row>
    <row r="50" spans="1:14" ht="12" customHeight="1">
      <c r="A50" s="18"/>
      <c r="B50" s="1091" t="s">
        <v>489</v>
      </c>
      <c r="C50" s="1054" t="s">
        <v>490</v>
      </c>
      <c r="D50" s="1054" t="s">
        <v>491</v>
      </c>
      <c r="E50" s="1054" t="s">
        <v>512</v>
      </c>
      <c r="F50" s="1054" t="s">
        <v>513</v>
      </c>
      <c r="G50" s="1054" t="s">
        <v>514</v>
      </c>
      <c r="H50" s="1054" t="s">
        <v>493</v>
      </c>
      <c r="I50" s="1100" t="s">
        <v>355</v>
      </c>
      <c r="J50" s="1101"/>
      <c r="K50" s="1102"/>
      <c r="L50" s="1054" t="s">
        <v>356</v>
      </c>
      <c r="M50" s="1054" t="s">
        <v>494</v>
      </c>
      <c r="N50" s="1095" t="s">
        <v>358</v>
      </c>
    </row>
    <row r="51" spans="1:14" ht="24">
      <c r="A51" s="18"/>
      <c r="B51" s="1092"/>
      <c r="C51" s="1055"/>
      <c r="D51" s="1055"/>
      <c r="E51" s="1055"/>
      <c r="F51" s="1055"/>
      <c r="G51" s="1055"/>
      <c r="H51" s="1055"/>
      <c r="I51" s="92" t="s">
        <v>268</v>
      </c>
      <c r="J51" s="92" t="s">
        <v>346</v>
      </c>
      <c r="K51" s="92" t="s">
        <v>259</v>
      </c>
      <c r="L51" s="1055"/>
      <c r="M51" s="1055"/>
      <c r="N51" s="1096"/>
    </row>
    <row r="52" spans="1:14">
      <c r="A52" s="18"/>
      <c r="B52" s="1093"/>
      <c r="C52" s="1056"/>
      <c r="D52" s="1056"/>
      <c r="E52" s="1056"/>
      <c r="F52" s="1056"/>
      <c r="G52" s="1056"/>
      <c r="H52" s="1056"/>
      <c r="I52" s="93" t="s">
        <v>88</v>
      </c>
      <c r="J52" s="93" t="s">
        <v>88</v>
      </c>
      <c r="K52" s="93" t="s">
        <v>88</v>
      </c>
      <c r="L52" s="1056"/>
      <c r="M52" s="93" t="s">
        <v>359</v>
      </c>
      <c r="N52" s="94" t="s">
        <v>359</v>
      </c>
    </row>
    <row r="53" spans="1:14">
      <c r="A53" s="18">
        <v>1</v>
      </c>
      <c r="B53" s="274" t="s">
        <v>481</v>
      </c>
      <c r="C53" s="273" t="s">
        <v>286</v>
      </c>
      <c r="D53" s="274" t="s">
        <v>361</v>
      </c>
      <c r="E53" s="274">
        <v>630</v>
      </c>
      <c r="F53" s="274" t="s">
        <v>515</v>
      </c>
      <c r="G53" s="290">
        <v>47939</v>
      </c>
      <c r="H53" s="274" t="s">
        <v>452</v>
      </c>
      <c r="I53" s="279">
        <v>0</v>
      </c>
      <c r="J53" s="279">
        <v>684481</v>
      </c>
      <c r="K53" s="291">
        <v>684481</v>
      </c>
      <c r="L53" s="273" t="s">
        <v>482</v>
      </c>
      <c r="M53" s="276">
        <v>4.1674000000000003E-2</v>
      </c>
      <c r="N53" s="276">
        <v>4.2000000000000003E-2</v>
      </c>
    </row>
    <row r="54" spans="1:14">
      <c r="A54" s="18">
        <v>2</v>
      </c>
      <c r="B54" s="278" t="s">
        <v>481</v>
      </c>
      <c r="C54" s="277" t="s">
        <v>286</v>
      </c>
      <c r="D54" s="278" t="s">
        <v>361</v>
      </c>
      <c r="E54" s="278">
        <v>655</v>
      </c>
      <c r="F54" s="278" t="s">
        <v>516</v>
      </c>
      <c r="G54" s="292">
        <v>48853</v>
      </c>
      <c r="H54" s="278" t="s">
        <v>452</v>
      </c>
      <c r="I54" s="279">
        <v>0</v>
      </c>
      <c r="J54" s="279">
        <v>537293</v>
      </c>
      <c r="K54" s="293">
        <v>537293</v>
      </c>
      <c r="L54" s="277" t="s">
        <v>482</v>
      </c>
      <c r="M54" s="280">
        <v>3.8337000000000003E-2</v>
      </c>
      <c r="N54" s="280">
        <v>3.8600000000000002E-2</v>
      </c>
    </row>
    <row r="55" spans="1:14">
      <c r="A55" s="18">
        <v>3</v>
      </c>
      <c r="B55" s="278" t="s">
        <v>481</v>
      </c>
      <c r="C55" s="277" t="s">
        <v>286</v>
      </c>
      <c r="D55" s="278" t="s">
        <v>361</v>
      </c>
      <c r="E55" s="278">
        <v>655</v>
      </c>
      <c r="F55" s="278" t="s">
        <v>517</v>
      </c>
      <c r="G55" s="292">
        <v>48366</v>
      </c>
      <c r="H55" s="278" t="s">
        <v>452</v>
      </c>
      <c r="I55" s="279">
        <v>0</v>
      </c>
      <c r="J55" s="279">
        <v>216655</v>
      </c>
      <c r="K55" s="293">
        <v>216655</v>
      </c>
      <c r="L55" s="277" t="s">
        <v>482</v>
      </c>
      <c r="M55" s="280">
        <v>4.0377999999999997E-2</v>
      </c>
      <c r="N55" s="280">
        <v>0.04</v>
      </c>
    </row>
    <row r="56" spans="1:14">
      <c r="A56" s="18">
        <v>4</v>
      </c>
      <c r="B56" s="278" t="s">
        <v>481</v>
      </c>
      <c r="C56" s="277" t="s">
        <v>286</v>
      </c>
      <c r="D56" s="278" t="s">
        <v>361</v>
      </c>
      <c r="E56" s="278">
        <v>713</v>
      </c>
      <c r="F56" s="278" t="s">
        <v>518</v>
      </c>
      <c r="G56" s="292">
        <v>49400</v>
      </c>
      <c r="H56" s="278" t="s">
        <v>452</v>
      </c>
      <c r="I56" s="279">
        <v>0</v>
      </c>
      <c r="J56" s="279">
        <v>808708</v>
      </c>
      <c r="K56" s="293">
        <v>808708</v>
      </c>
      <c r="L56" s="277" t="s">
        <v>496</v>
      </c>
      <c r="M56" s="280">
        <v>3.9149000000000003E-2</v>
      </c>
      <c r="N56" s="280">
        <v>3.9E-2</v>
      </c>
    </row>
    <row r="57" spans="1:14">
      <c r="A57" s="18">
        <v>5</v>
      </c>
      <c r="B57" s="278" t="s">
        <v>481</v>
      </c>
      <c r="C57" s="277" t="s">
        <v>286</v>
      </c>
      <c r="D57" s="278" t="s">
        <v>361</v>
      </c>
      <c r="E57" s="278">
        <v>713</v>
      </c>
      <c r="F57" s="278" t="s">
        <v>519</v>
      </c>
      <c r="G57" s="292">
        <v>49766</v>
      </c>
      <c r="H57" s="278" t="s">
        <v>452</v>
      </c>
      <c r="I57" s="279">
        <v>0</v>
      </c>
      <c r="J57" s="279">
        <v>688263</v>
      </c>
      <c r="K57" s="293">
        <v>688263</v>
      </c>
      <c r="L57" s="277" t="s">
        <v>482</v>
      </c>
      <c r="M57" s="280">
        <v>3.8092000000000001E-2</v>
      </c>
      <c r="N57" s="280">
        <v>3.7999999999999999E-2</v>
      </c>
    </row>
    <row r="58" spans="1:14">
      <c r="A58" s="18">
        <v>6</v>
      </c>
      <c r="B58" s="278" t="s">
        <v>481</v>
      </c>
      <c r="C58" s="277" t="s">
        <v>286</v>
      </c>
      <c r="D58" s="278" t="s">
        <v>361</v>
      </c>
      <c r="E58" s="278">
        <v>778</v>
      </c>
      <c r="F58" s="294" t="s">
        <v>520</v>
      </c>
      <c r="G58" s="295">
        <v>50131</v>
      </c>
      <c r="H58" s="294" t="s">
        <v>452</v>
      </c>
      <c r="I58" s="279">
        <v>0</v>
      </c>
      <c r="J58" s="279">
        <v>638259</v>
      </c>
      <c r="K58" s="293">
        <v>638259</v>
      </c>
      <c r="L58" s="296" t="s">
        <v>482</v>
      </c>
      <c r="M58" s="297">
        <v>3.5000000000000003E-2</v>
      </c>
      <c r="N58" s="280">
        <v>3.5000000000000003E-2</v>
      </c>
    </row>
    <row r="59" spans="1:14">
      <c r="A59" s="18">
        <v>7</v>
      </c>
      <c r="B59" s="278" t="s">
        <v>481</v>
      </c>
      <c r="C59" s="277" t="s">
        <v>286</v>
      </c>
      <c r="D59" s="278" t="s">
        <v>361</v>
      </c>
      <c r="E59" s="278">
        <v>778</v>
      </c>
      <c r="F59" s="278" t="s">
        <v>521</v>
      </c>
      <c r="G59" s="292">
        <v>50192</v>
      </c>
      <c r="H59" s="278" t="s">
        <v>452</v>
      </c>
      <c r="I59" s="279">
        <v>0</v>
      </c>
      <c r="J59" s="279">
        <v>282112</v>
      </c>
      <c r="K59" s="293">
        <v>282112</v>
      </c>
      <c r="L59" s="277" t="s">
        <v>496</v>
      </c>
      <c r="M59" s="280">
        <v>3.2105000000000002E-2</v>
      </c>
      <c r="N59" s="280">
        <v>3.3000000000000002E-2</v>
      </c>
    </row>
    <row r="60" spans="1:14">
      <c r="A60" s="18">
        <v>8</v>
      </c>
      <c r="B60" s="278" t="s">
        <v>481</v>
      </c>
      <c r="C60" s="277" t="s">
        <v>286</v>
      </c>
      <c r="D60" s="278" t="s">
        <v>361</v>
      </c>
      <c r="E60" s="278">
        <v>806</v>
      </c>
      <c r="F60" s="278" t="s">
        <v>522</v>
      </c>
      <c r="G60" s="292">
        <v>50437</v>
      </c>
      <c r="H60" s="278" t="s">
        <v>452</v>
      </c>
      <c r="I60" s="279">
        <v>687649</v>
      </c>
      <c r="J60" s="279">
        <v>0</v>
      </c>
      <c r="K60" s="293">
        <v>687649</v>
      </c>
      <c r="L60" s="277" t="s">
        <v>482</v>
      </c>
      <c r="M60" s="280">
        <v>3.1125E-2</v>
      </c>
      <c r="N60" s="280">
        <v>0.03</v>
      </c>
    </row>
    <row r="61" spans="1:14">
      <c r="A61" s="18">
        <v>9</v>
      </c>
      <c r="B61" s="278" t="s">
        <v>481</v>
      </c>
      <c r="C61" s="277" t="s">
        <v>286</v>
      </c>
      <c r="D61" s="278" t="s">
        <v>361</v>
      </c>
      <c r="E61" s="278">
        <v>806</v>
      </c>
      <c r="F61" s="278" t="s">
        <v>523</v>
      </c>
      <c r="G61" s="292">
        <v>51150</v>
      </c>
      <c r="H61" s="278" t="s">
        <v>452</v>
      </c>
      <c r="I61" s="279">
        <v>1033510</v>
      </c>
      <c r="J61" s="279">
        <v>0</v>
      </c>
      <c r="K61" s="293">
        <v>1033510</v>
      </c>
      <c r="L61" s="277" t="s">
        <v>496</v>
      </c>
      <c r="M61" s="280">
        <v>3.2981999999999997E-2</v>
      </c>
      <c r="N61" s="280">
        <v>3.2000000000000001E-2</v>
      </c>
    </row>
    <row r="62" spans="1:14">
      <c r="A62" s="18">
        <v>10</v>
      </c>
      <c r="B62" s="278" t="s">
        <v>481</v>
      </c>
      <c r="C62" s="277" t="s">
        <v>286</v>
      </c>
      <c r="D62" s="278" t="s">
        <v>361</v>
      </c>
      <c r="E62" s="278">
        <v>887</v>
      </c>
      <c r="F62" s="278" t="s">
        <v>524</v>
      </c>
      <c r="G62" s="292">
        <v>52305</v>
      </c>
      <c r="H62" s="278" t="s">
        <v>452</v>
      </c>
      <c r="I62" s="279">
        <v>579839</v>
      </c>
      <c r="J62" s="279">
        <v>0</v>
      </c>
      <c r="K62" s="293">
        <v>579839</v>
      </c>
      <c r="L62" s="277" t="s">
        <v>496</v>
      </c>
      <c r="M62" s="280">
        <v>2.8518000000000002E-2</v>
      </c>
      <c r="N62" s="280">
        <v>2.8000000000000001E-2</v>
      </c>
    </row>
    <row r="63" spans="1:14">
      <c r="A63" s="18">
        <v>11</v>
      </c>
      <c r="B63" s="278" t="s">
        <v>481</v>
      </c>
      <c r="C63" s="277" t="s">
        <v>286</v>
      </c>
      <c r="D63" s="278" t="s">
        <v>361</v>
      </c>
      <c r="E63" s="278">
        <v>886</v>
      </c>
      <c r="F63" s="278" t="s">
        <v>525</v>
      </c>
      <c r="G63" s="292">
        <v>45731</v>
      </c>
      <c r="H63" s="278" t="s">
        <v>452</v>
      </c>
      <c r="I63" s="279">
        <v>6976894</v>
      </c>
      <c r="J63" s="293">
        <v>6889700</v>
      </c>
      <c r="K63" s="293">
        <v>13866594</v>
      </c>
      <c r="L63" s="277" t="s">
        <v>496</v>
      </c>
      <c r="M63" s="280">
        <v>1.9668000000000001E-2</v>
      </c>
      <c r="N63" s="280">
        <v>1.7999999999999999E-2</v>
      </c>
    </row>
    <row r="64" spans="1:14">
      <c r="A64" s="18">
        <v>12</v>
      </c>
      <c r="B64" s="278" t="s">
        <v>481</v>
      </c>
      <c r="C64" s="277" t="s">
        <v>286</v>
      </c>
      <c r="D64" s="278" t="s">
        <v>361</v>
      </c>
      <c r="E64" s="278">
        <v>887</v>
      </c>
      <c r="F64" s="278" t="s">
        <v>526</v>
      </c>
      <c r="G64" s="292">
        <v>52671</v>
      </c>
      <c r="H64" s="278" t="s">
        <v>452</v>
      </c>
      <c r="I64" s="279">
        <v>706095</v>
      </c>
      <c r="J64" s="293">
        <v>0</v>
      </c>
      <c r="K64" s="293">
        <v>706095</v>
      </c>
      <c r="L64" s="277" t="s">
        <v>496</v>
      </c>
      <c r="M64" s="280">
        <v>2.1527000000000001E-2</v>
      </c>
      <c r="N64" s="280">
        <v>2.5000000000000001E-2</v>
      </c>
    </row>
    <row r="65" spans="1:14">
      <c r="A65" s="18">
        <v>13</v>
      </c>
      <c r="B65" s="278" t="s">
        <v>481</v>
      </c>
      <c r="C65" s="277" t="s">
        <v>286</v>
      </c>
      <c r="D65" s="278" t="s">
        <v>361</v>
      </c>
      <c r="E65" s="278">
        <v>0</v>
      </c>
      <c r="F65" s="278" t="s">
        <v>527</v>
      </c>
      <c r="G65" s="292">
        <v>50388</v>
      </c>
      <c r="H65" s="278" t="s">
        <v>453</v>
      </c>
      <c r="I65" s="279">
        <v>0</v>
      </c>
      <c r="J65" s="293">
        <v>29507</v>
      </c>
      <c r="K65" s="293">
        <v>29507</v>
      </c>
      <c r="L65" s="277" t="s">
        <v>496</v>
      </c>
      <c r="M65" s="280">
        <v>7.078230901902538E-2</v>
      </c>
      <c r="N65" s="280">
        <v>6.8199999999999997E-2</v>
      </c>
    </row>
    <row r="66" spans="1:14">
      <c r="A66" s="18">
        <v>14</v>
      </c>
      <c r="B66" s="278" t="s">
        <v>481</v>
      </c>
      <c r="C66" s="277" t="s">
        <v>286</v>
      </c>
      <c r="D66" s="278" t="s">
        <v>361</v>
      </c>
      <c r="E66" s="278">
        <v>0</v>
      </c>
      <c r="F66" s="278" t="s">
        <v>528</v>
      </c>
      <c r="G66" s="292">
        <v>50388</v>
      </c>
      <c r="H66" s="278" t="s">
        <v>255</v>
      </c>
      <c r="I66" s="279">
        <v>0</v>
      </c>
      <c r="J66" s="279">
        <v>0</v>
      </c>
      <c r="K66" s="279">
        <v>0</v>
      </c>
      <c r="L66" s="277" t="s">
        <v>496</v>
      </c>
      <c r="M66" s="280">
        <v>2.3535014391485198E-2</v>
      </c>
      <c r="N66" s="280">
        <v>2.1600000000000001E-2</v>
      </c>
    </row>
    <row r="67" spans="1:14">
      <c r="A67" s="18">
        <v>15</v>
      </c>
      <c r="B67" s="282"/>
      <c r="C67" s="281"/>
      <c r="D67" s="282"/>
      <c r="E67" s="282"/>
      <c r="F67" s="282"/>
      <c r="G67" s="298"/>
      <c r="H67" s="282"/>
      <c r="I67" s="279"/>
      <c r="J67" s="299"/>
      <c r="K67" s="293"/>
      <c r="L67" s="281"/>
      <c r="M67" s="284"/>
      <c r="N67" s="284"/>
    </row>
    <row r="68" spans="1:14" ht="12.6" thickBot="1">
      <c r="A68" s="18"/>
      <c r="B68" s="95" t="s">
        <v>259</v>
      </c>
      <c r="C68" s="96"/>
      <c r="D68" s="96"/>
      <c r="E68" s="96"/>
      <c r="F68" s="96"/>
      <c r="G68" s="96"/>
      <c r="H68" s="96"/>
      <c r="I68" s="97">
        <v>9983987</v>
      </c>
      <c r="J68" s="97">
        <v>10774978</v>
      </c>
      <c r="K68" s="97">
        <v>20758965</v>
      </c>
      <c r="L68" s="96"/>
      <c r="M68" s="96"/>
      <c r="N68" s="98"/>
    </row>
    <row r="69" spans="1:14" ht="12.6" thickBot="1">
      <c r="A69" s="18"/>
      <c r="B69" s="18"/>
      <c r="C69" s="18"/>
      <c r="D69" s="18"/>
      <c r="E69" s="18"/>
      <c r="F69" s="18"/>
      <c r="G69" s="18"/>
      <c r="H69" s="18"/>
      <c r="I69" s="18"/>
      <c r="J69" s="18"/>
      <c r="K69" s="18"/>
      <c r="L69" s="18"/>
      <c r="M69" s="18"/>
      <c r="N69" s="18"/>
    </row>
    <row r="70" spans="1:14">
      <c r="A70" s="18"/>
      <c r="B70" s="1088" t="s">
        <v>529</v>
      </c>
      <c r="C70" s="1089"/>
      <c r="D70" s="1089"/>
      <c r="E70" s="1089"/>
      <c r="F70" s="1089"/>
      <c r="G70" s="1089"/>
      <c r="H70" s="1089"/>
      <c r="I70" s="1089"/>
      <c r="J70" s="1089"/>
      <c r="K70" s="1089"/>
      <c r="L70" s="1089"/>
      <c r="M70" s="1089"/>
      <c r="N70" s="1090"/>
    </row>
    <row r="71" spans="1:14" ht="12" customHeight="1">
      <c r="A71" s="18"/>
      <c r="B71" s="1091" t="s">
        <v>489</v>
      </c>
      <c r="C71" s="1054" t="s">
        <v>490</v>
      </c>
      <c r="D71" s="1054" t="s">
        <v>491</v>
      </c>
      <c r="E71" s="1054" t="s">
        <v>512</v>
      </c>
      <c r="F71" s="1054" t="s">
        <v>513</v>
      </c>
      <c r="G71" s="1054" t="s">
        <v>514</v>
      </c>
      <c r="H71" s="1054" t="s">
        <v>493</v>
      </c>
      <c r="I71" s="1100" t="s">
        <v>355</v>
      </c>
      <c r="J71" s="1101"/>
      <c r="K71" s="1102"/>
      <c r="L71" s="1054" t="s">
        <v>356</v>
      </c>
      <c r="M71" s="1054" t="s">
        <v>494</v>
      </c>
      <c r="N71" s="1095" t="s">
        <v>358</v>
      </c>
    </row>
    <row r="72" spans="1:14" ht="24">
      <c r="A72" s="18"/>
      <c r="B72" s="1092"/>
      <c r="C72" s="1055"/>
      <c r="D72" s="1055"/>
      <c r="E72" s="1055"/>
      <c r="F72" s="1055"/>
      <c r="G72" s="1055"/>
      <c r="H72" s="1055"/>
      <c r="I72" s="92" t="s">
        <v>268</v>
      </c>
      <c r="J72" s="92" t="s">
        <v>346</v>
      </c>
      <c r="K72" s="92" t="s">
        <v>259</v>
      </c>
      <c r="L72" s="1055"/>
      <c r="M72" s="1055"/>
      <c r="N72" s="1096"/>
    </row>
    <row r="73" spans="1:14" ht="12" customHeight="1">
      <c r="A73" s="18"/>
      <c r="B73" s="1093"/>
      <c r="C73" s="1056"/>
      <c r="D73" s="1056"/>
      <c r="E73" s="1056"/>
      <c r="F73" s="1056"/>
      <c r="G73" s="1056"/>
      <c r="H73" s="1056"/>
      <c r="I73" s="93" t="s">
        <v>88</v>
      </c>
      <c r="J73" s="93" t="s">
        <v>88</v>
      </c>
      <c r="K73" s="93" t="s">
        <v>88</v>
      </c>
      <c r="L73" s="1056"/>
      <c r="M73" s="93" t="s">
        <v>359</v>
      </c>
      <c r="N73" s="94" t="s">
        <v>359</v>
      </c>
    </row>
    <row r="74" spans="1:14">
      <c r="A74" s="18">
        <v>1</v>
      </c>
      <c r="B74" s="274" t="s">
        <v>481</v>
      </c>
      <c r="C74" s="273" t="s">
        <v>286</v>
      </c>
      <c r="D74" s="274" t="s">
        <v>361</v>
      </c>
      <c r="E74" s="274">
        <v>630</v>
      </c>
      <c r="F74" s="274" t="s">
        <v>515</v>
      </c>
      <c r="G74" s="290">
        <v>47939</v>
      </c>
      <c r="H74" s="274" t="s">
        <v>452</v>
      </c>
      <c r="I74" s="275">
        <v>0</v>
      </c>
      <c r="J74" s="275">
        <v>669051</v>
      </c>
      <c r="K74" s="275">
        <v>669051</v>
      </c>
      <c r="L74" s="273" t="s">
        <v>482</v>
      </c>
      <c r="M74" s="300">
        <v>4.1674000000000003E-2</v>
      </c>
      <c r="N74" s="300">
        <v>4.2000000000000003E-2</v>
      </c>
    </row>
    <row r="75" spans="1:14">
      <c r="A75" s="18">
        <v>2</v>
      </c>
      <c r="B75" s="278" t="s">
        <v>481</v>
      </c>
      <c r="C75" s="277" t="s">
        <v>286</v>
      </c>
      <c r="D75" s="278" t="s">
        <v>361</v>
      </c>
      <c r="E75" s="278">
        <v>655</v>
      </c>
      <c r="F75" s="278" t="s">
        <v>516</v>
      </c>
      <c r="G75" s="292">
        <v>48853</v>
      </c>
      <c r="H75" s="278" t="s">
        <v>452</v>
      </c>
      <c r="I75" s="279">
        <v>0</v>
      </c>
      <c r="J75" s="279">
        <v>527477</v>
      </c>
      <c r="K75" s="279">
        <v>527477</v>
      </c>
      <c r="L75" s="277" t="s">
        <v>482</v>
      </c>
      <c r="M75" s="301">
        <v>3.8337000000000003E-2</v>
      </c>
      <c r="N75" s="301">
        <v>3.8600000000000002E-2</v>
      </c>
    </row>
    <row r="76" spans="1:14">
      <c r="A76" s="18">
        <v>3</v>
      </c>
      <c r="B76" s="278" t="s">
        <v>481</v>
      </c>
      <c r="C76" s="277" t="s">
        <v>286</v>
      </c>
      <c r="D76" s="278" t="s">
        <v>361</v>
      </c>
      <c r="E76" s="278">
        <v>655</v>
      </c>
      <c r="F76" s="278" t="s">
        <v>517</v>
      </c>
      <c r="G76" s="292">
        <v>48366</v>
      </c>
      <c r="H76" s="278" t="s">
        <v>452</v>
      </c>
      <c r="I76" s="279">
        <v>0</v>
      </c>
      <c r="J76" s="279">
        <v>200359</v>
      </c>
      <c r="K76" s="279">
        <v>200359</v>
      </c>
      <c r="L76" s="277" t="s">
        <v>482</v>
      </c>
      <c r="M76" s="301">
        <v>4.0377999999999997E-2</v>
      </c>
      <c r="N76" s="301">
        <v>0.04</v>
      </c>
    </row>
    <row r="77" spans="1:14">
      <c r="A77" s="18">
        <v>4</v>
      </c>
      <c r="B77" s="278" t="s">
        <v>481</v>
      </c>
      <c r="C77" s="277" t="s">
        <v>286</v>
      </c>
      <c r="D77" s="278" t="s">
        <v>361</v>
      </c>
      <c r="E77" s="278">
        <v>713</v>
      </c>
      <c r="F77" s="278" t="s">
        <v>518</v>
      </c>
      <c r="G77" s="292">
        <v>49400</v>
      </c>
      <c r="H77" s="278" t="s">
        <v>452</v>
      </c>
      <c r="I77" s="279">
        <v>0</v>
      </c>
      <c r="J77" s="279">
        <v>817090</v>
      </c>
      <c r="K77" s="279">
        <v>817090</v>
      </c>
      <c r="L77" s="277" t="s">
        <v>496</v>
      </c>
      <c r="M77" s="301">
        <v>3.9149000000000003E-2</v>
      </c>
      <c r="N77" s="301">
        <v>3.9E-2</v>
      </c>
    </row>
    <row r="78" spans="1:14">
      <c r="A78" s="18">
        <v>5</v>
      </c>
      <c r="B78" s="278" t="s">
        <v>481</v>
      </c>
      <c r="C78" s="277" t="s">
        <v>286</v>
      </c>
      <c r="D78" s="278" t="s">
        <v>361</v>
      </c>
      <c r="E78" s="278">
        <v>713</v>
      </c>
      <c r="F78" s="278" t="s">
        <v>519</v>
      </c>
      <c r="G78" s="292">
        <v>49766</v>
      </c>
      <c r="H78" s="278" t="s">
        <v>452</v>
      </c>
      <c r="I78" s="279">
        <v>0</v>
      </c>
      <c r="J78" s="279">
        <v>692486</v>
      </c>
      <c r="K78" s="279">
        <v>692486</v>
      </c>
      <c r="L78" s="277" t="s">
        <v>482</v>
      </c>
      <c r="M78" s="301">
        <v>3.8092000000000001E-2</v>
      </c>
      <c r="N78" s="301">
        <v>3.7999999999999999E-2</v>
      </c>
    </row>
    <row r="79" spans="1:14">
      <c r="A79" s="18">
        <v>6</v>
      </c>
      <c r="B79" s="278" t="s">
        <v>481</v>
      </c>
      <c r="C79" s="277" t="s">
        <v>286</v>
      </c>
      <c r="D79" s="278" t="s">
        <v>361</v>
      </c>
      <c r="E79" s="278">
        <v>778</v>
      </c>
      <c r="F79" s="278" t="s">
        <v>520</v>
      </c>
      <c r="G79" s="292">
        <v>50131</v>
      </c>
      <c r="H79" s="278" t="s">
        <v>452</v>
      </c>
      <c r="I79" s="279">
        <v>0</v>
      </c>
      <c r="J79" s="279">
        <v>638259</v>
      </c>
      <c r="K79" s="279">
        <v>638259</v>
      </c>
      <c r="L79" s="277" t="s">
        <v>482</v>
      </c>
      <c r="M79" s="301">
        <v>3.5000000000000003E-2</v>
      </c>
      <c r="N79" s="301">
        <v>3.5000000000000003E-2</v>
      </c>
    </row>
    <row r="80" spans="1:14">
      <c r="A80" s="18">
        <v>7</v>
      </c>
      <c r="B80" s="278" t="s">
        <v>481</v>
      </c>
      <c r="C80" s="277" t="s">
        <v>286</v>
      </c>
      <c r="D80" s="278" t="s">
        <v>361</v>
      </c>
      <c r="E80" s="278">
        <v>778</v>
      </c>
      <c r="F80" s="278" t="s">
        <v>521</v>
      </c>
      <c r="G80" s="292">
        <v>50192</v>
      </c>
      <c r="H80" s="278" t="s">
        <v>452</v>
      </c>
      <c r="I80" s="279">
        <v>0</v>
      </c>
      <c r="J80" s="279">
        <v>230803</v>
      </c>
      <c r="K80" s="279">
        <v>230803</v>
      </c>
      <c r="L80" s="277" t="s">
        <v>496</v>
      </c>
      <c r="M80" s="301">
        <v>3.2105000000000002E-2</v>
      </c>
      <c r="N80" s="301">
        <v>3.3000000000000002E-2</v>
      </c>
    </row>
    <row r="81" spans="1:14">
      <c r="A81" s="18">
        <v>8</v>
      </c>
      <c r="B81" s="278" t="s">
        <v>481</v>
      </c>
      <c r="C81" s="277" t="s">
        <v>286</v>
      </c>
      <c r="D81" s="278" t="s">
        <v>361</v>
      </c>
      <c r="E81" s="278">
        <v>806</v>
      </c>
      <c r="F81" s="278" t="s">
        <v>522</v>
      </c>
      <c r="G81" s="292">
        <v>50437</v>
      </c>
      <c r="H81" s="278" t="s">
        <v>452</v>
      </c>
      <c r="I81" s="279">
        <v>730342</v>
      </c>
      <c r="J81" s="279">
        <v>0</v>
      </c>
      <c r="K81" s="279">
        <v>730342</v>
      </c>
      <c r="L81" s="277" t="s">
        <v>482</v>
      </c>
      <c r="M81" s="301">
        <v>3.1125E-2</v>
      </c>
      <c r="N81" s="301">
        <v>0.03</v>
      </c>
    </row>
    <row r="82" spans="1:14">
      <c r="A82" s="18">
        <v>9</v>
      </c>
      <c r="B82" s="278" t="s">
        <v>481</v>
      </c>
      <c r="C82" s="277" t="s">
        <v>286</v>
      </c>
      <c r="D82" s="278" t="s">
        <v>361</v>
      </c>
      <c r="E82" s="278">
        <v>806</v>
      </c>
      <c r="F82" s="278" t="s">
        <v>523</v>
      </c>
      <c r="G82" s="292">
        <v>51150</v>
      </c>
      <c r="H82" s="278" t="s">
        <v>452</v>
      </c>
      <c r="I82" s="279">
        <v>1077145</v>
      </c>
      <c r="J82" s="279">
        <v>0</v>
      </c>
      <c r="K82" s="279">
        <v>1077145</v>
      </c>
      <c r="L82" s="277" t="s">
        <v>496</v>
      </c>
      <c r="M82" s="301">
        <v>3.2981999999999997E-2</v>
      </c>
      <c r="N82" s="301">
        <v>3.2000000000000001E-2</v>
      </c>
    </row>
    <row r="83" spans="1:14">
      <c r="A83" s="18">
        <v>10</v>
      </c>
      <c r="B83" s="278" t="s">
        <v>481</v>
      </c>
      <c r="C83" s="277" t="s">
        <v>286</v>
      </c>
      <c r="D83" s="278" t="s">
        <v>361</v>
      </c>
      <c r="E83" s="278">
        <v>887</v>
      </c>
      <c r="F83" s="278" t="s">
        <v>524</v>
      </c>
      <c r="G83" s="292">
        <v>52305</v>
      </c>
      <c r="H83" s="278" t="s">
        <v>452</v>
      </c>
      <c r="I83" s="279">
        <v>602413</v>
      </c>
      <c r="J83" s="279">
        <v>0</v>
      </c>
      <c r="K83" s="279">
        <v>602413</v>
      </c>
      <c r="L83" s="277" t="s">
        <v>496</v>
      </c>
      <c r="M83" s="301">
        <v>2.8518000000000002E-2</v>
      </c>
      <c r="N83" s="301">
        <v>2.8000000000000001E-2</v>
      </c>
    </row>
    <row r="84" spans="1:14">
      <c r="A84" s="18">
        <v>11</v>
      </c>
      <c r="B84" s="278" t="s">
        <v>481</v>
      </c>
      <c r="C84" s="277" t="s">
        <v>286</v>
      </c>
      <c r="D84" s="278" t="s">
        <v>361</v>
      </c>
      <c r="E84" s="278">
        <v>886</v>
      </c>
      <c r="F84" s="278" t="s">
        <v>525</v>
      </c>
      <c r="G84" s="292">
        <v>45731</v>
      </c>
      <c r="H84" s="278" t="s">
        <v>452</v>
      </c>
      <c r="I84" s="279">
        <v>7007196</v>
      </c>
      <c r="J84" s="279">
        <v>6898005</v>
      </c>
      <c r="K84" s="279">
        <v>13905201</v>
      </c>
      <c r="L84" s="277" t="s">
        <v>496</v>
      </c>
      <c r="M84" s="301">
        <v>1.9668000000000001E-2</v>
      </c>
      <c r="N84" s="301">
        <v>1.7999999999999999E-2</v>
      </c>
    </row>
    <row r="85" spans="1:14">
      <c r="A85" s="18">
        <v>12</v>
      </c>
      <c r="B85" s="278" t="s">
        <v>481</v>
      </c>
      <c r="C85" s="277" t="s">
        <v>286</v>
      </c>
      <c r="D85" s="278" t="s">
        <v>361</v>
      </c>
      <c r="E85" s="278">
        <v>887</v>
      </c>
      <c r="F85" s="278" t="s">
        <v>526</v>
      </c>
      <c r="G85" s="292">
        <v>52671</v>
      </c>
      <c r="H85" s="278" t="s">
        <v>452</v>
      </c>
      <c r="I85" s="279">
        <v>538285</v>
      </c>
      <c r="J85" s="279">
        <v>0</v>
      </c>
      <c r="K85" s="279">
        <v>538285</v>
      </c>
      <c r="L85" s="277" t="s">
        <v>496</v>
      </c>
      <c r="M85" s="301">
        <v>2.1527000000000001E-2</v>
      </c>
      <c r="N85" s="301">
        <v>2.5000000000000001E-2</v>
      </c>
    </row>
    <row r="86" spans="1:14">
      <c r="A86" s="18">
        <v>13</v>
      </c>
      <c r="B86" s="278" t="s">
        <v>481</v>
      </c>
      <c r="C86" s="277" t="s">
        <v>286</v>
      </c>
      <c r="D86" s="278" t="s">
        <v>361</v>
      </c>
      <c r="E86" s="278">
        <v>0</v>
      </c>
      <c r="F86" s="278" t="s">
        <v>527</v>
      </c>
      <c r="G86" s="292">
        <v>50388</v>
      </c>
      <c r="H86" s="278" t="s">
        <v>453</v>
      </c>
      <c r="I86" s="279">
        <v>0</v>
      </c>
      <c r="J86" s="279">
        <v>40866</v>
      </c>
      <c r="K86" s="279">
        <v>40866</v>
      </c>
      <c r="L86" s="277" t="s">
        <v>496</v>
      </c>
      <c r="M86" s="301">
        <v>7.078230901902538E-2</v>
      </c>
      <c r="N86" s="301">
        <v>6.8199999999999997E-2</v>
      </c>
    </row>
    <row r="87" spans="1:14">
      <c r="A87" s="18">
        <v>14</v>
      </c>
      <c r="B87" s="278" t="s">
        <v>481</v>
      </c>
      <c r="C87" s="277" t="s">
        <v>286</v>
      </c>
      <c r="D87" s="278" t="s">
        <v>361</v>
      </c>
      <c r="E87" s="278">
        <v>0</v>
      </c>
      <c r="F87" s="278" t="s">
        <v>528</v>
      </c>
      <c r="G87" s="292">
        <v>50388</v>
      </c>
      <c r="H87" s="278" t="s">
        <v>255</v>
      </c>
      <c r="I87" s="279">
        <v>0</v>
      </c>
      <c r="J87" s="279">
        <v>33642</v>
      </c>
      <c r="K87" s="279">
        <v>33642</v>
      </c>
      <c r="L87" s="277" t="s">
        <v>496</v>
      </c>
      <c r="M87" s="301">
        <v>2.3535014391485198E-2</v>
      </c>
      <c r="N87" s="301">
        <v>2.1600000000000001E-2</v>
      </c>
    </row>
    <row r="88" spans="1:14">
      <c r="A88" s="18">
        <v>15</v>
      </c>
      <c r="B88" s="282"/>
      <c r="C88" s="281"/>
      <c r="D88" s="282"/>
      <c r="E88" s="282"/>
      <c r="F88" s="282"/>
      <c r="G88" s="298"/>
      <c r="H88" s="282"/>
      <c r="I88" s="283"/>
      <c r="J88" s="283"/>
      <c r="K88" s="279"/>
      <c r="L88" s="281"/>
      <c r="M88" s="302"/>
      <c r="N88" s="302"/>
    </row>
    <row r="89" spans="1:14" ht="12.6" thickBot="1">
      <c r="A89" s="18"/>
      <c r="B89" s="95" t="s">
        <v>259</v>
      </c>
      <c r="C89" s="96"/>
      <c r="D89" s="96"/>
      <c r="E89" s="96"/>
      <c r="F89" s="96"/>
      <c r="G89" s="96"/>
      <c r="H89" s="96"/>
      <c r="I89" s="97">
        <v>9955381</v>
      </c>
      <c r="J89" s="97">
        <v>10748038</v>
      </c>
      <c r="K89" s="97">
        <v>20703419</v>
      </c>
      <c r="L89" s="96"/>
      <c r="M89" s="96"/>
      <c r="N89" s="98"/>
    </row>
    <row r="90" spans="1:14"/>
    <row r="91" spans="1:14"/>
  </sheetData>
  <mergeCells count="48">
    <mergeCell ref="B4:N4"/>
    <mergeCell ref="B5:B7"/>
    <mergeCell ref="C5:C7"/>
    <mergeCell ref="D5:D7"/>
    <mergeCell ref="E5:E7"/>
    <mergeCell ref="F5:F7"/>
    <mergeCell ref="G5:G7"/>
    <mergeCell ref="H5:H7"/>
    <mergeCell ref="I5:K5"/>
    <mergeCell ref="L5:L7"/>
    <mergeCell ref="M5:M6"/>
    <mergeCell ref="N5:N6"/>
    <mergeCell ref="B25:N25"/>
    <mergeCell ref="B26:B28"/>
    <mergeCell ref="C26:C28"/>
    <mergeCell ref="D26:D28"/>
    <mergeCell ref="E26:E28"/>
    <mergeCell ref="F26:F28"/>
    <mergeCell ref="G26:G28"/>
    <mergeCell ref="H26:H28"/>
    <mergeCell ref="N50:N51"/>
    <mergeCell ref="I26:K26"/>
    <mergeCell ref="L26:L28"/>
    <mergeCell ref="M26:M27"/>
    <mergeCell ref="N26:N27"/>
    <mergeCell ref="B49:N49"/>
    <mergeCell ref="B50:B52"/>
    <mergeCell ref="C50:C52"/>
    <mergeCell ref="D50:D52"/>
    <mergeCell ref="E50:E52"/>
    <mergeCell ref="F50:F52"/>
    <mergeCell ref="G50:G52"/>
    <mergeCell ref="H50:H52"/>
    <mergeCell ref="I50:K50"/>
    <mergeCell ref="L50:L52"/>
    <mergeCell ref="M50:M51"/>
    <mergeCell ref="M71:M72"/>
    <mergeCell ref="N71:N72"/>
    <mergeCell ref="B70:N70"/>
    <mergeCell ref="B71:B73"/>
    <mergeCell ref="C71:C73"/>
    <mergeCell ref="D71:D73"/>
    <mergeCell ref="E71:E73"/>
    <mergeCell ref="F71:F73"/>
    <mergeCell ref="G71:G73"/>
    <mergeCell ref="H71:H73"/>
    <mergeCell ref="I71:K71"/>
    <mergeCell ref="L71:L7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FFFF00"/>
  </sheetPr>
  <dimension ref="B2:P50"/>
  <sheetViews>
    <sheetView showGridLines="0" zoomScaleNormal="100" workbookViewId="0"/>
  </sheetViews>
  <sheetFormatPr baseColWidth="10" defaultColWidth="11.5546875" defaultRowHeight="12" outlineLevelCol="1"/>
  <cols>
    <col min="1" max="1" width="11.5546875" style="9"/>
    <col min="2" max="2" width="27.44140625" style="9" customWidth="1"/>
    <col min="3" max="6" width="13.5546875" style="9" customWidth="1"/>
    <col min="7" max="7" width="13.5546875" style="9" hidden="1" customWidth="1" outlineLevel="1"/>
    <col min="8" max="8" width="13.5546875" style="9" customWidth="1" collapsed="1"/>
    <col min="9" max="9" width="12.5546875" style="9" bestFit="1" customWidth="1"/>
    <col min="10" max="12" width="11.5546875" style="9"/>
    <col min="13" max="13" width="18" style="9" bestFit="1" customWidth="1"/>
    <col min="14" max="16384" width="11.5546875" style="9"/>
  </cols>
  <sheetData>
    <row r="2" spans="2:14">
      <c r="B2" s="39" t="s">
        <v>533</v>
      </c>
      <c r="D2" s="22"/>
      <c r="E2" s="22"/>
      <c r="F2" s="22"/>
      <c r="G2" s="22"/>
      <c r="H2" s="22"/>
    </row>
    <row r="3" spans="2:14">
      <c r="B3" s="22"/>
      <c r="D3" s="22"/>
      <c r="E3" s="22"/>
      <c r="F3" s="22"/>
      <c r="G3" s="22"/>
      <c r="H3" s="22"/>
    </row>
    <row r="4" spans="2:14" ht="36">
      <c r="B4" s="1103" t="s">
        <v>455</v>
      </c>
      <c r="C4" s="777" t="s">
        <v>843</v>
      </c>
      <c r="D4" s="777" t="s">
        <v>535</v>
      </c>
      <c r="E4" s="777" t="s">
        <v>536</v>
      </c>
      <c r="F4" s="777" t="s">
        <v>537</v>
      </c>
      <c r="G4" s="540" t="s">
        <v>345</v>
      </c>
      <c r="H4" s="777" t="s">
        <v>844</v>
      </c>
    </row>
    <row r="5" spans="2:14">
      <c r="B5" s="1104"/>
      <c r="C5" s="203" t="s">
        <v>88</v>
      </c>
      <c r="D5" s="203" t="s">
        <v>88</v>
      </c>
      <c r="E5" s="203" t="s">
        <v>88</v>
      </c>
      <c r="F5" s="203" t="s">
        <v>88</v>
      </c>
      <c r="G5" s="203" t="s">
        <v>88</v>
      </c>
      <c r="H5" s="203" t="s">
        <v>88</v>
      </c>
    </row>
    <row r="6" spans="2:14">
      <c r="B6" s="755" t="s">
        <v>275</v>
      </c>
      <c r="C6" s="756">
        <f>+H32</f>
        <v>107083857</v>
      </c>
      <c r="D6" s="756">
        <v>0</v>
      </c>
      <c r="E6" s="756">
        <v>-71424891</v>
      </c>
      <c r="F6" s="756">
        <v>8930388</v>
      </c>
      <c r="G6" s="597"/>
      <c r="H6" s="756">
        <f>+SUM(C6:G6)</f>
        <v>44589354</v>
      </c>
      <c r="I6" s="9">
        <f>+'N17.4 Préstamos CP'!I16</f>
        <v>49977601</v>
      </c>
      <c r="J6" s="78">
        <f>+H6-I6</f>
        <v>-5388247</v>
      </c>
      <c r="K6" s="596">
        <f>-J6</f>
        <v>5388247</v>
      </c>
      <c r="L6" s="596"/>
    </row>
    <row r="7" spans="2:14">
      <c r="B7" s="380" t="s">
        <v>276</v>
      </c>
      <c r="C7" s="210">
        <f>+H33</f>
        <v>20758965</v>
      </c>
      <c r="D7" s="210">
        <v>0</v>
      </c>
      <c r="E7" s="210">
        <v>-6933594</v>
      </c>
      <c r="F7" s="210">
        <f>7006765+356512</f>
        <v>7363277</v>
      </c>
      <c r="G7" s="212"/>
      <c r="H7" s="210">
        <f>+SUM(C7:G7)</f>
        <v>21188648</v>
      </c>
      <c r="I7" s="78">
        <f>+'N17.4 Bonos CP'!K23</f>
        <v>17536130</v>
      </c>
      <c r="J7" s="78">
        <f t="shared" ref="J7:J11" si="0">+H7-I7</f>
        <v>3652518</v>
      </c>
      <c r="K7" s="596">
        <f t="shared" ref="K7:K8" si="1">-J7</f>
        <v>-3652518</v>
      </c>
      <c r="L7" s="596"/>
      <c r="M7" s="78"/>
      <c r="N7" s="78"/>
    </row>
    <row r="8" spans="2:14">
      <c r="B8" s="380" t="s">
        <v>281</v>
      </c>
      <c r="C8" s="210">
        <f>+H34</f>
        <v>27573979</v>
      </c>
      <c r="D8" s="210">
        <v>0</v>
      </c>
      <c r="E8" s="210">
        <v>-21398213</v>
      </c>
      <c r="F8" s="210">
        <v>17359873</v>
      </c>
      <c r="G8" s="212"/>
      <c r="H8" s="210">
        <f>+SUM(C8:G8)</f>
        <v>23535639</v>
      </c>
      <c r="I8" s="78">
        <f>+'N16.7 AFR actual'!E11</f>
        <v>21250186</v>
      </c>
      <c r="J8" s="78">
        <f t="shared" si="0"/>
        <v>2285453</v>
      </c>
      <c r="K8" s="596">
        <f t="shared" si="1"/>
        <v>-2285453</v>
      </c>
      <c r="L8" s="596"/>
      <c r="M8" s="78"/>
    </row>
    <row r="9" spans="2:14">
      <c r="B9" s="381" t="s">
        <v>845</v>
      </c>
      <c r="C9" s="207">
        <f>+H35</f>
        <v>0</v>
      </c>
      <c r="D9" s="207">
        <v>0</v>
      </c>
      <c r="E9" s="207">
        <v>0</v>
      </c>
      <c r="F9" s="207">
        <v>158229</v>
      </c>
      <c r="G9" s="208"/>
      <c r="H9" s="210">
        <f>+SUM(C9:G9)</f>
        <v>158229</v>
      </c>
      <c r="I9" s="78"/>
      <c r="J9" s="78"/>
      <c r="K9" s="78"/>
      <c r="L9" s="596"/>
      <c r="M9" s="78"/>
    </row>
    <row r="10" spans="2:14">
      <c r="B10" s="778" t="s">
        <v>469</v>
      </c>
      <c r="C10" s="779">
        <f t="shared" ref="C10:H10" si="2">+SUM(C6:C9)</f>
        <v>155416801</v>
      </c>
      <c r="D10" s="779">
        <f t="shared" si="2"/>
        <v>0</v>
      </c>
      <c r="E10" s="779">
        <f t="shared" si="2"/>
        <v>-99756698</v>
      </c>
      <c r="F10" s="779">
        <f t="shared" si="2"/>
        <v>33811767</v>
      </c>
      <c r="G10" s="779">
        <f t="shared" si="2"/>
        <v>0</v>
      </c>
      <c r="H10" s="779">
        <f t="shared" si="2"/>
        <v>89471870</v>
      </c>
      <c r="I10" s="78">
        <f>'N17.3 Clases Instrum. Finan.'!E30</f>
        <v>89431188</v>
      </c>
      <c r="J10" s="78">
        <f t="shared" si="0"/>
        <v>40682</v>
      </c>
      <c r="L10" s="596"/>
    </row>
    <row r="11" spans="2:14">
      <c r="B11" s="780" t="s">
        <v>539</v>
      </c>
      <c r="C11" s="207">
        <f>+H37</f>
        <v>1752912</v>
      </c>
      <c r="D11" s="781">
        <v>0</v>
      </c>
      <c r="E11" s="781">
        <v>-929049</v>
      </c>
      <c r="F11" s="781">
        <v>1001711</v>
      </c>
      <c r="G11" s="782"/>
      <c r="H11" s="781">
        <f>+SUM(C11:G11)</f>
        <v>1825574</v>
      </c>
      <c r="I11" s="78">
        <f>+'N15.2 Pasivo por arrenda'!I18</f>
        <v>1749268</v>
      </c>
      <c r="J11" s="78">
        <f t="shared" si="0"/>
        <v>76306</v>
      </c>
      <c r="L11" s="596"/>
      <c r="M11" s="654">
        <v>2115006000</v>
      </c>
    </row>
    <row r="12" spans="2:14">
      <c r="B12" s="778" t="s">
        <v>540</v>
      </c>
      <c r="C12" s="779">
        <f t="shared" ref="C12:H12" si="3">+C11</f>
        <v>1752912</v>
      </c>
      <c r="D12" s="779">
        <f t="shared" si="3"/>
        <v>0</v>
      </c>
      <c r="E12" s="779">
        <f t="shared" si="3"/>
        <v>-929049</v>
      </c>
      <c r="F12" s="779">
        <f t="shared" si="3"/>
        <v>1001711</v>
      </c>
      <c r="G12" s="779">
        <f t="shared" si="3"/>
        <v>0</v>
      </c>
      <c r="H12" s="779">
        <f t="shared" si="3"/>
        <v>1825574</v>
      </c>
      <c r="L12" s="596"/>
    </row>
    <row r="13" spans="2:14">
      <c r="B13" s="753" t="s">
        <v>541</v>
      </c>
      <c r="C13" s="757">
        <f t="shared" ref="C13:H13" si="4">+C10+C12</f>
        <v>157169713</v>
      </c>
      <c r="D13" s="757">
        <f t="shared" si="4"/>
        <v>0</v>
      </c>
      <c r="E13" s="757">
        <f t="shared" si="4"/>
        <v>-100685747</v>
      </c>
      <c r="F13" s="757">
        <f t="shared" si="4"/>
        <v>34813478</v>
      </c>
      <c r="G13" s="757">
        <f t="shared" si="4"/>
        <v>0</v>
      </c>
      <c r="H13" s="757">
        <f t="shared" si="4"/>
        <v>91297444</v>
      </c>
      <c r="J13" s="78"/>
      <c r="L13" s="596"/>
    </row>
    <row r="14" spans="2:14">
      <c r="B14" s="22"/>
      <c r="C14" s="22"/>
      <c r="D14" s="22"/>
      <c r="E14" s="22"/>
      <c r="F14" s="22"/>
      <c r="G14" s="22"/>
      <c r="H14" s="22"/>
      <c r="L14" s="596"/>
    </row>
    <row r="15" spans="2:14" ht="36">
      <c r="B15" s="1103" t="s">
        <v>465</v>
      </c>
      <c r="C15" s="777" t="str">
        <f>+C4</f>
        <v>Saldo inicial 
01-01-2024</v>
      </c>
      <c r="D15" s="777" t="s">
        <v>535</v>
      </c>
      <c r="E15" s="777" t="s">
        <v>536</v>
      </c>
      <c r="F15" s="777" t="s">
        <v>537</v>
      </c>
      <c r="G15" s="540" t="s">
        <v>345</v>
      </c>
      <c r="H15" s="777" t="str">
        <f>+H4</f>
        <v>Saldo final 
31-03-2024</v>
      </c>
      <c r="L15" s="596"/>
      <c r="M15" s="9" t="s">
        <v>536</v>
      </c>
      <c r="N15" s="9" t="s">
        <v>831</v>
      </c>
    </row>
    <row r="16" spans="2:14">
      <c r="B16" s="1104"/>
      <c r="C16" s="203" t="s">
        <v>88</v>
      </c>
      <c r="D16" s="203" t="s">
        <v>88</v>
      </c>
      <c r="E16" s="203" t="s">
        <v>88</v>
      </c>
      <c r="F16" s="203" t="s">
        <v>88</v>
      </c>
      <c r="G16" s="203" t="s">
        <v>88</v>
      </c>
      <c r="H16" s="203" t="s">
        <v>88</v>
      </c>
      <c r="L16" s="596" t="s">
        <v>89</v>
      </c>
      <c r="M16" s="78">
        <f>+Flujo!D57</f>
        <v>-145472405</v>
      </c>
      <c r="N16" s="78">
        <f>+Flujo!D53</f>
        <v>141124217</v>
      </c>
    </row>
    <row r="17" spans="2:14">
      <c r="B17" s="755" t="s">
        <v>275</v>
      </c>
      <c r="C17" s="756">
        <f>+H43</f>
        <v>136240440</v>
      </c>
      <c r="D17" s="756">
        <v>30000000</v>
      </c>
      <c r="E17" s="210">
        <v>0</v>
      </c>
      <c r="F17" s="756">
        <v>-9626911</v>
      </c>
      <c r="G17" s="597"/>
      <c r="H17" s="756">
        <f>+SUM(C17:G17)</f>
        <v>156613529</v>
      </c>
      <c r="I17" s="78">
        <f>+'N17.4 Préstamos LP'!J14</f>
        <v>123878907</v>
      </c>
      <c r="J17" s="78">
        <f t="shared" ref="J17:J22" si="5">+H17-I17</f>
        <v>32734622</v>
      </c>
      <c r="K17" s="596">
        <f>-J17</f>
        <v>-32734622</v>
      </c>
      <c r="L17" s="596" t="s">
        <v>85</v>
      </c>
      <c r="M17" s="78">
        <f>+E21+E10</f>
        <v>-99756698</v>
      </c>
      <c r="N17" s="78">
        <f>+D21+D10</f>
        <v>140468552</v>
      </c>
    </row>
    <row r="18" spans="2:14">
      <c r="B18" s="380" t="s">
        <v>276</v>
      </c>
      <c r="C18" s="210">
        <f t="shared" ref="C18:C22" si="6">+H44</f>
        <v>828047742</v>
      </c>
      <c r="D18" s="210">
        <v>101421000</v>
      </c>
      <c r="E18" s="210">
        <v>0</v>
      </c>
      <c r="F18" s="210">
        <f>11266326-356512</f>
        <v>10909814</v>
      </c>
      <c r="G18" s="212"/>
      <c r="H18" s="210">
        <f>+SUM(C18:G18)</f>
        <v>940378556</v>
      </c>
      <c r="I18" s="78">
        <f>+'N17.4 Bonos LP'!L23</f>
        <v>951124997</v>
      </c>
      <c r="J18" s="78">
        <f t="shared" si="5"/>
        <v>-10746441</v>
      </c>
      <c r="K18" s="596">
        <f t="shared" ref="K18:K19" si="7">-J18</f>
        <v>10746441</v>
      </c>
      <c r="L18" s="596"/>
      <c r="M18" s="78">
        <f>+M16-M17</f>
        <v>-45715707</v>
      </c>
      <c r="N18" s="78">
        <f>+N16-N17</f>
        <v>655665</v>
      </c>
    </row>
    <row r="19" spans="2:14">
      <c r="B19" s="380" t="s">
        <v>281</v>
      </c>
      <c r="C19" s="210">
        <f t="shared" si="6"/>
        <v>155029889</v>
      </c>
      <c r="D19" s="210">
        <v>9047552</v>
      </c>
      <c r="E19" s="210">
        <v>0</v>
      </c>
      <c r="F19" s="210">
        <v>-13850729</v>
      </c>
      <c r="G19" s="212"/>
      <c r="H19" s="210">
        <f>+SUM(C19:G19)</f>
        <v>150226712</v>
      </c>
      <c r="I19" s="78">
        <f>+'N16.7 AFR actual'!E23</f>
        <v>147329758</v>
      </c>
      <c r="J19" s="78">
        <f t="shared" si="5"/>
        <v>2896954</v>
      </c>
      <c r="K19" s="596">
        <f t="shared" si="7"/>
        <v>-2896954</v>
      </c>
      <c r="L19" s="596"/>
      <c r="M19" s="78"/>
    </row>
    <row r="20" spans="2:14">
      <c r="B20" s="381" t="s">
        <v>280</v>
      </c>
      <c r="C20" s="207">
        <f t="shared" si="6"/>
        <v>5742826</v>
      </c>
      <c r="D20" s="207">
        <v>0</v>
      </c>
      <c r="E20" s="210">
        <v>0</v>
      </c>
      <c r="F20" s="207">
        <v>1613096</v>
      </c>
      <c r="G20" s="208"/>
      <c r="H20" s="210">
        <f>+SUM(C20:G20)</f>
        <v>7355922</v>
      </c>
      <c r="I20" s="78">
        <f>+'N17.3 Clases Instrum. Finan.'!E51</f>
        <v>7790620</v>
      </c>
      <c r="J20" s="78">
        <f t="shared" si="5"/>
        <v>-434698</v>
      </c>
      <c r="K20" s="78"/>
      <c r="L20" s="596"/>
      <c r="M20" s="78"/>
    </row>
    <row r="21" spans="2:14">
      <c r="B21" s="778" t="s">
        <v>469</v>
      </c>
      <c r="C21" s="779">
        <f t="shared" ref="C21:H21" si="8">+SUM(C17:C20)</f>
        <v>1125060897</v>
      </c>
      <c r="D21" s="779">
        <f t="shared" si="8"/>
        <v>140468552</v>
      </c>
      <c r="E21" s="779">
        <f t="shared" si="8"/>
        <v>0</v>
      </c>
      <c r="F21" s="779">
        <f t="shared" si="8"/>
        <v>-10954730</v>
      </c>
      <c r="G21" s="779">
        <f t="shared" si="8"/>
        <v>0</v>
      </c>
      <c r="H21" s="779">
        <f t="shared" si="8"/>
        <v>1254574719</v>
      </c>
      <c r="I21" s="9">
        <f>+'N17.3 Clases Instrum. Finan.'!E52</f>
        <v>1230124282</v>
      </c>
      <c r="J21" s="78">
        <f t="shared" si="5"/>
        <v>24450437</v>
      </c>
      <c r="L21" s="596"/>
    </row>
    <row r="22" spans="2:14">
      <c r="B22" s="780" t="s">
        <v>539</v>
      </c>
      <c r="C22" s="207">
        <f t="shared" si="6"/>
        <v>2762179</v>
      </c>
      <c r="D22" s="781">
        <v>878627</v>
      </c>
      <c r="E22" s="781">
        <v>-1682</v>
      </c>
      <c r="F22" s="781">
        <v>-1001710</v>
      </c>
      <c r="G22" s="782"/>
      <c r="H22" s="781">
        <f>+SUM(C22:G22)</f>
        <v>2637414</v>
      </c>
      <c r="I22" s="78">
        <f>+'N15.2 Pasivo por arrenda'!J37</f>
        <v>2272413</v>
      </c>
      <c r="J22" s="78">
        <f t="shared" si="5"/>
        <v>365001</v>
      </c>
      <c r="L22" s="596"/>
      <c r="M22" s="654">
        <v>2224006000</v>
      </c>
      <c r="N22" s="9" t="s">
        <v>542</v>
      </c>
    </row>
    <row r="23" spans="2:14">
      <c r="B23" s="778" t="s">
        <v>540</v>
      </c>
      <c r="C23" s="779">
        <f t="shared" ref="C23:H23" si="9">+C22</f>
        <v>2762179</v>
      </c>
      <c r="D23" s="779">
        <f t="shared" si="9"/>
        <v>878627</v>
      </c>
      <c r="E23" s="779">
        <f t="shared" si="9"/>
        <v>-1682</v>
      </c>
      <c r="F23" s="779">
        <f t="shared" si="9"/>
        <v>-1001710</v>
      </c>
      <c r="G23" s="779">
        <f t="shared" si="9"/>
        <v>0</v>
      </c>
      <c r="H23" s="779">
        <f t="shared" si="9"/>
        <v>2637414</v>
      </c>
      <c r="I23" s="78"/>
      <c r="J23" s="78"/>
      <c r="L23" s="596"/>
    </row>
    <row r="24" spans="2:14">
      <c r="B24" s="753" t="s">
        <v>284</v>
      </c>
      <c r="C24" s="757">
        <f t="shared" ref="C24:H24" si="10">+C21+C23</f>
        <v>1127823076</v>
      </c>
      <c r="D24" s="757">
        <f t="shared" si="10"/>
        <v>141347179</v>
      </c>
      <c r="E24" s="757">
        <f t="shared" si="10"/>
        <v>-1682</v>
      </c>
      <c r="F24" s="757">
        <f t="shared" si="10"/>
        <v>-11956440</v>
      </c>
      <c r="G24" s="757">
        <f t="shared" si="10"/>
        <v>0</v>
      </c>
      <c r="H24" s="757">
        <f t="shared" si="10"/>
        <v>1257212133</v>
      </c>
      <c r="I24" s="570">
        <v>8554804</v>
      </c>
      <c r="J24" s="78"/>
      <c r="L24" s="596"/>
    </row>
    <row r="26" spans="2:14">
      <c r="K26" s="78"/>
    </row>
    <row r="27" spans="2:14">
      <c r="K27" s="78"/>
    </row>
    <row r="28" spans="2:14">
      <c r="B28" s="51" t="s">
        <v>543</v>
      </c>
      <c r="I28" s="9" t="s">
        <v>544</v>
      </c>
    </row>
    <row r="29" spans="2:14">
      <c r="K29" s="78"/>
    </row>
    <row r="30" spans="2:14" ht="36">
      <c r="B30" s="1103" t="s">
        <v>455</v>
      </c>
      <c r="C30" s="777" t="s">
        <v>534</v>
      </c>
      <c r="D30" s="777" t="s">
        <v>535</v>
      </c>
      <c r="E30" s="777" t="s">
        <v>536</v>
      </c>
      <c r="F30" s="777" t="s">
        <v>537</v>
      </c>
      <c r="G30" s="540" t="s">
        <v>345</v>
      </c>
      <c r="H30" s="777" t="s">
        <v>538</v>
      </c>
    </row>
    <row r="31" spans="2:14">
      <c r="B31" s="1104"/>
      <c r="C31" s="203" t="s">
        <v>88</v>
      </c>
      <c r="D31" s="203" t="s">
        <v>88</v>
      </c>
      <c r="E31" s="203" t="s">
        <v>88</v>
      </c>
      <c r="F31" s="203" t="s">
        <v>88</v>
      </c>
      <c r="G31" s="203" t="s">
        <v>88</v>
      </c>
      <c r="H31" s="203" t="s">
        <v>88</v>
      </c>
    </row>
    <row r="32" spans="2:14">
      <c r="B32" s="755" t="s">
        <v>275</v>
      </c>
      <c r="C32" s="756">
        <v>23076961</v>
      </c>
      <c r="D32" s="756">
        <v>0</v>
      </c>
      <c r="E32" s="756">
        <v>-19349781</v>
      </c>
      <c r="F32" s="756">
        <f>84364151+19349781-357255</f>
        <v>103356677</v>
      </c>
      <c r="G32" s="597">
        <v>0</v>
      </c>
      <c r="H32" s="756">
        <f t="shared" ref="H32:H35" si="11">+SUM(C32:G32)</f>
        <v>107083857</v>
      </c>
      <c r="I32" s="78"/>
    </row>
    <row r="33" spans="2:16">
      <c r="B33" s="380" t="s">
        <v>276</v>
      </c>
      <c r="C33" s="210">
        <v>24284209</v>
      </c>
      <c r="D33" s="210">
        <v>0</v>
      </c>
      <c r="E33" s="210">
        <v>-17862043</v>
      </c>
      <c r="F33" s="210">
        <v>14336799</v>
      </c>
      <c r="G33" s="212">
        <v>0</v>
      </c>
      <c r="H33" s="210">
        <f t="shared" si="11"/>
        <v>20758965</v>
      </c>
      <c r="I33" s="78"/>
    </row>
    <row r="34" spans="2:16">
      <c r="B34" s="380" t="s">
        <v>281</v>
      </c>
      <c r="C34" s="210">
        <v>26950978</v>
      </c>
      <c r="D34" s="210">
        <v>0</v>
      </c>
      <c r="E34" s="210">
        <f>-(37594029+4461130)*0-37929596</f>
        <v>-37929596</v>
      </c>
      <c r="F34" s="210">
        <f>623001+20720664-4461130+5457777+11415588+4796697</f>
        <v>38552597</v>
      </c>
      <c r="G34" s="212">
        <v>0</v>
      </c>
      <c r="H34" s="210">
        <f t="shared" si="11"/>
        <v>27573979</v>
      </c>
      <c r="I34" s="78"/>
      <c r="P34" s="9" t="s">
        <v>545</v>
      </c>
    </row>
    <row r="35" spans="2:16">
      <c r="B35" s="381" t="s">
        <v>282</v>
      </c>
      <c r="C35" s="207">
        <v>34991</v>
      </c>
      <c r="D35" s="207">
        <v>0</v>
      </c>
      <c r="E35" s="207">
        <v>-34991</v>
      </c>
      <c r="F35" s="207">
        <v>0</v>
      </c>
      <c r="G35" s="208"/>
      <c r="H35" s="210">
        <f t="shared" si="11"/>
        <v>0</v>
      </c>
      <c r="I35" s="78"/>
    </row>
    <row r="36" spans="2:16">
      <c r="B36" s="778" t="s">
        <v>469</v>
      </c>
      <c r="C36" s="779">
        <f t="shared" ref="C36:H36" si="12">+SUM(C32:C35)</f>
        <v>74347139</v>
      </c>
      <c r="D36" s="779">
        <f t="shared" si="12"/>
        <v>0</v>
      </c>
      <c r="E36" s="779">
        <f t="shared" si="12"/>
        <v>-75176411</v>
      </c>
      <c r="F36" s="779">
        <f t="shared" si="12"/>
        <v>156246073</v>
      </c>
      <c r="G36" s="779">
        <f t="shared" si="12"/>
        <v>0</v>
      </c>
      <c r="H36" s="779">
        <f t="shared" si="12"/>
        <v>155416801</v>
      </c>
    </row>
    <row r="37" spans="2:16">
      <c r="B37" s="780" t="s">
        <v>539</v>
      </c>
      <c r="C37" s="207">
        <v>1394430</v>
      </c>
      <c r="D37" s="781">
        <v>0</v>
      </c>
      <c r="E37" s="781">
        <v>-1786470</v>
      </c>
      <c r="F37" s="781">
        <v>2144952</v>
      </c>
      <c r="G37" s="782"/>
      <c r="H37" s="781">
        <f>+SUM(C37:G37)</f>
        <v>1752912</v>
      </c>
      <c r="I37" s="78"/>
    </row>
    <row r="38" spans="2:16">
      <c r="B38" s="778" t="s">
        <v>540</v>
      </c>
      <c r="C38" s="779">
        <f t="shared" ref="C38:H38" si="13">+C37</f>
        <v>1394430</v>
      </c>
      <c r="D38" s="779">
        <f t="shared" si="13"/>
        <v>0</v>
      </c>
      <c r="E38" s="779">
        <f t="shared" si="13"/>
        <v>-1786470</v>
      </c>
      <c r="F38" s="779">
        <f t="shared" si="13"/>
        <v>2144952</v>
      </c>
      <c r="G38" s="779">
        <f t="shared" si="13"/>
        <v>0</v>
      </c>
      <c r="H38" s="779">
        <f t="shared" si="13"/>
        <v>1752912</v>
      </c>
    </row>
    <row r="39" spans="2:16">
      <c r="B39" s="753" t="s">
        <v>546</v>
      </c>
      <c r="C39" s="757">
        <f t="shared" ref="C39:H39" si="14">+C36+C38</f>
        <v>75741569</v>
      </c>
      <c r="D39" s="757">
        <f t="shared" si="14"/>
        <v>0</v>
      </c>
      <c r="E39" s="757">
        <f t="shared" si="14"/>
        <v>-76962881</v>
      </c>
      <c r="F39" s="757">
        <f t="shared" si="14"/>
        <v>158391025</v>
      </c>
      <c r="G39" s="757">
        <f t="shared" si="14"/>
        <v>0</v>
      </c>
      <c r="H39" s="757">
        <f t="shared" si="14"/>
        <v>157169713</v>
      </c>
    </row>
    <row r="40" spans="2:16">
      <c r="B40" s="22"/>
      <c r="C40" s="22"/>
      <c r="D40" s="22"/>
      <c r="E40" s="22"/>
      <c r="F40" s="22"/>
      <c r="G40" s="22"/>
      <c r="H40" s="22"/>
    </row>
    <row r="41" spans="2:16" ht="36">
      <c r="B41" s="1103" t="s">
        <v>465</v>
      </c>
      <c r="C41" s="777" t="s">
        <v>534</v>
      </c>
      <c r="D41" s="777" t="s">
        <v>535</v>
      </c>
      <c r="E41" s="777" t="s">
        <v>536</v>
      </c>
      <c r="F41" s="777" t="s">
        <v>537</v>
      </c>
      <c r="G41" s="540" t="s">
        <v>345</v>
      </c>
      <c r="H41" s="777" t="s">
        <v>538</v>
      </c>
    </row>
    <row r="42" spans="2:16">
      <c r="B42" s="1104"/>
      <c r="C42" s="203" t="s">
        <v>88</v>
      </c>
      <c r="D42" s="203" t="s">
        <v>88</v>
      </c>
      <c r="E42" s="203" t="s">
        <v>88</v>
      </c>
      <c r="F42" s="203" t="s">
        <v>88</v>
      </c>
      <c r="G42" s="203" t="s">
        <v>88</v>
      </c>
      <c r="H42" s="203" t="s">
        <v>88</v>
      </c>
    </row>
    <row r="43" spans="2:16">
      <c r="B43" s="755" t="s">
        <v>275</v>
      </c>
      <c r="C43" s="756">
        <v>239775469</v>
      </c>
      <c r="D43" s="756">
        <v>0</v>
      </c>
      <c r="E43" s="756">
        <v>0</v>
      </c>
      <c r="F43" s="756">
        <f>-84185248-19349781</f>
        <v>-103535029</v>
      </c>
      <c r="G43" s="597">
        <v>0</v>
      </c>
      <c r="H43" s="756">
        <f t="shared" ref="H43:H46" si="15">+SUM(C43:G43)</f>
        <v>136240440</v>
      </c>
      <c r="I43" s="78"/>
    </row>
    <row r="44" spans="2:16">
      <c r="B44" s="380" t="s">
        <v>276</v>
      </c>
      <c r="C44" s="210">
        <v>806657594</v>
      </c>
      <c r="D44" s="210">
        <v>0</v>
      </c>
      <c r="E44" s="210">
        <v>0</v>
      </c>
      <c r="F44" s="210">
        <f>21032892+357256</f>
        <v>21390148</v>
      </c>
      <c r="G44" s="212">
        <v>0</v>
      </c>
      <c r="H44" s="210">
        <f t="shared" si="15"/>
        <v>828047742</v>
      </c>
      <c r="I44" s="78"/>
    </row>
    <row r="45" spans="2:16">
      <c r="B45" s="380" t="s">
        <v>281</v>
      </c>
      <c r="C45" s="210">
        <v>168175125</v>
      </c>
      <c r="D45" s="210">
        <v>11415588</v>
      </c>
      <c r="E45" s="210">
        <v>0</v>
      </c>
      <c r="F45" s="210">
        <f>7575428-20720664-11415588</f>
        <v>-24560824</v>
      </c>
      <c r="G45" s="212">
        <v>0</v>
      </c>
      <c r="H45" s="210">
        <f t="shared" si="15"/>
        <v>155029889</v>
      </c>
      <c r="I45" s="78"/>
    </row>
    <row r="46" spans="2:16">
      <c r="B46" s="381" t="s">
        <v>280</v>
      </c>
      <c r="C46" s="207">
        <v>8297799</v>
      </c>
      <c r="D46" s="207">
        <v>0</v>
      </c>
      <c r="E46" s="207">
        <v>0</v>
      </c>
      <c r="F46" s="207">
        <v>-2554973</v>
      </c>
      <c r="G46" s="208"/>
      <c r="H46" s="210">
        <f t="shared" si="15"/>
        <v>5742826</v>
      </c>
    </row>
    <row r="47" spans="2:16">
      <c r="B47" s="778" t="s">
        <v>469</v>
      </c>
      <c r="C47" s="779">
        <f t="shared" ref="C47:H47" si="16">+SUM(C43:C46)</f>
        <v>1222905987</v>
      </c>
      <c r="D47" s="779">
        <f t="shared" si="16"/>
        <v>11415588</v>
      </c>
      <c r="E47" s="779">
        <f t="shared" si="16"/>
        <v>0</v>
      </c>
      <c r="F47" s="779">
        <f t="shared" si="16"/>
        <v>-109260678</v>
      </c>
      <c r="G47" s="779">
        <f t="shared" si="16"/>
        <v>0</v>
      </c>
      <c r="H47" s="779">
        <f t="shared" si="16"/>
        <v>1125060897</v>
      </c>
      <c r="I47" s="78"/>
    </row>
    <row r="48" spans="2:16">
      <c r="B48" s="780" t="s">
        <v>539</v>
      </c>
      <c r="C48" s="207">
        <v>2664313</v>
      </c>
      <c r="D48" s="781">
        <v>2347729</v>
      </c>
      <c r="E48" s="781">
        <v>-56326</v>
      </c>
      <c r="F48" s="781">
        <v>-2193537</v>
      </c>
      <c r="G48" s="782"/>
      <c r="H48" s="781">
        <f>+SUM(C48:G48)</f>
        <v>2762179</v>
      </c>
    </row>
    <row r="49" spans="2:8">
      <c r="B49" s="778" t="s">
        <v>540</v>
      </c>
      <c r="C49" s="779">
        <f t="shared" ref="C49:H49" si="17">+C48</f>
        <v>2664313</v>
      </c>
      <c r="D49" s="779">
        <f t="shared" si="17"/>
        <v>2347729</v>
      </c>
      <c r="E49" s="779">
        <f t="shared" si="17"/>
        <v>-56326</v>
      </c>
      <c r="F49" s="779">
        <f t="shared" si="17"/>
        <v>-2193537</v>
      </c>
      <c r="G49" s="779">
        <f t="shared" si="17"/>
        <v>0</v>
      </c>
      <c r="H49" s="779">
        <f t="shared" si="17"/>
        <v>2762179</v>
      </c>
    </row>
    <row r="50" spans="2:8">
      <c r="B50" s="753" t="s">
        <v>284</v>
      </c>
      <c r="C50" s="757">
        <f t="shared" ref="C50:H50" si="18">+C47+C49</f>
        <v>1225570300</v>
      </c>
      <c r="D50" s="757">
        <f t="shared" si="18"/>
        <v>13763317</v>
      </c>
      <c r="E50" s="757">
        <f t="shared" si="18"/>
        <v>-56326</v>
      </c>
      <c r="F50" s="757">
        <f t="shared" si="18"/>
        <v>-111454215</v>
      </c>
      <c r="G50" s="757">
        <f t="shared" si="18"/>
        <v>0</v>
      </c>
      <c r="H50" s="757">
        <f t="shared" si="18"/>
        <v>1127823076</v>
      </c>
    </row>
  </sheetData>
  <mergeCells count="4">
    <mergeCell ref="B4:B5"/>
    <mergeCell ref="B15:B16"/>
    <mergeCell ref="B30:B31"/>
    <mergeCell ref="B41:B4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theme="9" tint="-0.249977111117893"/>
  </sheetPr>
  <dimension ref="A1:AA90"/>
  <sheetViews>
    <sheetView showGridLines="0" zoomScaleNormal="100" workbookViewId="0"/>
  </sheetViews>
  <sheetFormatPr baseColWidth="10" defaultColWidth="0" defaultRowHeight="12" zeroHeight="1"/>
  <cols>
    <col min="1" max="1" width="11.5546875" style="9" bestFit="1" customWidth="1"/>
    <col min="2" max="2" width="10.77734375" style="9" customWidth="1"/>
    <col min="3" max="3" width="20.5546875" style="9" bestFit="1" customWidth="1"/>
    <col min="4" max="4" width="9.21875" style="9" customWidth="1"/>
    <col min="5" max="5" width="10.21875" style="9" customWidth="1"/>
    <col min="6" max="6" width="8" style="9" bestFit="1" customWidth="1"/>
    <col min="7" max="7" width="10.5546875" style="9" customWidth="1"/>
    <col min="8" max="8" width="8.5546875" style="9" customWidth="1"/>
    <col min="9" max="9" width="11.5546875" style="9" customWidth="1"/>
    <col min="10" max="10" width="12.21875" style="9" bestFit="1" customWidth="1"/>
    <col min="11" max="11" width="13" style="9" bestFit="1" customWidth="1"/>
    <col min="12" max="12" width="12.5546875" style="9" bestFit="1" customWidth="1"/>
    <col min="13" max="13" width="11" style="9" customWidth="1"/>
    <col min="14" max="15" width="8.5546875" style="9" customWidth="1"/>
    <col min="16" max="16" width="9.21875" style="9" customWidth="1"/>
    <col min="17" max="20" width="2" style="9" customWidth="1"/>
    <col min="21" max="23" width="11.5546875" style="9" customWidth="1"/>
    <col min="24" max="24" width="12.21875" style="9" customWidth="1"/>
    <col min="25" max="25" width="14.44140625" style="9" customWidth="1"/>
    <col min="26" max="26" width="12.44140625" style="9" customWidth="1"/>
    <col min="27" max="27" width="11.5546875" style="9" customWidth="1"/>
    <col min="28" max="16384" width="11.5546875" style="9" hidden="1"/>
  </cols>
  <sheetData>
    <row r="1" spans="1:26"/>
    <row r="2" spans="1:26">
      <c r="A2" s="18"/>
      <c r="B2" s="90" t="s">
        <v>871</v>
      </c>
      <c r="C2" s="18"/>
      <c r="D2" s="18"/>
      <c r="E2" s="18"/>
      <c r="F2" s="18"/>
      <c r="G2" s="18"/>
      <c r="H2" s="18"/>
      <c r="I2" s="18"/>
      <c r="J2" s="18"/>
      <c r="K2" s="18"/>
      <c r="L2" s="18"/>
      <c r="M2" s="18"/>
      <c r="N2" s="18"/>
      <c r="O2" s="18"/>
      <c r="P2" s="18"/>
      <c r="Q2" s="18"/>
      <c r="R2" s="18"/>
      <c r="S2" s="18"/>
      <c r="T2" s="18"/>
      <c r="U2" s="18"/>
      <c r="V2" s="18"/>
      <c r="W2" s="18"/>
      <c r="X2" s="18"/>
      <c r="Y2" s="18"/>
      <c r="Z2" s="18"/>
    </row>
    <row r="3" spans="1:26" ht="12.6" thickBot="1">
      <c r="A3" s="18"/>
      <c r="B3" s="21"/>
      <c r="C3" s="18"/>
      <c r="D3" s="18"/>
      <c r="E3" s="18"/>
      <c r="F3" s="18"/>
      <c r="G3" s="18"/>
      <c r="H3" s="18"/>
      <c r="I3" s="18"/>
      <c r="J3" s="18"/>
      <c r="K3" s="18"/>
      <c r="L3" s="18"/>
      <c r="M3" s="18"/>
      <c r="N3" s="18"/>
      <c r="O3" s="18"/>
      <c r="P3" s="18"/>
      <c r="Q3" s="18"/>
      <c r="R3" s="18"/>
      <c r="S3" s="18"/>
      <c r="T3" s="18"/>
      <c r="U3" s="18"/>
      <c r="V3" s="18"/>
      <c r="W3" s="18"/>
      <c r="X3" s="18"/>
      <c r="Y3" s="18"/>
      <c r="Z3" s="18"/>
    </row>
    <row r="4" spans="1:26">
      <c r="A4" s="18"/>
      <c r="B4" s="457" t="s">
        <v>531</v>
      </c>
      <c r="C4" s="458"/>
      <c r="D4" s="458"/>
      <c r="E4" s="458"/>
      <c r="F4" s="458"/>
      <c r="G4" s="458"/>
      <c r="H4" s="458"/>
      <c r="I4" s="458"/>
      <c r="J4" s="458"/>
      <c r="K4" s="458"/>
      <c r="L4" s="458"/>
      <c r="M4" s="458"/>
      <c r="N4" s="458"/>
      <c r="O4" s="459"/>
      <c r="P4" s="18"/>
      <c r="Q4" s="18"/>
      <c r="R4" s="18"/>
      <c r="S4" s="18"/>
      <c r="T4" s="18"/>
      <c r="U4" s="1105" t="s">
        <v>355</v>
      </c>
      <c r="V4" s="1106"/>
      <c r="W4" s="1106"/>
      <c r="X4" s="1106"/>
      <c r="Y4" s="1106"/>
      <c r="Z4" s="1107"/>
    </row>
    <row r="5" spans="1:26">
      <c r="A5" s="18"/>
      <c r="B5" s="1054" t="s">
        <v>489</v>
      </c>
      <c r="C5" s="1054" t="s">
        <v>490</v>
      </c>
      <c r="D5" s="1054" t="s">
        <v>491</v>
      </c>
      <c r="E5" s="1054" t="s">
        <v>512</v>
      </c>
      <c r="F5" s="1054" t="s">
        <v>513</v>
      </c>
      <c r="G5" s="1054" t="s">
        <v>514</v>
      </c>
      <c r="H5" s="1054" t="s">
        <v>493</v>
      </c>
      <c r="I5" s="1094" t="s">
        <v>355</v>
      </c>
      <c r="J5" s="1094"/>
      <c r="K5" s="1094"/>
      <c r="L5" s="1094"/>
      <c r="M5" s="1054" t="s">
        <v>356</v>
      </c>
      <c r="N5" s="1054" t="s">
        <v>494</v>
      </c>
      <c r="O5" s="1054" t="s">
        <v>358</v>
      </c>
      <c r="P5" s="18"/>
      <c r="Q5" s="18"/>
      <c r="R5" s="18"/>
      <c r="S5" s="18"/>
      <c r="T5" s="18"/>
      <c r="U5" s="1108"/>
      <c r="V5" s="1109"/>
      <c r="W5" s="1109"/>
      <c r="X5" s="1109"/>
      <c r="Y5" s="1109"/>
      <c r="Z5" s="1110"/>
    </row>
    <row r="6" spans="1:26" ht="36">
      <c r="A6" s="18"/>
      <c r="B6" s="1055"/>
      <c r="C6" s="1055"/>
      <c r="D6" s="1055"/>
      <c r="E6" s="1055"/>
      <c r="F6" s="1055"/>
      <c r="G6" s="1055"/>
      <c r="H6" s="1055"/>
      <c r="I6" s="92" t="s">
        <v>347</v>
      </c>
      <c r="J6" s="92" t="s">
        <v>348</v>
      </c>
      <c r="K6" s="92" t="s">
        <v>272</v>
      </c>
      <c r="L6" s="92" t="s">
        <v>259</v>
      </c>
      <c r="M6" s="1055"/>
      <c r="N6" s="1055"/>
      <c r="O6" s="1055"/>
      <c r="P6" s="18"/>
      <c r="Q6" s="18"/>
      <c r="R6" s="18"/>
      <c r="S6" s="18"/>
      <c r="T6" s="18"/>
      <c r="U6" s="101" t="s">
        <v>374</v>
      </c>
      <c r="V6" s="92" t="s">
        <v>375</v>
      </c>
      <c r="W6" s="92" t="s">
        <v>506</v>
      </c>
      <c r="X6" s="92" t="s">
        <v>376</v>
      </c>
      <c r="Y6" s="92" t="s">
        <v>272</v>
      </c>
      <c r="Z6" s="102" t="s">
        <v>507</v>
      </c>
    </row>
    <row r="7" spans="1:26">
      <c r="A7" s="18"/>
      <c r="B7" s="1056"/>
      <c r="C7" s="1056"/>
      <c r="D7" s="1056"/>
      <c r="E7" s="1056"/>
      <c r="F7" s="1056"/>
      <c r="G7" s="1056"/>
      <c r="H7" s="1056"/>
      <c r="I7" s="93" t="s">
        <v>88</v>
      </c>
      <c r="J7" s="93" t="s">
        <v>88</v>
      </c>
      <c r="K7" s="93" t="s">
        <v>88</v>
      </c>
      <c r="L7" s="93" t="s">
        <v>88</v>
      </c>
      <c r="M7" s="1056"/>
      <c r="N7" s="93" t="s">
        <v>359</v>
      </c>
      <c r="O7" s="93" t="s">
        <v>359</v>
      </c>
      <c r="P7" s="18"/>
      <c r="Q7" s="18"/>
      <c r="R7" s="18"/>
      <c r="S7" s="18"/>
      <c r="T7" s="18"/>
      <c r="U7" s="103" t="s">
        <v>88</v>
      </c>
      <c r="V7" s="93" t="s">
        <v>88</v>
      </c>
      <c r="W7" s="93" t="s">
        <v>88</v>
      </c>
      <c r="X7" s="93" t="s">
        <v>88</v>
      </c>
      <c r="Y7" s="93" t="s">
        <v>88</v>
      </c>
      <c r="Z7" s="94" t="s">
        <v>88</v>
      </c>
    </row>
    <row r="8" spans="1:26">
      <c r="A8" s="18">
        <v>1</v>
      </c>
      <c r="B8" s="274" t="s">
        <v>481</v>
      </c>
      <c r="C8" s="273" t="s">
        <v>286</v>
      </c>
      <c r="D8" s="274" t="s">
        <v>361</v>
      </c>
      <c r="E8" s="274">
        <v>630</v>
      </c>
      <c r="F8" s="274" t="s">
        <v>515</v>
      </c>
      <c r="G8" s="935">
        <v>47939</v>
      </c>
      <c r="H8" s="274" t="s">
        <v>452</v>
      </c>
      <c r="I8" s="275">
        <v>0</v>
      </c>
      <c r="J8" s="275">
        <v>0</v>
      </c>
      <c r="K8" s="279">
        <v>66444056</v>
      </c>
      <c r="L8" s="275">
        <v>66444056</v>
      </c>
      <c r="M8" s="273" t="s">
        <v>482</v>
      </c>
      <c r="N8" s="276">
        <v>4.1694000000000002E-2</v>
      </c>
      <c r="O8" s="276">
        <v>4.2000000000000003E-2</v>
      </c>
      <c r="P8" s="113"/>
      <c r="Q8" s="18"/>
      <c r="R8" s="18"/>
      <c r="S8" s="18"/>
      <c r="T8" s="18"/>
      <c r="U8" s="590">
        <v>0</v>
      </c>
      <c r="V8" s="589">
        <v>0</v>
      </c>
      <c r="W8" s="589">
        <v>0</v>
      </c>
      <c r="X8" s="589">
        <v>0</v>
      </c>
      <c r="Y8" s="591">
        <v>66444056</v>
      </c>
      <c r="Z8" s="593">
        <v>66444056</v>
      </c>
    </row>
    <row r="9" spans="1:26">
      <c r="A9" s="18">
        <v>2</v>
      </c>
      <c r="B9" s="278" t="s">
        <v>481</v>
      </c>
      <c r="C9" s="277" t="s">
        <v>286</v>
      </c>
      <c r="D9" s="278" t="s">
        <v>361</v>
      </c>
      <c r="E9" s="278">
        <v>655</v>
      </c>
      <c r="F9" s="278" t="s">
        <v>516</v>
      </c>
      <c r="G9" s="936">
        <v>48853</v>
      </c>
      <c r="H9" s="278" t="s">
        <v>452</v>
      </c>
      <c r="I9" s="279">
        <v>0</v>
      </c>
      <c r="J9" s="279">
        <v>0</v>
      </c>
      <c r="K9" s="279">
        <v>56963356</v>
      </c>
      <c r="L9" s="279">
        <v>56963356</v>
      </c>
      <c r="M9" s="277" t="s">
        <v>482</v>
      </c>
      <c r="N9" s="280">
        <v>3.8350000000000002E-2</v>
      </c>
      <c r="O9" s="280">
        <v>3.8600000000000002E-2</v>
      </c>
      <c r="P9" s="113"/>
      <c r="Q9" s="18"/>
      <c r="R9" s="18"/>
      <c r="S9" s="18"/>
      <c r="T9" s="18"/>
      <c r="U9" s="590">
        <v>0</v>
      </c>
      <c r="V9" s="589">
        <v>0</v>
      </c>
      <c r="W9" s="589">
        <v>0</v>
      </c>
      <c r="X9" s="589">
        <v>0</v>
      </c>
      <c r="Y9" s="591">
        <v>56963356</v>
      </c>
      <c r="Z9" s="593">
        <v>56963356</v>
      </c>
    </row>
    <row r="10" spans="1:26">
      <c r="A10" s="18">
        <v>3</v>
      </c>
      <c r="B10" s="278" t="s">
        <v>481</v>
      </c>
      <c r="C10" s="277" t="s">
        <v>286</v>
      </c>
      <c r="D10" s="278" t="s">
        <v>361</v>
      </c>
      <c r="E10" s="278">
        <v>655</v>
      </c>
      <c r="F10" s="278" t="s">
        <v>517</v>
      </c>
      <c r="G10" s="936">
        <v>48366</v>
      </c>
      <c r="H10" s="278" t="s">
        <v>452</v>
      </c>
      <c r="I10" s="279">
        <v>0</v>
      </c>
      <c r="J10" s="279">
        <v>0</v>
      </c>
      <c r="K10" s="279">
        <v>62694312</v>
      </c>
      <c r="L10" s="279">
        <v>62694312</v>
      </c>
      <c r="M10" s="277" t="s">
        <v>482</v>
      </c>
      <c r="N10" s="280">
        <v>3.9606000000000002E-2</v>
      </c>
      <c r="O10" s="280">
        <v>0.04</v>
      </c>
      <c r="P10" s="113"/>
      <c r="Q10" s="18"/>
      <c r="R10" s="18"/>
      <c r="S10" s="18"/>
      <c r="T10" s="18"/>
      <c r="U10" s="590">
        <v>0</v>
      </c>
      <c r="V10" s="589">
        <v>0</v>
      </c>
      <c r="W10" s="589">
        <v>0</v>
      </c>
      <c r="X10" s="589">
        <v>0</v>
      </c>
      <c r="Y10" s="591">
        <v>62694312</v>
      </c>
      <c r="Z10" s="593">
        <v>62694312</v>
      </c>
    </row>
    <row r="11" spans="1:26">
      <c r="A11" s="18">
        <v>4</v>
      </c>
      <c r="B11" s="278" t="s">
        <v>481</v>
      </c>
      <c r="C11" s="277" t="s">
        <v>286</v>
      </c>
      <c r="D11" s="278" t="s">
        <v>361</v>
      </c>
      <c r="E11" s="278">
        <v>713</v>
      </c>
      <c r="F11" s="278" t="s">
        <v>518</v>
      </c>
      <c r="G11" s="936">
        <v>49400</v>
      </c>
      <c r="H11" s="278" t="s">
        <v>452</v>
      </c>
      <c r="I11" s="279">
        <v>0</v>
      </c>
      <c r="J11" s="279">
        <v>0</v>
      </c>
      <c r="K11" s="279">
        <v>87102346</v>
      </c>
      <c r="L11" s="279">
        <v>87102346</v>
      </c>
      <c r="M11" s="277" t="s">
        <v>496</v>
      </c>
      <c r="N11" s="280">
        <v>3.9141000000000002E-2</v>
      </c>
      <c r="O11" s="280">
        <v>3.9E-2</v>
      </c>
      <c r="P11" s="113"/>
      <c r="Q11" s="18"/>
      <c r="R11" s="18"/>
      <c r="S11" s="18"/>
      <c r="T11" s="18"/>
      <c r="U11" s="590">
        <v>0</v>
      </c>
      <c r="V11" s="589">
        <v>0</v>
      </c>
      <c r="W11" s="589">
        <v>0</v>
      </c>
      <c r="X11" s="589">
        <v>0</v>
      </c>
      <c r="Y11" s="591">
        <v>87102346</v>
      </c>
      <c r="Z11" s="593">
        <v>87102346</v>
      </c>
    </row>
    <row r="12" spans="1:26">
      <c r="A12" s="18">
        <v>5</v>
      </c>
      <c r="B12" s="278" t="s">
        <v>481</v>
      </c>
      <c r="C12" s="277" t="s">
        <v>286</v>
      </c>
      <c r="D12" s="278" t="s">
        <v>361</v>
      </c>
      <c r="E12" s="278">
        <v>713</v>
      </c>
      <c r="F12" s="278" t="s">
        <v>519</v>
      </c>
      <c r="G12" s="936">
        <v>49766</v>
      </c>
      <c r="H12" s="278" t="s">
        <v>452</v>
      </c>
      <c r="I12" s="279">
        <v>0</v>
      </c>
      <c r="J12" s="279">
        <v>0</v>
      </c>
      <c r="K12" s="279">
        <v>75763839</v>
      </c>
      <c r="L12" s="279">
        <v>75763839</v>
      </c>
      <c r="M12" s="277" t="s">
        <v>482</v>
      </c>
      <c r="N12" s="280">
        <v>3.8087999999999997E-2</v>
      </c>
      <c r="O12" s="280">
        <v>3.7999999999999999E-2</v>
      </c>
      <c r="P12" s="113"/>
      <c r="Q12" s="18"/>
      <c r="R12" s="18"/>
      <c r="S12" s="18"/>
      <c r="T12" s="18"/>
      <c r="U12" s="590">
        <v>0</v>
      </c>
      <c r="V12" s="589">
        <v>0</v>
      </c>
      <c r="W12" s="589">
        <v>0</v>
      </c>
      <c r="X12" s="589">
        <v>0</v>
      </c>
      <c r="Y12" s="591">
        <v>75763839</v>
      </c>
      <c r="Z12" s="593">
        <v>75763839</v>
      </c>
    </row>
    <row r="13" spans="1:26">
      <c r="A13" s="18">
        <v>6</v>
      </c>
      <c r="B13" s="278" t="s">
        <v>481</v>
      </c>
      <c r="C13" s="277" t="s">
        <v>286</v>
      </c>
      <c r="D13" s="278" t="s">
        <v>361</v>
      </c>
      <c r="E13" s="278">
        <v>778</v>
      </c>
      <c r="F13" s="278" t="s">
        <v>520</v>
      </c>
      <c r="G13" s="936">
        <v>50131</v>
      </c>
      <c r="H13" s="278" t="s">
        <v>452</v>
      </c>
      <c r="I13" s="279">
        <v>0</v>
      </c>
      <c r="J13" s="279">
        <v>0</v>
      </c>
      <c r="K13" s="279">
        <v>75820840</v>
      </c>
      <c r="L13" s="279">
        <v>75820840</v>
      </c>
      <c r="M13" s="277" t="s">
        <v>482</v>
      </c>
      <c r="N13" s="280">
        <v>3.5000000000000003E-2</v>
      </c>
      <c r="O13" s="280">
        <v>3.5000000000000003E-2</v>
      </c>
      <c r="P13" s="113"/>
      <c r="Q13" s="18"/>
      <c r="R13" s="18"/>
      <c r="S13" s="18"/>
      <c r="T13" s="18"/>
      <c r="U13" s="590">
        <v>0</v>
      </c>
      <c r="V13" s="589">
        <v>0</v>
      </c>
      <c r="W13" s="589">
        <v>0</v>
      </c>
      <c r="X13" s="589">
        <v>0</v>
      </c>
      <c r="Y13" s="591">
        <v>75820840</v>
      </c>
      <c r="Z13" s="593">
        <v>75820840</v>
      </c>
    </row>
    <row r="14" spans="1:26">
      <c r="A14" s="18">
        <v>7</v>
      </c>
      <c r="B14" s="278" t="s">
        <v>481</v>
      </c>
      <c r="C14" s="277" t="s">
        <v>286</v>
      </c>
      <c r="D14" s="278" t="s">
        <v>361</v>
      </c>
      <c r="E14" s="278">
        <v>778</v>
      </c>
      <c r="F14" s="278" t="s">
        <v>521</v>
      </c>
      <c r="G14" s="936">
        <v>50192</v>
      </c>
      <c r="H14" s="278" t="s">
        <v>452</v>
      </c>
      <c r="I14" s="279">
        <v>0</v>
      </c>
      <c r="J14" s="279">
        <v>0</v>
      </c>
      <c r="K14" s="279">
        <v>87842958</v>
      </c>
      <c r="L14" s="279">
        <v>87842958</v>
      </c>
      <c r="M14" s="277" t="s">
        <v>496</v>
      </c>
      <c r="N14" s="280">
        <v>3.2145E-2</v>
      </c>
      <c r="O14" s="280">
        <v>3.3000000000000002E-2</v>
      </c>
      <c r="P14" s="113"/>
      <c r="Q14" s="18"/>
      <c r="R14" s="18"/>
      <c r="S14" s="18"/>
      <c r="T14" s="18"/>
      <c r="U14" s="590">
        <v>0</v>
      </c>
      <c r="V14" s="589">
        <v>0</v>
      </c>
      <c r="W14" s="589">
        <v>0</v>
      </c>
      <c r="X14" s="589">
        <v>0</v>
      </c>
      <c r="Y14" s="591">
        <v>87842958</v>
      </c>
      <c r="Z14" s="593">
        <v>87842958</v>
      </c>
    </row>
    <row r="15" spans="1:26">
      <c r="A15" s="18">
        <v>8</v>
      </c>
      <c r="B15" s="278" t="s">
        <v>481</v>
      </c>
      <c r="C15" s="277" t="s">
        <v>286</v>
      </c>
      <c r="D15" s="278" t="s">
        <v>361</v>
      </c>
      <c r="E15" s="278">
        <v>806</v>
      </c>
      <c r="F15" s="278" t="s">
        <v>522</v>
      </c>
      <c r="G15" s="936">
        <v>50437</v>
      </c>
      <c r="H15" s="278" t="s">
        <v>452</v>
      </c>
      <c r="I15" s="279">
        <v>0</v>
      </c>
      <c r="J15" s="279">
        <v>0</v>
      </c>
      <c r="K15" s="279">
        <v>59983974</v>
      </c>
      <c r="L15" s="279">
        <v>59983974</v>
      </c>
      <c r="M15" s="277" t="s">
        <v>482</v>
      </c>
      <c r="N15" s="280">
        <v>3.1074999999999998E-2</v>
      </c>
      <c r="O15" s="280">
        <v>0.03</v>
      </c>
      <c r="P15" s="113"/>
      <c r="Q15" s="18"/>
      <c r="R15" s="18"/>
      <c r="S15" s="18"/>
      <c r="T15" s="18"/>
      <c r="U15" s="590">
        <v>0</v>
      </c>
      <c r="V15" s="589">
        <v>0</v>
      </c>
      <c r="W15" s="589">
        <v>0</v>
      </c>
      <c r="X15" s="589">
        <v>0</v>
      </c>
      <c r="Y15" s="591">
        <v>59983974</v>
      </c>
      <c r="Z15" s="593">
        <v>59983974</v>
      </c>
    </row>
    <row r="16" spans="1:26">
      <c r="A16" s="18">
        <v>9</v>
      </c>
      <c r="B16" s="278" t="s">
        <v>481</v>
      </c>
      <c r="C16" s="277" t="s">
        <v>286</v>
      </c>
      <c r="D16" s="278" t="s">
        <v>361</v>
      </c>
      <c r="E16" s="278">
        <v>806</v>
      </c>
      <c r="F16" s="278" t="s">
        <v>523</v>
      </c>
      <c r="G16" s="936">
        <v>51150</v>
      </c>
      <c r="H16" s="278" t="s">
        <v>452</v>
      </c>
      <c r="I16" s="279">
        <v>0</v>
      </c>
      <c r="J16" s="279">
        <v>0</v>
      </c>
      <c r="K16" s="279">
        <v>75038850</v>
      </c>
      <c r="L16" s="279">
        <v>75038850</v>
      </c>
      <c r="M16" s="277" t="s">
        <v>496</v>
      </c>
      <c r="N16" s="280">
        <v>3.2939999999999997E-2</v>
      </c>
      <c r="O16" s="280">
        <v>3.2000000000000001E-2</v>
      </c>
      <c r="P16" s="113"/>
      <c r="Q16" s="18"/>
      <c r="R16" s="18"/>
      <c r="S16" s="18"/>
      <c r="T16" s="18"/>
      <c r="U16" s="590">
        <v>0</v>
      </c>
      <c r="V16" s="589">
        <v>0</v>
      </c>
      <c r="W16" s="589">
        <v>0</v>
      </c>
      <c r="X16" s="589">
        <v>0</v>
      </c>
      <c r="Y16" s="591">
        <v>75038850</v>
      </c>
      <c r="Z16" s="593">
        <v>75038850</v>
      </c>
    </row>
    <row r="17" spans="1:26">
      <c r="A17" s="18">
        <v>10</v>
      </c>
      <c r="B17" s="278" t="s">
        <v>481</v>
      </c>
      <c r="C17" s="277" t="s">
        <v>286</v>
      </c>
      <c r="D17" s="278" t="s">
        <v>361</v>
      </c>
      <c r="E17" s="278">
        <v>887</v>
      </c>
      <c r="F17" s="278" t="s">
        <v>524</v>
      </c>
      <c r="G17" s="936">
        <v>52305</v>
      </c>
      <c r="H17" s="278" t="s">
        <v>452</v>
      </c>
      <c r="I17" s="279">
        <v>0</v>
      </c>
      <c r="J17" s="279">
        <v>0</v>
      </c>
      <c r="K17" s="279">
        <v>75321250</v>
      </c>
      <c r="L17" s="279">
        <v>75321250</v>
      </c>
      <c r="M17" s="277" t="s">
        <v>496</v>
      </c>
      <c r="N17" s="280">
        <v>2.8497999999999999E-2</v>
      </c>
      <c r="O17" s="280">
        <v>2.8000000000000001E-2</v>
      </c>
      <c r="P17" s="113"/>
      <c r="Q17" s="18"/>
      <c r="R17" s="18"/>
      <c r="S17" s="18"/>
      <c r="T17" s="18"/>
      <c r="U17" s="590">
        <v>0</v>
      </c>
      <c r="V17" s="589">
        <v>0</v>
      </c>
      <c r="W17" s="589">
        <v>0</v>
      </c>
      <c r="X17" s="589">
        <v>0</v>
      </c>
      <c r="Y17" s="591">
        <v>75321250</v>
      </c>
      <c r="Z17" s="593">
        <v>75321250</v>
      </c>
    </row>
    <row r="18" spans="1:26" hidden="1">
      <c r="A18" s="18">
        <v>11</v>
      </c>
      <c r="B18" s="278" t="s">
        <v>481</v>
      </c>
      <c r="C18" s="277" t="s">
        <v>286</v>
      </c>
      <c r="D18" s="278" t="s">
        <v>361</v>
      </c>
      <c r="E18" s="278">
        <v>886</v>
      </c>
      <c r="F18" s="278" t="s">
        <v>525</v>
      </c>
      <c r="G18" s="936">
        <v>45731</v>
      </c>
      <c r="H18" s="278" t="s">
        <v>452</v>
      </c>
      <c r="I18" s="279"/>
      <c r="J18" s="279">
        <v>0</v>
      </c>
      <c r="K18" s="279">
        <v>0</v>
      </c>
      <c r="L18" s="279">
        <v>0</v>
      </c>
      <c r="M18" s="277" t="s">
        <v>496</v>
      </c>
      <c r="N18" s="280">
        <v>1.9234999999999999E-2</v>
      </c>
      <c r="O18" s="280">
        <v>1.7999999999999999E-2</v>
      </c>
      <c r="P18" s="113"/>
      <c r="Q18" s="18"/>
      <c r="R18" s="18"/>
      <c r="S18" s="18"/>
      <c r="T18" s="18"/>
      <c r="U18" s="590">
        <v>0</v>
      </c>
      <c r="V18" s="589">
        <v>0</v>
      </c>
      <c r="W18" s="589">
        <v>0</v>
      </c>
      <c r="X18" s="589">
        <v>0</v>
      </c>
      <c r="Y18" s="591">
        <v>0</v>
      </c>
      <c r="Z18" s="593">
        <v>0</v>
      </c>
    </row>
    <row r="19" spans="1:26">
      <c r="A19" s="18">
        <v>12</v>
      </c>
      <c r="B19" s="278" t="s">
        <v>481</v>
      </c>
      <c r="C19" s="277" t="s">
        <v>286</v>
      </c>
      <c r="D19" s="278" t="s">
        <v>361</v>
      </c>
      <c r="E19" s="278">
        <v>887</v>
      </c>
      <c r="F19" s="278" t="s">
        <v>526</v>
      </c>
      <c r="G19" s="936">
        <v>52671</v>
      </c>
      <c r="H19" s="278" t="s">
        <v>452</v>
      </c>
      <c r="I19" s="279">
        <v>0</v>
      </c>
      <c r="J19" s="279">
        <v>0</v>
      </c>
      <c r="K19" s="279">
        <v>79536781</v>
      </c>
      <c r="L19" s="279">
        <v>79536781</v>
      </c>
      <c r="M19" s="277" t="s">
        <v>496</v>
      </c>
      <c r="N19" s="280">
        <v>2.1661E-2</v>
      </c>
      <c r="O19" s="280">
        <v>2.5000000000000001E-2</v>
      </c>
      <c r="P19" s="113"/>
      <c r="Q19" s="18"/>
      <c r="R19" s="18"/>
      <c r="S19" s="18"/>
      <c r="T19" s="18"/>
      <c r="U19" s="590">
        <v>0</v>
      </c>
      <c r="V19" s="590">
        <v>0</v>
      </c>
      <c r="W19" s="589">
        <v>0</v>
      </c>
      <c r="X19" s="589">
        <v>0</v>
      </c>
      <c r="Y19" s="591">
        <v>79536781</v>
      </c>
      <c r="Z19" s="593">
        <v>79536781</v>
      </c>
    </row>
    <row r="20" spans="1:26">
      <c r="A20" s="18">
        <v>13</v>
      </c>
      <c r="B20" s="278" t="s">
        <v>481</v>
      </c>
      <c r="C20" s="277" t="s">
        <v>286</v>
      </c>
      <c r="D20" s="278" t="s">
        <v>361</v>
      </c>
      <c r="E20" s="278">
        <v>0</v>
      </c>
      <c r="F20" s="278" t="s">
        <v>527</v>
      </c>
      <c r="G20" s="936">
        <v>50388</v>
      </c>
      <c r="H20" s="278" t="s">
        <v>453</v>
      </c>
      <c r="I20" s="279">
        <v>0</v>
      </c>
      <c r="J20" s="279">
        <v>0</v>
      </c>
      <c r="K20" s="279">
        <v>12202043</v>
      </c>
      <c r="L20" s="279">
        <v>12202043</v>
      </c>
      <c r="M20" s="277" t="s">
        <v>496</v>
      </c>
      <c r="N20" s="280">
        <v>7.0618927605837101E-2</v>
      </c>
      <c r="O20" s="280">
        <v>6.8199999999999997E-2</v>
      </c>
      <c r="P20" s="113"/>
      <c r="Q20" s="18"/>
      <c r="R20" s="18"/>
      <c r="S20" s="18"/>
      <c r="T20" s="18"/>
      <c r="U20" s="590">
        <v>0</v>
      </c>
      <c r="V20" s="589">
        <v>0</v>
      </c>
      <c r="W20" s="589">
        <v>0</v>
      </c>
      <c r="X20" s="589">
        <v>0</v>
      </c>
      <c r="Y20" s="591">
        <v>12202043</v>
      </c>
      <c r="Z20" s="593">
        <v>12202043</v>
      </c>
    </row>
    <row r="21" spans="1:26">
      <c r="A21" s="18">
        <v>14</v>
      </c>
      <c r="B21" s="278" t="s">
        <v>481</v>
      </c>
      <c r="C21" s="277" t="s">
        <v>286</v>
      </c>
      <c r="D21" s="278" t="s">
        <v>361</v>
      </c>
      <c r="E21" s="278">
        <v>0</v>
      </c>
      <c r="F21" s="278" t="s">
        <v>528</v>
      </c>
      <c r="G21" s="936">
        <v>50388</v>
      </c>
      <c r="H21" s="278" t="s">
        <v>255</v>
      </c>
      <c r="I21" s="279">
        <v>0</v>
      </c>
      <c r="J21" s="934">
        <v>0</v>
      </c>
      <c r="K21" s="934">
        <v>30751678</v>
      </c>
      <c r="L21" s="279">
        <v>30751678</v>
      </c>
      <c r="M21" s="277" t="s">
        <v>496</v>
      </c>
      <c r="N21" s="280">
        <v>2.3437443186978157E-2</v>
      </c>
      <c r="O21" s="280">
        <v>2.1600000000000001E-2</v>
      </c>
      <c r="P21" s="113"/>
      <c r="Q21" s="18"/>
      <c r="R21" s="18"/>
      <c r="S21" s="18"/>
      <c r="T21" s="18"/>
      <c r="U21" s="590">
        <v>0</v>
      </c>
      <c r="V21" s="589">
        <v>0</v>
      </c>
      <c r="W21" s="589">
        <v>0</v>
      </c>
      <c r="X21" s="589">
        <v>0</v>
      </c>
      <c r="Y21" s="591">
        <v>30751678</v>
      </c>
      <c r="Z21" s="593">
        <v>30751678</v>
      </c>
    </row>
    <row r="22" spans="1:26" ht="14.55" customHeight="1">
      <c r="A22" s="18">
        <v>15</v>
      </c>
      <c r="B22" s="282" t="s">
        <v>481</v>
      </c>
      <c r="C22" s="281" t="s">
        <v>286</v>
      </c>
      <c r="D22" s="282" t="s">
        <v>361</v>
      </c>
      <c r="E22" s="282">
        <v>0</v>
      </c>
      <c r="F22" s="282" t="s">
        <v>855</v>
      </c>
      <c r="G22" s="938">
        <v>47268</v>
      </c>
      <c r="H22" s="282" t="s">
        <v>853</v>
      </c>
      <c r="I22" s="283"/>
      <c r="J22" s="979">
        <v>105658714</v>
      </c>
      <c r="K22" s="934">
        <v>0</v>
      </c>
      <c r="L22" s="279">
        <v>105658714</v>
      </c>
      <c r="M22" s="281" t="s">
        <v>482</v>
      </c>
      <c r="N22" s="284">
        <v>2.3620880188435001E-2</v>
      </c>
      <c r="O22" s="284">
        <v>2.0975000000000001E-2</v>
      </c>
      <c r="P22" s="113"/>
      <c r="Q22" s="18"/>
      <c r="R22" s="18"/>
      <c r="S22" s="18"/>
      <c r="T22" s="18"/>
      <c r="U22" s="545">
        <v>0</v>
      </c>
      <c r="V22" s="546">
        <v>0</v>
      </c>
      <c r="W22" s="546">
        <v>0</v>
      </c>
      <c r="X22" s="546">
        <v>105658714</v>
      </c>
      <c r="Y22" s="546">
        <v>0</v>
      </c>
      <c r="Z22" s="593">
        <v>105658714</v>
      </c>
    </row>
    <row r="23" spans="1:26" ht="12.6" thickBot="1">
      <c r="A23" s="18"/>
      <c r="B23" s="454"/>
      <c r="C23" s="454"/>
      <c r="D23" s="454"/>
      <c r="E23" s="454"/>
      <c r="F23" s="454"/>
      <c r="G23" s="454"/>
      <c r="H23" s="454"/>
      <c r="I23" s="455">
        <v>0</v>
      </c>
      <c r="J23" s="455">
        <v>105658714</v>
      </c>
      <c r="K23" s="455">
        <v>845466283</v>
      </c>
      <c r="L23" s="455">
        <v>951124997</v>
      </c>
      <c r="M23" s="454"/>
      <c r="N23" s="454"/>
      <c r="O23" s="454"/>
      <c r="P23" s="113"/>
      <c r="Q23" s="21"/>
      <c r="R23" s="21"/>
      <c r="S23" s="21"/>
      <c r="T23" s="21"/>
      <c r="U23" s="107">
        <v>0</v>
      </c>
      <c r="V23" s="107">
        <v>0</v>
      </c>
      <c r="W23" s="107">
        <v>0</v>
      </c>
      <c r="X23" s="107">
        <v>105658714</v>
      </c>
      <c r="Y23" s="107">
        <v>845466283</v>
      </c>
      <c r="Z23" s="107">
        <v>951124997</v>
      </c>
    </row>
    <row r="24" spans="1:26" ht="12.6" thickBot="1">
      <c r="A24" s="18"/>
      <c r="B24" s="18"/>
      <c r="C24" s="18"/>
      <c r="D24" s="18"/>
      <c r="E24" s="18"/>
      <c r="F24" s="18"/>
      <c r="G24" s="18"/>
      <c r="H24" s="18"/>
      <c r="I24" s="18"/>
      <c r="J24" s="18"/>
      <c r="K24" s="18"/>
      <c r="L24" s="18"/>
      <c r="M24" s="18"/>
      <c r="N24" s="18"/>
      <c r="O24" s="18"/>
      <c r="P24" s="113"/>
      <c r="Q24" s="18"/>
      <c r="R24" s="18"/>
      <c r="S24" s="18"/>
      <c r="T24" s="18"/>
      <c r="U24" s="18"/>
      <c r="V24" s="18"/>
      <c r="W24" s="18"/>
      <c r="X24" s="18"/>
      <c r="Y24" s="18"/>
      <c r="Z24" s="18"/>
    </row>
    <row r="25" spans="1:26">
      <c r="A25" s="18"/>
      <c r="B25" s="457" t="s">
        <v>532</v>
      </c>
      <c r="C25" s="458"/>
      <c r="D25" s="458"/>
      <c r="E25" s="458"/>
      <c r="F25" s="458"/>
      <c r="G25" s="458"/>
      <c r="H25" s="458"/>
      <c r="I25" s="458"/>
      <c r="J25" s="458"/>
      <c r="K25" s="458"/>
      <c r="L25" s="458"/>
      <c r="M25" s="458"/>
      <c r="N25" s="458"/>
      <c r="O25" s="459"/>
      <c r="P25" s="113"/>
      <c r="Q25" s="18"/>
      <c r="R25" s="18"/>
      <c r="S25" s="18"/>
      <c r="T25" s="18"/>
      <c r="U25" s="1105" t="s">
        <v>355</v>
      </c>
      <c r="V25" s="1106"/>
      <c r="W25" s="1106"/>
      <c r="X25" s="1106"/>
      <c r="Y25" s="1106"/>
      <c r="Z25" s="1107"/>
    </row>
    <row r="26" spans="1:26">
      <c r="A26" s="18"/>
      <c r="B26" s="1054" t="s">
        <v>489</v>
      </c>
      <c r="C26" s="1054" t="s">
        <v>490</v>
      </c>
      <c r="D26" s="1054" t="s">
        <v>491</v>
      </c>
      <c r="E26" s="1054" t="s">
        <v>512</v>
      </c>
      <c r="F26" s="1054" t="s">
        <v>513</v>
      </c>
      <c r="G26" s="1054" t="s">
        <v>514</v>
      </c>
      <c r="H26" s="1054" t="s">
        <v>493</v>
      </c>
      <c r="I26" s="1094" t="s">
        <v>355</v>
      </c>
      <c r="J26" s="1094"/>
      <c r="K26" s="1094"/>
      <c r="L26" s="1094"/>
      <c r="M26" s="1054" t="s">
        <v>356</v>
      </c>
      <c r="N26" s="1054" t="s">
        <v>494</v>
      </c>
      <c r="O26" s="1054" t="s">
        <v>358</v>
      </c>
      <c r="P26" s="113"/>
      <c r="Q26" s="18"/>
      <c r="R26" s="18"/>
      <c r="S26" s="18"/>
      <c r="T26" s="18"/>
      <c r="U26" s="1108"/>
      <c r="V26" s="1109"/>
      <c r="W26" s="1109"/>
      <c r="X26" s="1109"/>
      <c r="Y26" s="1109"/>
      <c r="Z26" s="1110"/>
    </row>
    <row r="27" spans="1:26" ht="36">
      <c r="A27" s="18"/>
      <c r="B27" s="1055"/>
      <c r="C27" s="1055"/>
      <c r="D27" s="1055"/>
      <c r="E27" s="1055"/>
      <c r="F27" s="1055"/>
      <c r="G27" s="1055"/>
      <c r="H27" s="1055"/>
      <c r="I27" s="92" t="s">
        <v>347</v>
      </c>
      <c r="J27" s="92" t="s">
        <v>348</v>
      </c>
      <c r="K27" s="92" t="s">
        <v>272</v>
      </c>
      <c r="L27" s="92" t="s">
        <v>259</v>
      </c>
      <c r="M27" s="1055"/>
      <c r="N27" s="1055"/>
      <c r="O27" s="1055"/>
      <c r="P27" s="113"/>
      <c r="Q27" s="18"/>
      <c r="R27" s="18"/>
      <c r="S27" s="18"/>
      <c r="T27" s="18"/>
      <c r="U27" s="101" t="s">
        <v>374</v>
      </c>
      <c r="V27" s="92" t="s">
        <v>375</v>
      </c>
      <c r="W27" s="92" t="s">
        <v>506</v>
      </c>
      <c r="X27" s="92" t="s">
        <v>376</v>
      </c>
      <c r="Y27" s="92" t="s">
        <v>272</v>
      </c>
      <c r="Z27" s="102" t="s">
        <v>507</v>
      </c>
    </row>
    <row r="28" spans="1:26">
      <c r="A28" s="18"/>
      <c r="B28" s="1056"/>
      <c r="C28" s="1056"/>
      <c r="D28" s="1056"/>
      <c r="E28" s="1056"/>
      <c r="F28" s="1056"/>
      <c r="G28" s="1056"/>
      <c r="H28" s="1056"/>
      <c r="I28" s="93" t="s">
        <v>88</v>
      </c>
      <c r="J28" s="93" t="s">
        <v>88</v>
      </c>
      <c r="K28" s="93" t="s">
        <v>88</v>
      </c>
      <c r="L28" s="93" t="s">
        <v>88</v>
      </c>
      <c r="M28" s="1056"/>
      <c r="N28" s="93" t="s">
        <v>359</v>
      </c>
      <c r="O28" s="93" t="s">
        <v>359</v>
      </c>
      <c r="P28" s="113"/>
      <c r="Q28" s="18"/>
      <c r="R28" s="18"/>
      <c r="S28" s="18"/>
      <c r="T28" s="18"/>
      <c r="U28" s="103" t="s">
        <v>88</v>
      </c>
      <c r="V28" s="93" t="s">
        <v>88</v>
      </c>
      <c r="W28" s="93" t="s">
        <v>88</v>
      </c>
      <c r="X28" s="93" t="s">
        <v>88</v>
      </c>
      <c r="Y28" s="93" t="s">
        <v>88</v>
      </c>
      <c r="Z28" s="94" t="s">
        <v>88</v>
      </c>
    </row>
    <row r="29" spans="1:26">
      <c r="A29" s="18">
        <v>1</v>
      </c>
      <c r="B29" s="274" t="s">
        <v>481</v>
      </c>
      <c r="C29" s="273" t="s">
        <v>286</v>
      </c>
      <c r="D29" s="274" t="s">
        <v>361</v>
      </c>
      <c r="E29" s="274">
        <v>630</v>
      </c>
      <c r="F29" s="274" t="s">
        <v>515</v>
      </c>
      <c r="G29" s="290">
        <v>47939</v>
      </c>
      <c r="H29" s="274" t="s">
        <v>452</v>
      </c>
      <c r="I29" s="275">
        <v>0</v>
      </c>
      <c r="J29" s="275">
        <v>0</v>
      </c>
      <c r="K29" s="275">
        <v>66343235</v>
      </c>
      <c r="L29" s="275">
        <v>66343235</v>
      </c>
      <c r="M29" s="273" t="s">
        <v>482</v>
      </c>
      <c r="N29" s="276">
        <v>4.1694000000000002E-2</v>
      </c>
      <c r="O29" s="276">
        <v>4.2000000000000003E-2</v>
      </c>
      <c r="P29" s="113"/>
      <c r="Q29" s="18"/>
      <c r="R29" s="18"/>
      <c r="S29" s="18"/>
      <c r="T29" s="18"/>
      <c r="U29" s="590">
        <v>0</v>
      </c>
      <c r="V29" s="589">
        <v>0</v>
      </c>
      <c r="W29" s="589">
        <v>0</v>
      </c>
      <c r="X29" s="589">
        <v>0</v>
      </c>
      <c r="Y29" s="591">
        <v>66343235</v>
      </c>
      <c r="Z29" s="592">
        <v>65750755</v>
      </c>
    </row>
    <row r="30" spans="1:26">
      <c r="A30" s="18">
        <v>2</v>
      </c>
      <c r="B30" s="278" t="s">
        <v>481</v>
      </c>
      <c r="C30" s="277" t="s">
        <v>286</v>
      </c>
      <c r="D30" s="278" t="s">
        <v>361</v>
      </c>
      <c r="E30" s="278">
        <v>655</v>
      </c>
      <c r="F30" s="278" t="s">
        <v>516</v>
      </c>
      <c r="G30" s="292">
        <v>48853</v>
      </c>
      <c r="H30" s="278" t="s">
        <v>452</v>
      </c>
      <c r="I30" s="279">
        <v>0</v>
      </c>
      <c r="J30" s="279">
        <v>0</v>
      </c>
      <c r="K30" s="279">
        <v>56865630</v>
      </c>
      <c r="L30" s="279">
        <v>56865630</v>
      </c>
      <c r="M30" s="277" t="s">
        <v>482</v>
      </c>
      <c r="N30" s="280">
        <v>3.8350000000000002E-2</v>
      </c>
      <c r="O30" s="280">
        <v>3.8600000000000002E-2</v>
      </c>
      <c r="P30" s="113"/>
      <c r="Q30" s="18"/>
      <c r="R30" s="18"/>
      <c r="S30" s="18"/>
      <c r="T30" s="18"/>
      <c r="U30" s="590">
        <v>0</v>
      </c>
      <c r="V30" s="589">
        <v>0</v>
      </c>
      <c r="W30" s="589">
        <v>0</v>
      </c>
      <c r="X30" s="589">
        <v>0</v>
      </c>
      <c r="Y30" s="591">
        <v>56865630</v>
      </c>
      <c r="Z30" s="592">
        <v>56357790</v>
      </c>
    </row>
    <row r="31" spans="1:26">
      <c r="A31" s="18">
        <v>3</v>
      </c>
      <c r="B31" s="278" t="s">
        <v>481</v>
      </c>
      <c r="C31" s="277" t="s">
        <v>286</v>
      </c>
      <c r="D31" s="278" t="s">
        <v>361</v>
      </c>
      <c r="E31" s="278">
        <v>655</v>
      </c>
      <c r="F31" s="278" t="s">
        <v>517</v>
      </c>
      <c r="G31" s="292">
        <v>48366</v>
      </c>
      <c r="H31" s="278" t="s">
        <v>452</v>
      </c>
      <c r="I31" s="279">
        <v>0</v>
      </c>
      <c r="J31" s="279">
        <v>0</v>
      </c>
      <c r="K31" s="279">
        <v>62552193</v>
      </c>
      <c r="L31" s="279">
        <v>62552193</v>
      </c>
      <c r="M31" s="277" t="s">
        <v>482</v>
      </c>
      <c r="N31" s="280">
        <v>3.9606000000000002E-2</v>
      </c>
      <c r="O31" s="280">
        <v>0.04</v>
      </c>
      <c r="P31" s="113"/>
      <c r="Q31" s="18"/>
      <c r="R31" s="18"/>
      <c r="S31" s="18"/>
      <c r="T31" s="18"/>
      <c r="U31" s="590">
        <v>0</v>
      </c>
      <c r="V31" s="589">
        <v>0</v>
      </c>
      <c r="W31" s="589">
        <v>0</v>
      </c>
      <c r="X31" s="589">
        <v>0</v>
      </c>
      <c r="Y31" s="591">
        <v>62552193</v>
      </c>
      <c r="Z31" s="592">
        <v>61993569</v>
      </c>
    </row>
    <row r="32" spans="1:26">
      <c r="A32" s="18">
        <v>4</v>
      </c>
      <c r="B32" s="278" t="s">
        <v>481</v>
      </c>
      <c r="C32" s="277" t="s">
        <v>286</v>
      </c>
      <c r="D32" s="278" t="s">
        <v>361</v>
      </c>
      <c r="E32" s="278">
        <v>713</v>
      </c>
      <c r="F32" s="278" t="s">
        <v>518</v>
      </c>
      <c r="G32" s="292">
        <v>49400</v>
      </c>
      <c r="H32" s="278" t="s">
        <v>452</v>
      </c>
      <c r="I32" s="279">
        <v>0</v>
      </c>
      <c r="J32" s="279">
        <v>0</v>
      </c>
      <c r="K32" s="279">
        <v>87193966</v>
      </c>
      <c r="L32" s="279">
        <v>87193966</v>
      </c>
      <c r="M32" s="277" t="s">
        <v>496</v>
      </c>
      <c r="N32" s="280">
        <v>3.9141000000000002E-2</v>
      </c>
      <c r="O32" s="280">
        <v>3.9E-2</v>
      </c>
      <c r="P32" s="113"/>
      <c r="Q32" s="18"/>
      <c r="R32" s="18"/>
      <c r="S32" s="18"/>
      <c r="T32" s="18"/>
      <c r="U32" s="590">
        <v>0</v>
      </c>
      <c r="V32" s="589">
        <v>0</v>
      </c>
      <c r="W32" s="589">
        <v>0</v>
      </c>
      <c r="X32" s="589">
        <v>0</v>
      </c>
      <c r="Y32" s="591">
        <v>87193966</v>
      </c>
      <c r="Z32" s="592">
        <v>86415278</v>
      </c>
    </row>
    <row r="33" spans="1:26">
      <c r="A33" s="18">
        <v>5</v>
      </c>
      <c r="B33" s="278" t="s">
        <v>481</v>
      </c>
      <c r="C33" s="277" t="s">
        <v>286</v>
      </c>
      <c r="D33" s="278" t="s">
        <v>361</v>
      </c>
      <c r="E33" s="278">
        <v>713</v>
      </c>
      <c r="F33" s="278" t="s">
        <v>519</v>
      </c>
      <c r="G33" s="292">
        <v>49766</v>
      </c>
      <c r="H33" s="278" t="s">
        <v>452</v>
      </c>
      <c r="I33" s="279">
        <v>0</v>
      </c>
      <c r="J33" s="279">
        <v>0</v>
      </c>
      <c r="K33" s="279">
        <v>75820840</v>
      </c>
      <c r="L33" s="279">
        <v>75820840</v>
      </c>
      <c r="M33" s="277" t="s">
        <v>482</v>
      </c>
      <c r="N33" s="280">
        <v>3.8087999999999997E-2</v>
      </c>
      <c r="O33" s="280">
        <v>3.7999999999999999E-2</v>
      </c>
      <c r="P33" s="113"/>
      <c r="Q33" s="18"/>
      <c r="R33" s="18"/>
      <c r="S33" s="18"/>
      <c r="T33" s="18"/>
      <c r="U33" s="590">
        <v>0</v>
      </c>
      <c r="V33" s="589">
        <v>0</v>
      </c>
      <c r="W33" s="589">
        <v>0</v>
      </c>
      <c r="X33" s="589">
        <v>0</v>
      </c>
      <c r="Y33" s="591">
        <v>75820840</v>
      </c>
      <c r="Z33" s="592">
        <v>75143720</v>
      </c>
    </row>
    <row r="34" spans="1:26">
      <c r="A34" s="18">
        <v>6</v>
      </c>
      <c r="B34" s="278" t="s">
        <v>481</v>
      </c>
      <c r="C34" s="277" t="s">
        <v>286</v>
      </c>
      <c r="D34" s="278" t="s">
        <v>361</v>
      </c>
      <c r="E34" s="278">
        <v>778</v>
      </c>
      <c r="F34" s="278" t="s">
        <v>520</v>
      </c>
      <c r="G34" s="292">
        <v>50131</v>
      </c>
      <c r="H34" s="278" t="s">
        <v>452</v>
      </c>
      <c r="I34" s="279">
        <v>0</v>
      </c>
      <c r="J34" s="279">
        <v>0</v>
      </c>
      <c r="K34" s="279">
        <v>75820840</v>
      </c>
      <c r="L34" s="279">
        <v>75820840</v>
      </c>
      <c r="M34" s="277" t="s">
        <v>482</v>
      </c>
      <c r="N34" s="280">
        <v>3.5000000000000003E-2</v>
      </c>
      <c r="O34" s="280">
        <v>3.5000000000000003E-2</v>
      </c>
      <c r="P34" s="113"/>
      <c r="Q34" s="18"/>
      <c r="R34" s="18"/>
      <c r="S34" s="18"/>
      <c r="T34" s="18"/>
      <c r="U34" s="590">
        <v>0</v>
      </c>
      <c r="V34" s="589">
        <v>0</v>
      </c>
      <c r="W34" s="589">
        <v>0</v>
      </c>
      <c r="X34" s="589">
        <v>0</v>
      </c>
      <c r="Y34" s="591">
        <v>75820840</v>
      </c>
      <c r="Z34" s="592">
        <v>75143720</v>
      </c>
    </row>
    <row r="35" spans="1:26">
      <c r="A35" s="18">
        <v>7</v>
      </c>
      <c r="B35" s="278" t="s">
        <v>481</v>
      </c>
      <c r="C35" s="277" t="s">
        <v>286</v>
      </c>
      <c r="D35" s="278" t="s">
        <v>361</v>
      </c>
      <c r="E35" s="278">
        <v>778</v>
      </c>
      <c r="F35" s="278" t="s">
        <v>521</v>
      </c>
      <c r="G35" s="292">
        <v>50192</v>
      </c>
      <c r="H35" s="278" t="s">
        <v>452</v>
      </c>
      <c r="I35" s="279">
        <v>0</v>
      </c>
      <c r="J35" s="279">
        <v>0</v>
      </c>
      <c r="K35" s="279">
        <v>87193966</v>
      </c>
      <c r="L35" s="279">
        <v>87193966</v>
      </c>
      <c r="M35" s="277" t="s">
        <v>496</v>
      </c>
      <c r="N35" s="280">
        <v>3.2145E-2</v>
      </c>
      <c r="O35" s="280">
        <v>3.3000000000000002E-2</v>
      </c>
      <c r="P35" s="113"/>
      <c r="Q35" s="18"/>
      <c r="R35" s="18"/>
      <c r="S35" s="18"/>
      <c r="T35" s="18"/>
      <c r="U35" s="590">
        <v>0</v>
      </c>
      <c r="V35" s="589">
        <v>0</v>
      </c>
      <c r="W35" s="589">
        <v>0</v>
      </c>
      <c r="X35" s="589">
        <v>0</v>
      </c>
      <c r="Y35" s="591">
        <v>87193966</v>
      </c>
      <c r="Z35" s="592">
        <v>86415278</v>
      </c>
    </row>
    <row r="36" spans="1:26">
      <c r="A36" s="18">
        <v>8</v>
      </c>
      <c r="B36" s="278" t="s">
        <v>481</v>
      </c>
      <c r="C36" s="277" t="s">
        <v>286</v>
      </c>
      <c r="D36" s="278" t="s">
        <v>361</v>
      </c>
      <c r="E36" s="278">
        <v>806</v>
      </c>
      <c r="F36" s="278" t="s">
        <v>522</v>
      </c>
      <c r="G36" s="292">
        <v>50437</v>
      </c>
      <c r="H36" s="278" t="s">
        <v>452</v>
      </c>
      <c r="I36" s="279">
        <v>0</v>
      </c>
      <c r="J36" s="279">
        <v>0</v>
      </c>
      <c r="K36" s="279">
        <v>60656672</v>
      </c>
      <c r="L36" s="279">
        <v>60656672</v>
      </c>
      <c r="M36" s="277" t="s">
        <v>482</v>
      </c>
      <c r="N36" s="280">
        <v>3.1074999999999998E-2</v>
      </c>
      <c r="O36" s="280">
        <v>0.03</v>
      </c>
      <c r="P36" s="113"/>
      <c r="Q36" s="18"/>
      <c r="R36" s="18"/>
      <c r="S36" s="18"/>
      <c r="T36" s="18"/>
      <c r="U36" s="590">
        <v>0</v>
      </c>
      <c r="V36" s="589">
        <v>0</v>
      </c>
      <c r="W36" s="589">
        <v>0</v>
      </c>
      <c r="X36" s="589">
        <v>0</v>
      </c>
      <c r="Y36" s="591">
        <v>60656672</v>
      </c>
      <c r="Z36" s="592">
        <v>60114976</v>
      </c>
    </row>
    <row r="37" spans="1:26">
      <c r="A37" s="18">
        <v>9</v>
      </c>
      <c r="B37" s="278" t="s">
        <v>481</v>
      </c>
      <c r="C37" s="277" t="s">
        <v>286</v>
      </c>
      <c r="D37" s="278" t="s">
        <v>361</v>
      </c>
      <c r="E37" s="278">
        <v>806</v>
      </c>
      <c r="F37" s="278" t="s">
        <v>523</v>
      </c>
      <c r="G37" s="292">
        <v>51150</v>
      </c>
      <c r="H37" s="278" t="s">
        <v>452</v>
      </c>
      <c r="I37" s="279">
        <v>0</v>
      </c>
      <c r="J37" s="279">
        <v>0</v>
      </c>
      <c r="K37" s="279">
        <v>75820840</v>
      </c>
      <c r="L37" s="279">
        <v>75820840</v>
      </c>
      <c r="M37" s="277" t="s">
        <v>496</v>
      </c>
      <c r="N37" s="280">
        <v>3.2939999999999997E-2</v>
      </c>
      <c r="O37" s="280">
        <v>3.2000000000000001E-2</v>
      </c>
      <c r="P37" s="113"/>
      <c r="Q37" s="18"/>
      <c r="R37" s="18"/>
      <c r="S37" s="18"/>
      <c r="T37" s="18"/>
      <c r="U37" s="590">
        <v>0</v>
      </c>
      <c r="V37" s="589">
        <v>0</v>
      </c>
      <c r="W37" s="589">
        <v>0</v>
      </c>
      <c r="X37" s="589">
        <v>0</v>
      </c>
      <c r="Y37" s="591">
        <v>75820840</v>
      </c>
      <c r="Z37" s="592">
        <v>75143720</v>
      </c>
    </row>
    <row r="38" spans="1:26">
      <c r="A38" s="18">
        <v>10</v>
      </c>
      <c r="B38" s="278" t="s">
        <v>481</v>
      </c>
      <c r="C38" s="277" t="s">
        <v>286</v>
      </c>
      <c r="D38" s="278" t="s">
        <v>361</v>
      </c>
      <c r="E38" s="278">
        <v>887</v>
      </c>
      <c r="F38" s="278" t="s">
        <v>524</v>
      </c>
      <c r="G38" s="292">
        <v>52305</v>
      </c>
      <c r="H38" s="278" t="s">
        <v>452</v>
      </c>
      <c r="I38" s="279">
        <v>0</v>
      </c>
      <c r="J38" s="279">
        <v>0</v>
      </c>
      <c r="K38" s="279">
        <v>75820840</v>
      </c>
      <c r="L38" s="279">
        <v>75820840</v>
      </c>
      <c r="M38" s="277" t="s">
        <v>496</v>
      </c>
      <c r="N38" s="280">
        <v>2.8497999999999999E-2</v>
      </c>
      <c r="O38" s="280">
        <v>2.8000000000000001E-2</v>
      </c>
      <c r="P38" s="113"/>
      <c r="Q38" s="18"/>
      <c r="R38" s="18"/>
      <c r="S38" s="18"/>
      <c r="T38" s="18"/>
      <c r="U38" s="590">
        <v>0</v>
      </c>
      <c r="V38" s="589">
        <v>0</v>
      </c>
      <c r="W38" s="589">
        <v>0</v>
      </c>
      <c r="X38" s="589">
        <v>0</v>
      </c>
      <c r="Y38" s="591">
        <v>75820840</v>
      </c>
      <c r="Z38" s="592">
        <v>75143720</v>
      </c>
    </row>
    <row r="39" spans="1:26" hidden="1">
      <c r="A39" s="18">
        <v>11</v>
      </c>
      <c r="B39" s="278" t="s">
        <v>481</v>
      </c>
      <c r="C39" s="277" t="s">
        <v>286</v>
      </c>
      <c r="D39" s="278" t="s">
        <v>361</v>
      </c>
      <c r="E39" s="278">
        <v>886</v>
      </c>
      <c r="F39" s="278" t="s">
        <v>525</v>
      </c>
      <c r="G39" s="292">
        <v>45731</v>
      </c>
      <c r="H39" s="278" t="s">
        <v>452</v>
      </c>
      <c r="I39" s="279"/>
      <c r="J39" s="279">
        <v>0</v>
      </c>
      <c r="K39" s="279">
        <v>0</v>
      </c>
      <c r="L39" s="279">
        <v>0</v>
      </c>
      <c r="M39" s="277" t="s">
        <v>496</v>
      </c>
      <c r="N39" s="280">
        <v>1.9234999999999999E-2</v>
      </c>
      <c r="O39" s="280">
        <v>1.7999999999999999E-2</v>
      </c>
      <c r="P39" s="113"/>
      <c r="Q39" s="18"/>
      <c r="R39" s="18"/>
      <c r="S39" s="18"/>
      <c r="T39" s="18"/>
      <c r="U39" s="590">
        <v>0</v>
      </c>
      <c r="V39" s="589">
        <v>0</v>
      </c>
      <c r="W39" s="589">
        <v>0</v>
      </c>
      <c r="X39" s="589">
        <v>0</v>
      </c>
      <c r="Y39" s="591">
        <v>0</v>
      </c>
      <c r="Z39" s="592">
        <v>0</v>
      </c>
    </row>
    <row r="40" spans="1:26">
      <c r="A40" s="18">
        <v>12</v>
      </c>
      <c r="B40" s="278" t="s">
        <v>481</v>
      </c>
      <c r="C40" s="277" t="s">
        <v>286</v>
      </c>
      <c r="D40" s="278" t="s">
        <v>361</v>
      </c>
      <c r="E40" s="278">
        <v>887</v>
      </c>
      <c r="F40" s="278" t="s">
        <v>526</v>
      </c>
      <c r="G40" s="292">
        <v>52671</v>
      </c>
      <c r="H40" s="278" t="s">
        <v>452</v>
      </c>
      <c r="I40" s="279">
        <v>0</v>
      </c>
      <c r="J40" s="279">
        <v>0</v>
      </c>
      <c r="K40" s="279">
        <v>75820840</v>
      </c>
      <c r="L40" s="279">
        <v>75820840</v>
      </c>
      <c r="M40" s="277" t="s">
        <v>496</v>
      </c>
      <c r="N40" s="280">
        <v>2.1661E-2</v>
      </c>
      <c r="O40" s="280">
        <v>2.5000000000000001E-2</v>
      </c>
      <c r="P40" s="113"/>
      <c r="Q40" s="18"/>
      <c r="R40" s="18"/>
      <c r="S40" s="18"/>
      <c r="T40" s="18"/>
      <c r="U40" s="590">
        <v>0</v>
      </c>
      <c r="V40" s="589">
        <v>0</v>
      </c>
      <c r="W40" s="589">
        <v>0</v>
      </c>
      <c r="X40" s="589">
        <v>0</v>
      </c>
      <c r="Y40" s="591">
        <v>75820840</v>
      </c>
      <c r="Z40" s="592">
        <v>75143720</v>
      </c>
    </row>
    <row r="41" spans="1:26">
      <c r="A41" s="18">
        <v>13</v>
      </c>
      <c r="B41" s="278" t="s">
        <v>481</v>
      </c>
      <c r="C41" s="277" t="s">
        <v>286</v>
      </c>
      <c r="D41" s="278" t="s">
        <v>361</v>
      </c>
      <c r="E41" s="278">
        <v>0</v>
      </c>
      <c r="F41" s="278" t="s">
        <v>527</v>
      </c>
      <c r="G41" s="292">
        <v>50388</v>
      </c>
      <c r="H41" s="278" t="s">
        <v>453</v>
      </c>
      <c r="I41" s="279">
        <v>0</v>
      </c>
      <c r="J41" s="279">
        <v>0</v>
      </c>
      <c r="K41" s="279">
        <v>12455600</v>
      </c>
      <c r="L41" s="279">
        <v>12455600</v>
      </c>
      <c r="M41" s="277" t="s">
        <v>496</v>
      </c>
      <c r="N41" s="280">
        <v>7.0618927605837101E-2</v>
      </c>
      <c r="O41" s="280">
        <v>6.8199999999999997E-2</v>
      </c>
      <c r="P41" s="113"/>
      <c r="Q41" s="18"/>
      <c r="R41" s="18"/>
      <c r="S41" s="18"/>
      <c r="T41" s="18"/>
      <c r="U41" s="590">
        <v>0</v>
      </c>
      <c r="V41" s="589">
        <v>0</v>
      </c>
      <c r="W41" s="589">
        <v>0</v>
      </c>
      <c r="X41" s="589">
        <v>0</v>
      </c>
      <c r="Y41" s="591">
        <v>12455600</v>
      </c>
      <c r="Z41" s="592">
        <v>12599600</v>
      </c>
    </row>
    <row r="42" spans="1:26">
      <c r="A42" s="18">
        <v>14</v>
      </c>
      <c r="B42" s="278" t="s">
        <v>481</v>
      </c>
      <c r="C42" s="277" t="s">
        <v>286</v>
      </c>
      <c r="D42" s="278" t="s">
        <v>361</v>
      </c>
      <c r="E42" s="278">
        <v>0</v>
      </c>
      <c r="F42" s="278" t="s">
        <v>528</v>
      </c>
      <c r="G42" s="292">
        <v>50388</v>
      </c>
      <c r="H42" s="278" t="s">
        <v>255</v>
      </c>
      <c r="I42" s="279">
        <v>0</v>
      </c>
      <c r="J42" s="934">
        <v>0</v>
      </c>
      <c r="K42" s="934">
        <v>31400000</v>
      </c>
      <c r="L42" s="279">
        <v>31400000</v>
      </c>
      <c r="M42" s="277" t="s">
        <v>496</v>
      </c>
      <c r="N42" s="280">
        <v>2.3437443186978157E-2</v>
      </c>
      <c r="O42" s="280">
        <v>2.1600000000000001E-2</v>
      </c>
      <c r="P42" s="113"/>
      <c r="Q42" s="18"/>
      <c r="R42" s="18"/>
      <c r="S42" s="18"/>
      <c r="T42" s="18"/>
      <c r="U42" s="590">
        <v>0</v>
      </c>
      <c r="V42" s="589">
        <v>0</v>
      </c>
      <c r="W42" s="589">
        <v>0</v>
      </c>
      <c r="X42" s="589">
        <v>0</v>
      </c>
      <c r="Y42" s="591">
        <v>31400000</v>
      </c>
      <c r="Z42" s="592">
        <v>29350000</v>
      </c>
    </row>
    <row r="43" spans="1:26" ht="12" customHeight="1">
      <c r="A43" s="18">
        <v>15</v>
      </c>
      <c r="B43" s="282" t="s">
        <v>481</v>
      </c>
      <c r="C43" s="281" t="s">
        <v>286</v>
      </c>
      <c r="D43" s="282" t="s">
        <v>361</v>
      </c>
      <c r="E43" s="282">
        <v>0</v>
      </c>
      <c r="F43" s="282" t="s">
        <v>855</v>
      </c>
      <c r="G43" s="298">
        <v>47268</v>
      </c>
      <c r="H43" s="282" t="s">
        <v>853</v>
      </c>
      <c r="I43" s="283"/>
      <c r="J43" s="979">
        <v>106360000</v>
      </c>
      <c r="K43" s="979">
        <v>0</v>
      </c>
      <c r="L43" s="279">
        <v>106360000</v>
      </c>
      <c r="M43" s="281" t="s">
        <v>482</v>
      </c>
      <c r="N43" s="284">
        <v>2.3620880188435001E-2</v>
      </c>
      <c r="O43" s="284">
        <v>2.0975000000000001E-2</v>
      </c>
      <c r="P43" s="113"/>
      <c r="Q43" s="18"/>
      <c r="R43" s="18"/>
      <c r="S43" s="18"/>
      <c r="T43" s="18"/>
      <c r="U43" s="545">
        <v>0</v>
      </c>
      <c r="V43" s="546">
        <v>0</v>
      </c>
      <c r="W43" s="546">
        <v>0</v>
      </c>
      <c r="X43" s="546">
        <v>106360000</v>
      </c>
      <c r="Y43" s="546">
        <v>0</v>
      </c>
      <c r="Z43" s="547">
        <v>105114000</v>
      </c>
    </row>
    <row r="44" spans="1:26" ht="12.6" thickBot="1">
      <c r="A44" s="18"/>
      <c r="B44" s="454" t="s">
        <v>246</v>
      </c>
      <c r="C44" s="454"/>
      <c r="D44" s="454"/>
      <c r="E44" s="454"/>
      <c r="F44" s="454"/>
      <c r="G44" s="454"/>
      <c r="H44" s="454"/>
      <c r="I44" s="455">
        <v>0</v>
      </c>
      <c r="J44" s="455">
        <v>106360000</v>
      </c>
      <c r="K44" s="455">
        <v>843765462</v>
      </c>
      <c r="L44" s="455">
        <v>950125462</v>
      </c>
      <c r="M44" s="454"/>
      <c r="N44" s="454"/>
      <c r="O44" s="454"/>
      <c r="P44" s="21"/>
      <c r="Q44" s="21"/>
      <c r="R44" s="21"/>
      <c r="S44" s="21"/>
      <c r="T44" s="21"/>
      <c r="U44" s="107">
        <v>0</v>
      </c>
      <c r="V44" s="107">
        <v>0</v>
      </c>
      <c r="W44" s="107">
        <v>0</v>
      </c>
      <c r="X44" s="107">
        <v>106360000</v>
      </c>
      <c r="Y44" s="107">
        <v>843765462</v>
      </c>
      <c r="Z44" s="107">
        <v>939829846</v>
      </c>
    </row>
    <row r="45" spans="1:26">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c r="A47" s="18"/>
      <c r="B47" s="90" t="s">
        <v>349</v>
      </c>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row r="49" spans="1:26">
      <c r="A49" s="18"/>
      <c r="B49" s="109" t="s">
        <v>531</v>
      </c>
      <c r="C49" s="110"/>
      <c r="D49" s="110"/>
      <c r="E49" s="110"/>
      <c r="F49" s="110"/>
      <c r="G49" s="110"/>
      <c r="H49" s="110"/>
      <c r="I49" s="110"/>
      <c r="J49" s="110"/>
      <c r="K49" s="110"/>
      <c r="L49" s="110"/>
      <c r="M49" s="110"/>
      <c r="N49" s="110"/>
      <c r="O49" s="111"/>
      <c r="P49" s="18"/>
      <c r="Q49" s="18"/>
      <c r="R49" s="18"/>
      <c r="S49" s="18"/>
      <c r="T49" s="18"/>
      <c r="U49" s="1105" t="s">
        <v>355</v>
      </c>
      <c r="V49" s="1106"/>
      <c r="W49" s="1106"/>
      <c r="X49" s="1106"/>
      <c r="Y49" s="1106"/>
      <c r="Z49" s="1107"/>
    </row>
    <row r="50" spans="1:26">
      <c r="A50" s="18"/>
      <c r="B50" s="1091" t="s">
        <v>489</v>
      </c>
      <c r="C50" s="1054" t="s">
        <v>490</v>
      </c>
      <c r="D50" s="1054" t="s">
        <v>491</v>
      </c>
      <c r="E50" s="1054" t="s">
        <v>512</v>
      </c>
      <c r="F50" s="1054" t="s">
        <v>513</v>
      </c>
      <c r="G50" s="1054" t="s">
        <v>514</v>
      </c>
      <c r="H50" s="1054" t="s">
        <v>493</v>
      </c>
      <c r="I50" s="1094" t="s">
        <v>355</v>
      </c>
      <c r="J50" s="1094"/>
      <c r="K50" s="1094"/>
      <c r="L50" s="1094"/>
      <c r="M50" s="1054" t="s">
        <v>356</v>
      </c>
      <c r="N50" s="1054" t="s">
        <v>494</v>
      </c>
      <c r="O50" s="1095" t="s">
        <v>358</v>
      </c>
      <c r="P50" s="18"/>
      <c r="Q50" s="18"/>
      <c r="R50" s="18"/>
      <c r="S50" s="18"/>
      <c r="T50" s="18"/>
      <c r="U50" s="1108"/>
      <c r="V50" s="1109"/>
      <c r="W50" s="1109"/>
      <c r="X50" s="1109"/>
      <c r="Y50" s="1109"/>
      <c r="Z50" s="1110"/>
    </row>
    <row r="51" spans="1:26" ht="36">
      <c r="A51" s="18"/>
      <c r="B51" s="1092"/>
      <c r="C51" s="1055"/>
      <c r="D51" s="1055"/>
      <c r="E51" s="1055"/>
      <c r="F51" s="1055"/>
      <c r="G51" s="1055"/>
      <c r="H51" s="1055"/>
      <c r="I51" s="92" t="s">
        <v>347</v>
      </c>
      <c r="J51" s="92" t="s">
        <v>348</v>
      </c>
      <c r="K51" s="92" t="s">
        <v>272</v>
      </c>
      <c r="L51" s="92" t="s">
        <v>259</v>
      </c>
      <c r="M51" s="1055"/>
      <c r="N51" s="1055"/>
      <c r="O51" s="1096"/>
      <c r="P51" s="18"/>
      <c r="Q51" s="18"/>
      <c r="R51" s="18"/>
      <c r="S51" s="18"/>
      <c r="T51" s="18"/>
      <c r="U51" s="101" t="s">
        <v>374</v>
      </c>
      <c r="V51" s="92" t="s">
        <v>375</v>
      </c>
      <c r="W51" s="92" t="s">
        <v>506</v>
      </c>
      <c r="X51" s="92" t="s">
        <v>376</v>
      </c>
      <c r="Y51" s="92" t="s">
        <v>272</v>
      </c>
      <c r="Z51" s="102" t="s">
        <v>507</v>
      </c>
    </row>
    <row r="52" spans="1:26">
      <c r="A52" s="18"/>
      <c r="B52" s="1093"/>
      <c r="C52" s="1056"/>
      <c r="D52" s="1056"/>
      <c r="E52" s="1056"/>
      <c r="F52" s="1056"/>
      <c r="G52" s="1056"/>
      <c r="H52" s="1056"/>
      <c r="I52" s="93" t="s">
        <v>88</v>
      </c>
      <c r="J52" s="93" t="s">
        <v>88</v>
      </c>
      <c r="K52" s="93" t="s">
        <v>88</v>
      </c>
      <c r="L52" s="93" t="s">
        <v>88</v>
      </c>
      <c r="M52" s="1056"/>
      <c r="N52" s="93" t="s">
        <v>359</v>
      </c>
      <c r="O52" s="94" t="s">
        <v>359</v>
      </c>
      <c r="P52" s="18"/>
      <c r="Q52" s="18"/>
      <c r="R52" s="18"/>
      <c r="S52" s="18"/>
      <c r="T52" s="18"/>
      <c r="U52" s="103" t="s">
        <v>88</v>
      </c>
      <c r="V52" s="93" t="s">
        <v>88</v>
      </c>
      <c r="W52" s="93" t="s">
        <v>88</v>
      </c>
      <c r="X52" s="93" t="s">
        <v>88</v>
      </c>
      <c r="Y52" s="93" t="s">
        <v>88</v>
      </c>
      <c r="Z52" s="94" t="s">
        <v>88</v>
      </c>
    </row>
    <row r="53" spans="1:26">
      <c r="A53" s="18">
        <v>1</v>
      </c>
      <c r="B53" s="274" t="s">
        <v>481</v>
      </c>
      <c r="C53" s="273" t="s">
        <v>286</v>
      </c>
      <c r="D53" s="274" t="s">
        <v>361</v>
      </c>
      <c r="E53" s="274">
        <v>630</v>
      </c>
      <c r="F53" s="274" t="s">
        <v>515</v>
      </c>
      <c r="G53" s="290">
        <v>47939</v>
      </c>
      <c r="H53" s="274" t="s">
        <v>452</v>
      </c>
      <c r="I53" s="275">
        <v>0</v>
      </c>
      <c r="J53" s="275">
        <v>0</v>
      </c>
      <c r="K53" s="275">
        <v>64493467</v>
      </c>
      <c r="L53" s="275">
        <v>64493467</v>
      </c>
      <c r="M53" s="273" t="s">
        <v>482</v>
      </c>
      <c r="N53" s="276">
        <v>4.1674000000000003E-2</v>
      </c>
      <c r="O53" s="276">
        <v>4.2000000000000003E-2</v>
      </c>
      <c r="P53" s="18"/>
      <c r="Q53" s="18"/>
      <c r="R53" s="18"/>
      <c r="S53" s="18"/>
      <c r="T53" s="18"/>
      <c r="U53" s="590">
        <v>0</v>
      </c>
      <c r="V53" s="589">
        <v>0</v>
      </c>
      <c r="W53" s="589">
        <v>0</v>
      </c>
      <c r="X53" s="589">
        <v>0</v>
      </c>
      <c r="Y53" s="591">
        <v>64493467</v>
      </c>
      <c r="Z53" s="104">
        <v>65177948</v>
      </c>
    </row>
    <row r="54" spans="1:26">
      <c r="A54" s="18">
        <v>2</v>
      </c>
      <c r="B54" s="278" t="s">
        <v>481</v>
      </c>
      <c r="C54" s="277" t="s">
        <v>286</v>
      </c>
      <c r="D54" s="278" t="s">
        <v>361</v>
      </c>
      <c r="E54" s="278">
        <v>655</v>
      </c>
      <c r="F54" s="278" t="s">
        <v>516</v>
      </c>
      <c r="G54" s="292">
        <v>48853</v>
      </c>
      <c r="H54" s="278" t="s">
        <v>452</v>
      </c>
      <c r="I54" s="279">
        <v>0</v>
      </c>
      <c r="J54" s="279">
        <v>0</v>
      </c>
      <c r="K54" s="279">
        <v>55289284</v>
      </c>
      <c r="L54" s="279">
        <v>55289284</v>
      </c>
      <c r="M54" s="277" t="s">
        <v>482</v>
      </c>
      <c r="N54" s="280">
        <v>3.8337000000000003E-2</v>
      </c>
      <c r="O54" s="280">
        <v>3.8600000000000002E-2</v>
      </c>
      <c r="P54" s="18"/>
      <c r="Q54" s="18"/>
      <c r="R54" s="18"/>
      <c r="S54" s="18"/>
      <c r="T54" s="18"/>
      <c r="U54" s="590">
        <v>0</v>
      </c>
      <c r="V54" s="589">
        <v>0</v>
      </c>
      <c r="W54" s="589">
        <v>0</v>
      </c>
      <c r="X54" s="589">
        <v>0</v>
      </c>
      <c r="Y54" s="591">
        <v>55289284</v>
      </c>
      <c r="Z54" s="104">
        <v>55826577</v>
      </c>
    </row>
    <row r="55" spans="1:26">
      <c r="A55" s="18">
        <v>3</v>
      </c>
      <c r="B55" s="278" t="s">
        <v>481</v>
      </c>
      <c r="C55" s="277" t="s">
        <v>286</v>
      </c>
      <c r="D55" s="278" t="s">
        <v>361</v>
      </c>
      <c r="E55" s="278">
        <v>655</v>
      </c>
      <c r="F55" s="278" t="s">
        <v>517</v>
      </c>
      <c r="G55" s="292">
        <v>48366</v>
      </c>
      <c r="H55" s="278" t="s">
        <v>452</v>
      </c>
      <c r="I55" s="279">
        <v>0</v>
      </c>
      <c r="J55" s="279">
        <v>0</v>
      </c>
      <c r="K55" s="279">
        <v>60850960</v>
      </c>
      <c r="L55" s="279">
        <v>60850960</v>
      </c>
      <c r="M55" s="277" t="s">
        <v>482</v>
      </c>
      <c r="N55" s="280">
        <v>4.0377999999999997E-2</v>
      </c>
      <c r="O55" s="280">
        <v>0.04</v>
      </c>
      <c r="P55" s="18"/>
      <c r="Q55" s="18"/>
      <c r="R55" s="18"/>
      <c r="S55" s="18"/>
      <c r="T55" s="18"/>
      <c r="U55" s="590">
        <v>0</v>
      </c>
      <c r="V55" s="589">
        <v>0</v>
      </c>
      <c r="W55" s="589">
        <v>0</v>
      </c>
      <c r="X55" s="589">
        <v>0</v>
      </c>
      <c r="Y55" s="591">
        <v>60850960</v>
      </c>
      <c r="Z55" s="104">
        <v>61067615</v>
      </c>
    </row>
    <row r="56" spans="1:26">
      <c r="A56" s="18">
        <v>4</v>
      </c>
      <c r="B56" s="278" t="s">
        <v>481</v>
      </c>
      <c r="C56" s="277" t="s">
        <v>286</v>
      </c>
      <c r="D56" s="278" t="s">
        <v>361</v>
      </c>
      <c r="E56" s="278">
        <v>713</v>
      </c>
      <c r="F56" s="278" t="s">
        <v>518</v>
      </c>
      <c r="G56" s="292">
        <v>49400</v>
      </c>
      <c r="H56" s="278" t="s">
        <v>452</v>
      </c>
      <c r="I56" s="279">
        <v>0</v>
      </c>
      <c r="J56" s="279">
        <v>0</v>
      </c>
      <c r="K56" s="279">
        <v>84517667</v>
      </c>
      <c r="L56" s="279">
        <v>84517667</v>
      </c>
      <c r="M56" s="277" t="s">
        <v>496</v>
      </c>
      <c r="N56" s="280">
        <v>3.9149000000000003E-2</v>
      </c>
      <c r="O56" s="280">
        <v>3.9E-2</v>
      </c>
      <c r="P56" s="18"/>
      <c r="Q56" s="18"/>
      <c r="R56" s="18"/>
      <c r="S56" s="18"/>
      <c r="T56" s="18"/>
      <c r="U56" s="590">
        <v>0</v>
      </c>
      <c r="V56" s="589">
        <v>0</v>
      </c>
      <c r="W56" s="589">
        <v>0</v>
      </c>
      <c r="X56" s="589">
        <v>0</v>
      </c>
      <c r="Y56" s="591">
        <v>84517667</v>
      </c>
      <c r="Z56" s="104">
        <v>85326375</v>
      </c>
    </row>
    <row r="57" spans="1:26">
      <c r="A57" s="18">
        <v>5</v>
      </c>
      <c r="B57" s="278" t="s">
        <v>481</v>
      </c>
      <c r="C57" s="277" t="s">
        <v>286</v>
      </c>
      <c r="D57" s="278" t="s">
        <v>361</v>
      </c>
      <c r="E57" s="278">
        <v>713</v>
      </c>
      <c r="F57" s="278" t="s">
        <v>519</v>
      </c>
      <c r="G57" s="292">
        <v>49766</v>
      </c>
      <c r="H57" s="278" t="s">
        <v>452</v>
      </c>
      <c r="I57" s="279">
        <v>0</v>
      </c>
      <c r="J57" s="279">
        <v>0</v>
      </c>
      <c r="K57" s="279">
        <v>73518556</v>
      </c>
      <c r="L57" s="279">
        <v>73518556</v>
      </c>
      <c r="M57" s="277" t="s">
        <v>482</v>
      </c>
      <c r="N57" s="280">
        <v>3.8092000000000001E-2</v>
      </c>
      <c r="O57" s="280">
        <v>3.7999999999999999E-2</v>
      </c>
      <c r="P57" s="18"/>
      <c r="Q57" s="18"/>
      <c r="R57" s="18"/>
      <c r="S57" s="18"/>
      <c r="T57" s="18"/>
      <c r="U57" s="590">
        <v>0</v>
      </c>
      <c r="V57" s="589">
        <v>0</v>
      </c>
      <c r="W57" s="589">
        <v>0</v>
      </c>
      <c r="X57" s="589">
        <v>0</v>
      </c>
      <c r="Y57" s="591">
        <v>73518556</v>
      </c>
      <c r="Z57" s="104">
        <v>74206819</v>
      </c>
    </row>
    <row r="58" spans="1:26">
      <c r="A58" s="18">
        <v>6</v>
      </c>
      <c r="B58" s="278" t="s">
        <v>481</v>
      </c>
      <c r="C58" s="277" t="s">
        <v>286</v>
      </c>
      <c r="D58" s="278" t="s">
        <v>361</v>
      </c>
      <c r="E58" s="278">
        <v>778</v>
      </c>
      <c r="F58" s="278" t="s">
        <v>520</v>
      </c>
      <c r="G58" s="292">
        <v>50131</v>
      </c>
      <c r="H58" s="278" t="s">
        <v>452</v>
      </c>
      <c r="I58" s="279">
        <v>0</v>
      </c>
      <c r="J58" s="279">
        <v>0</v>
      </c>
      <c r="K58" s="279">
        <v>73578720</v>
      </c>
      <c r="L58" s="279">
        <v>73578720</v>
      </c>
      <c r="M58" s="277" t="s">
        <v>482</v>
      </c>
      <c r="N58" s="280">
        <v>3.5000000000000003E-2</v>
      </c>
      <c r="O58" s="280">
        <v>3.5000000000000003E-2</v>
      </c>
      <c r="P58" s="18"/>
      <c r="Q58" s="18"/>
      <c r="R58" s="18"/>
      <c r="S58" s="18"/>
      <c r="T58" s="18"/>
      <c r="U58" s="590">
        <v>0</v>
      </c>
      <c r="V58" s="589">
        <v>0</v>
      </c>
      <c r="W58" s="589">
        <v>0</v>
      </c>
      <c r="X58" s="589">
        <v>0</v>
      </c>
      <c r="Y58" s="591">
        <v>73578720</v>
      </c>
      <c r="Z58" s="104">
        <v>74216979</v>
      </c>
    </row>
    <row r="59" spans="1:26">
      <c r="A59" s="18">
        <v>7</v>
      </c>
      <c r="B59" s="278" t="s">
        <v>481</v>
      </c>
      <c r="C59" s="277" t="s">
        <v>286</v>
      </c>
      <c r="D59" s="278" t="s">
        <v>361</v>
      </c>
      <c r="E59" s="278">
        <v>778</v>
      </c>
      <c r="F59" s="278" t="s">
        <v>521</v>
      </c>
      <c r="G59" s="292">
        <v>50192</v>
      </c>
      <c r="H59" s="278" t="s">
        <v>452</v>
      </c>
      <c r="I59" s="279">
        <v>0</v>
      </c>
      <c r="J59" s="279">
        <v>0</v>
      </c>
      <c r="K59" s="279">
        <v>85302103</v>
      </c>
      <c r="L59" s="279">
        <v>85302103</v>
      </c>
      <c r="M59" s="277" t="s">
        <v>496</v>
      </c>
      <c r="N59" s="280">
        <v>3.2105000000000002E-2</v>
      </c>
      <c r="O59" s="280">
        <v>3.3000000000000002E-2</v>
      </c>
      <c r="P59" s="18"/>
      <c r="Q59" s="18"/>
      <c r="R59" s="18"/>
      <c r="S59" s="18"/>
      <c r="T59" s="18"/>
      <c r="U59" s="590">
        <v>0</v>
      </c>
      <c r="V59" s="589">
        <v>0</v>
      </c>
      <c r="W59" s="589">
        <v>0</v>
      </c>
      <c r="X59" s="589">
        <v>0</v>
      </c>
      <c r="Y59" s="591">
        <v>85302103</v>
      </c>
      <c r="Z59" s="104">
        <v>85584215</v>
      </c>
    </row>
    <row r="60" spans="1:26">
      <c r="A60" s="18">
        <v>8</v>
      </c>
      <c r="B60" s="278" t="s">
        <v>481</v>
      </c>
      <c r="C60" s="277" t="s">
        <v>286</v>
      </c>
      <c r="D60" s="278" t="s">
        <v>361</v>
      </c>
      <c r="E60" s="278">
        <v>806</v>
      </c>
      <c r="F60" s="278" t="s">
        <v>522</v>
      </c>
      <c r="G60" s="292">
        <v>50437</v>
      </c>
      <c r="H60" s="278" t="s">
        <v>452</v>
      </c>
      <c r="I60" s="279">
        <v>0</v>
      </c>
      <c r="J60" s="279">
        <v>0</v>
      </c>
      <c r="K60" s="279">
        <v>58158280</v>
      </c>
      <c r="L60" s="279">
        <v>58158280</v>
      </c>
      <c r="M60" s="277" t="s">
        <v>482</v>
      </c>
      <c r="N60" s="280">
        <v>3.1125E-2</v>
      </c>
      <c r="O60" s="280">
        <v>0.03</v>
      </c>
      <c r="P60" s="18"/>
      <c r="Q60" s="18"/>
      <c r="R60" s="18"/>
      <c r="S60" s="18"/>
      <c r="T60" s="18"/>
      <c r="U60" s="590">
        <v>0</v>
      </c>
      <c r="V60" s="589">
        <v>0</v>
      </c>
      <c r="W60" s="589">
        <v>0</v>
      </c>
      <c r="X60" s="589">
        <v>0</v>
      </c>
      <c r="Y60" s="591">
        <v>58158280</v>
      </c>
      <c r="Z60" s="104">
        <v>58845929</v>
      </c>
    </row>
    <row r="61" spans="1:26">
      <c r="A61" s="18">
        <v>9</v>
      </c>
      <c r="B61" s="278" t="s">
        <v>481</v>
      </c>
      <c r="C61" s="277" t="s">
        <v>286</v>
      </c>
      <c r="D61" s="278" t="s">
        <v>361</v>
      </c>
      <c r="E61" s="278">
        <v>806</v>
      </c>
      <c r="F61" s="278" t="s">
        <v>523</v>
      </c>
      <c r="G61" s="292">
        <v>51150</v>
      </c>
      <c r="H61" s="278" t="s">
        <v>452</v>
      </c>
      <c r="I61" s="279">
        <v>0</v>
      </c>
      <c r="J61" s="279">
        <v>0</v>
      </c>
      <c r="K61" s="279">
        <v>72763858</v>
      </c>
      <c r="L61" s="279">
        <v>72763858</v>
      </c>
      <c r="M61" s="277" t="s">
        <v>496</v>
      </c>
      <c r="N61" s="280">
        <v>3.2981999999999997E-2</v>
      </c>
      <c r="O61" s="280">
        <v>3.2000000000000001E-2</v>
      </c>
      <c r="P61" s="18"/>
      <c r="Q61" s="18"/>
      <c r="R61" s="18"/>
      <c r="S61" s="18"/>
      <c r="T61" s="18"/>
      <c r="U61" s="590">
        <v>0</v>
      </c>
      <c r="V61" s="589">
        <v>0</v>
      </c>
      <c r="W61" s="589">
        <v>0</v>
      </c>
      <c r="X61" s="589">
        <v>0</v>
      </c>
      <c r="Y61" s="591">
        <v>72763858</v>
      </c>
      <c r="Z61" s="104">
        <v>73797368</v>
      </c>
    </row>
    <row r="62" spans="1:26">
      <c r="A62" s="18">
        <v>10</v>
      </c>
      <c r="B62" s="278" t="s">
        <v>481</v>
      </c>
      <c r="C62" s="277" t="s">
        <v>286</v>
      </c>
      <c r="D62" s="278" t="s">
        <v>361</v>
      </c>
      <c r="E62" s="278">
        <v>887</v>
      </c>
      <c r="F62" s="278" t="s">
        <v>524</v>
      </c>
      <c r="G62" s="292">
        <v>52305</v>
      </c>
      <c r="H62" s="278" t="s">
        <v>452</v>
      </c>
      <c r="I62" s="279">
        <v>0</v>
      </c>
      <c r="J62" s="279">
        <v>0</v>
      </c>
      <c r="K62" s="279">
        <v>73061981</v>
      </c>
      <c r="L62" s="279">
        <v>73061981</v>
      </c>
      <c r="M62" s="277" t="s">
        <v>496</v>
      </c>
      <c r="N62" s="280">
        <v>2.8518000000000002E-2</v>
      </c>
      <c r="O62" s="280">
        <v>2.8000000000000001E-2</v>
      </c>
      <c r="P62" s="18"/>
      <c r="Q62" s="18"/>
      <c r="R62" s="18"/>
      <c r="S62" s="18"/>
      <c r="T62" s="18"/>
      <c r="U62" s="590">
        <v>0</v>
      </c>
      <c r="V62" s="589">
        <v>0</v>
      </c>
      <c r="W62" s="589">
        <v>0</v>
      </c>
      <c r="X62" s="589">
        <v>0</v>
      </c>
      <c r="Y62" s="591">
        <v>73061981</v>
      </c>
      <c r="Z62" s="104">
        <v>73641820</v>
      </c>
    </row>
    <row r="63" spans="1:26">
      <c r="A63" s="18">
        <v>11</v>
      </c>
      <c r="B63" s="278" t="s">
        <v>481</v>
      </c>
      <c r="C63" s="277" t="s">
        <v>286</v>
      </c>
      <c r="D63" s="278" t="s">
        <v>361</v>
      </c>
      <c r="E63" s="278">
        <v>886</v>
      </c>
      <c r="F63" s="278" t="s">
        <v>525</v>
      </c>
      <c r="G63" s="292">
        <v>45731</v>
      </c>
      <c r="H63" s="278" t="s">
        <v>452</v>
      </c>
      <c r="I63" s="279">
        <v>6903050</v>
      </c>
      <c r="J63" s="279">
        <v>0</v>
      </c>
      <c r="K63" s="279">
        <v>0</v>
      </c>
      <c r="L63" s="279">
        <v>6903050</v>
      </c>
      <c r="M63" s="277" t="s">
        <v>496</v>
      </c>
      <c r="N63" s="280">
        <v>1.9668000000000001E-2</v>
      </c>
      <c r="O63" s="280">
        <v>1.7999999999999999E-2</v>
      </c>
      <c r="P63" s="18"/>
      <c r="Q63" s="18"/>
      <c r="R63" s="18"/>
      <c r="S63" s="18"/>
      <c r="T63" s="18"/>
      <c r="U63" s="590">
        <v>6903050</v>
      </c>
      <c r="V63" s="589">
        <v>0</v>
      </c>
      <c r="W63" s="589">
        <v>0</v>
      </c>
      <c r="X63" s="589">
        <v>0</v>
      </c>
      <c r="Y63" s="591">
        <v>0</v>
      </c>
      <c r="Z63" s="104">
        <v>20769644</v>
      </c>
    </row>
    <row r="64" spans="1:26">
      <c r="A64" s="18">
        <v>12</v>
      </c>
      <c r="B64" s="278" t="s">
        <v>481</v>
      </c>
      <c r="C64" s="277" t="s">
        <v>286</v>
      </c>
      <c r="D64" s="278" t="s">
        <v>361</v>
      </c>
      <c r="E64" s="278">
        <v>887</v>
      </c>
      <c r="F64" s="278" t="s">
        <v>526</v>
      </c>
      <c r="G64" s="292">
        <v>52671</v>
      </c>
      <c r="H64" s="278" t="s">
        <v>452</v>
      </c>
      <c r="I64" s="279">
        <v>0</v>
      </c>
      <c r="J64" s="279">
        <v>0</v>
      </c>
      <c r="K64" s="279">
        <v>77419851</v>
      </c>
      <c r="L64" s="279">
        <v>77419851</v>
      </c>
      <c r="M64" s="277" t="s">
        <v>496</v>
      </c>
      <c r="N64" s="280">
        <v>2.1527000000000001E-2</v>
      </c>
      <c r="O64" s="280">
        <v>2.5000000000000001E-2</v>
      </c>
      <c r="P64" s="18"/>
      <c r="Q64" s="18"/>
      <c r="R64" s="18"/>
      <c r="S64" s="18"/>
      <c r="T64" s="18"/>
      <c r="U64" s="590">
        <v>0</v>
      </c>
      <c r="V64" s="590">
        <v>0</v>
      </c>
      <c r="W64" s="589">
        <v>0</v>
      </c>
      <c r="X64" s="589">
        <v>0</v>
      </c>
      <c r="Y64" s="591">
        <v>77419851</v>
      </c>
      <c r="Z64" s="104">
        <v>78125946</v>
      </c>
    </row>
    <row r="65" spans="1:26">
      <c r="A65" s="18">
        <v>13</v>
      </c>
      <c r="B65" s="278" t="s">
        <v>481</v>
      </c>
      <c r="C65" s="277" t="s">
        <v>286</v>
      </c>
      <c r="D65" s="278" t="s">
        <v>361</v>
      </c>
      <c r="E65" s="278">
        <v>0</v>
      </c>
      <c r="F65" s="278" t="s">
        <v>527</v>
      </c>
      <c r="G65" s="292">
        <v>50388</v>
      </c>
      <c r="H65" s="278" t="s">
        <v>453</v>
      </c>
      <c r="I65" s="279">
        <v>0</v>
      </c>
      <c r="J65" s="279">
        <v>0</v>
      </c>
      <c r="K65" s="279">
        <v>11721373</v>
      </c>
      <c r="L65" s="279">
        <v>11721373</v>
      </c>
      <c r="M65" s="277" t="s">
        <v>496</v>
      </c>
      <c r="N65" s="280">
        <v>7.078230901902538E-2</v>
      </c>
      <c r="O65" s="280">
        <v>6.8199999999999997E-2</v>
      </c>
      <c r="P65" s="18"/>
      <c r="Q65" s="18"/>
      <c r="R65" s="18"/>
      <c r="S65" s="18"/>
      <c r="T65" s="18"/>
      <c r="U65" s="590">
        <v>0</v>
      </c>
      <c r="V65" s="589">
        <v>0</v>
      </c>
      <c r="W65" s="589">
        <v>0</v>
      </c>
      <c r="X65" s="589">
        <v>0</v>
      </c>
      <c r="Y65" s="591">
        <v>11721373</v>
      </c>
      <c r="Z65" s="104">
        <v>11750880</v>
      </c>
    </row>
    <row r="66" spans="1:26">
      <c r="A66" s="18">
        <v>14</v>
      </c>
      <c r="B66" s="278" t="s">
        <v>481</v>
      </c>
      <c r="C66" s="277" t="s">
        <v>286</v>
      </c>
      <c r="D66" s="278" t="s">
        <v>361</v>
      </c>
      <c r="E66" s="278">
        <v>0</v>
      </c>
      <c r="F66" s="278" t="s">
        <v>528</v>
      </c>
      <c r="G66" s="292">
        <v>50388</v>
      </c>
      <c r="H66" s="278" t="s">
        <v>255</v>
      </c>
      <c r="I66" s="279">
        <v>0</v>
      </c>
      <c r="J66" s="279">
        <v>0</v>
      </c>
      <c r="K66" s="279">
        <v>30468592</v>
      </c>
      <c r="L66" s="279">
        <v>30468592</v>
      </c>
      <c r="M66" s="277" t="s">
        <v>496</v>
      </c>
      <c r="N66" s="280">
        <v>2.3535014391485198E-2</v>
      </c>
      <c r="O66" s="280">
        <v>2.1600000000000001E-2</v>
      </c>
      <c r="P66" s="18"/>
      <c r="Q66" s="18"/>
      <c r="R66" s="18"/>
      <c r="S66" s="18"/>
      <c r="T66" s="18"/>
      <c r="U66" s="590">
        <v>0</v>
      </c>
      <c r="V66" s="589">
        <v>0</v>
      </c>
      <c r="W66" s="589">
        <v>0</v>
      </c>
      <c r="X66" s="589">
        <v>0</v>
      </c>
      <c r="Y66" s="591">
        <v>30468592</v>
      </c>
      <c r="Z66" s="104">
        <v>30468592</v>
      </c>
    </row>
    <row r="67" spans="1:26">
      <c r="A67" s="18">
        <v>15</v>
      </c>
      <c r="B67" s="282"/>
      <c r="C67" s="281"/>
      <c r="D67" s="282"/>
      <c r="E67" s="282"/>
      <c r="F67" s="282"/>
      <c r="G67" s="298"/>
      <c r="H67" s="282"/>
      <c r="I67" s="283"/>
      <c r="J67" s="283"/>
      <c r="K67" s="283"/>
      <c r="L67" s="279">
        <v>0</v>
      </c>
      <c r="M67" s="281"/>
      <c r="N67" s="284"/>
      <c r="O67" s="284"/>
      <c r="P67" s="18"/>
      <c r="Q67" s="18"/>
      <c r="R67" s="18"/>
      <c r="S67" s="18"/>
      <c r="T67" s="18"/>
      <c r="U67" s="545"/>
      <c r="V67" s="546"/>
      <c r="W67" s="546"/>
      <c r="X67" s="546"/>
      <c r="Y67" s="546"/>
      <c r="Z67" s="104">
        <v>0</v>
      </c>
    </row>
    <row r="68" spans="1:26" ht="12.6" thickBot="1">
      <c r="A68" s="18"/>
      <c r="B68" s="95" t="s">
        <v>259</v>
      </c>
      <c r="C68" s="96"/>
      <c r="D68" s="96"/>
      <c r="E68" s="96"/>
      <c r="F68" s="96"/>
      <c r="G68" s="96"/>
      <c r="H68" s="96"/>
      <c r="I68" s="97">
        <v>6903050</v>
      </c>
      <c r="J68" s="97">
        <v>0</v>
      </c>
      <c r="K68" s="97">
        <v>821144692</v>
      </c>
      <c r="L68" s="97">
        <v>828047742</v>
      </c>
      <c r="M68" s="96"/>
      <c r="N68" s="96"/>
      <c r="O68" s="98"/>
      <c r="P68" s="21"/>
      <c r="Q68" s="21"/>
      <c r="R68" s="21"/>
      <c r="S68" s="21"/>
      <c r="T68" s="21"/>
      <c r="U68" s="107">
        <v>6903050</v>
      </c>
      <c r="V68" s="97">
        <v>0</v>
      </c>
      <c r="W68" s="97">
        <v>0</v>
      </c>
      <c r="X68" s="97">
        <v>0</v>
      </c>
      <c r="Y68" s="97">
        <v>821144692</v>
      </c>
      <c r="Z68" s="108">
        <v>848806707</v>
      </c>
    </row>
    <row r="69" spans="1:26" ht="12.6" thickBo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c r="A70" s="18"/>
      <c r="B70" s="109" t="s">
        <v>532</v>
      </c>
      <c r="C70" s="110"/>
      <c r="D70" s="110"/>
      <c r="E70" s="110"/>
      <c r="F70" s="110"/>
      <c r="G70" s="110"/>
      <c r="H70" s="110"/>
      <c r="I70" s="110"/>
      <c r="J70" s="110"/>
      <c r="K70" s="110"/>
      <c r="L70" s="110"/>
      <c r="M70" s="110"/>
      <c r="N70" s="110"/>
      <c r="O70" s="111"/>
      <c r="P70" s="18"/>
      <c r="Q70" s="18"/>
      <c r="R70" s="18"/>
      <c r="S70" s="18"/>
      <c r="T70" s="18"/>
      <c r="U70" s="1105" t="s">
        <v>355</v>
      </c>
      <c r="V70" s="1106"/>
      <c r="W70" s="1106"/>
      <c r="X70" s="1106"/>
      <c r="Y70" s="1106"/>
      <c r="Z70" s="1107"/>
    </row>
    <row r="71" spans="1:26">
      <c r="A71" s="18"/>
      <c r="B71" s="1091" t="s">
        <v>489</v>
      </c>
      <c r="C71" s="1054" t="s">
        <v>490</v>
      </c>
      <c r="D71" s="1054" t="s">
        <v>491</v>
      </c>
      <c r="E71" s="1054" t="s">
        <v>512</v>
      </c>
      <c r="F71" s="1054" t="s">
        <v>513</v>
      </c>
      <c r="G71" s="1054" t="s">
        <v>514</v>
      </c>
      <c r="H71" s="1054" t="s">
        <v>493</v>
      </c>
      <c r="I71" s="1094" t="s">
        <v>355</v>
      </c>
      <c r="J71" s="1094"/>
      <c r="K71" s="1094"/>
      <c r="L71" s="1094"/>
      <c r="M71" s="1054" t="s">
        <v>356</v>
      </c>
      <c r="N71" s="1054" t="s">
        <v>494</v>
      </c>
      <c r="O71" s="1095" t="s">
        <v>358</v>
      </c>
      <c r="P71" s="18"/>
      <c r="Q71" s="18"/>
      <c r="R71" s="18"/>
      <c r="S71" s="18"/>
      <c r="T71" s="18"/>
      <c r="U71" s="1108"/>
      <c r="V71" s="1109"/>
      <c r="W71" s="1109"/>
      <c r="X71" s="1109"/>
      <c r="Y71" s="1109"/>
      <c r="Z71" s="1110"/>
    </row>
    <row r="72" spans="1:26" ht="36">
      <c r="A72" s="18"/>
      <c r="B72" s="1092"/>
      <c r="C72" s="1055"/>
      <c r="D72" s="1055"/>
      <c r="E72" s="1055"/>
      <c r="F72" s="1055"/>
      <c r="G72" s="1055"/>
      <c r="H72" s="1055"/>
      <c r="I72" s="92" t="s">
        <v>347</v>
      </c>
      <c r="J72" s="92" t="s">
        <v>348</v>
      </c>
      <c r="K72" s="92" t="s">
        <v>272</v>
      </c>
      <c r="L72" s="92" t="s">
        <v>259</v>
      </c>
      <c r="M72" s="1055"/>
      <c r="N72" s="1055"/>
      <c r="O72" s="1096"/>
      <c r="P72" s="18"/>
      <c r="Q72" s="18"/>
      <c r="R72" s="18"/>
      <c r="S72" s="18"/>
      <c r="T72" s="18"/>
      <c r="U72" s="101" t="s">
        <v>374</v>
      </c>
      <c r="V72" s="92" t="s">
        <v>375</v>
      </c>
      <c r="W72" s="92" t="s">
        <v>506</v>
      </c>
      <c r="X72" s="92" t="s">
        <v>376</v>
      </c>
      <c r="Y72" s="92" t="s">
        <v>272</v>
      </c>
      <c r="Z72" s="102" t="s">
        <v>507</v>
      </c>
    </row>
    <row r="73" spans="1:26">
      <c r="A73" s="18"/>
      <c r="B73" s="1093"/>
      <c r="C73" s="1056"/>
      <c r="D73" s="1056"/>
      <c r="E73" s="1056"/>
      <c r="F73" s="1056"/>
      <c r="G73" s="1056"/>
      <c r="H73" s="1056"/>
      <c r="I73" s="93" t="s">
        <v>88</v>
      </c>
      <c r="J73" s="93" t="s">
        <v>88</v>
      </c>
      <c r="K73" s="93" t="s">
        <v>88</v>
      </c>
      <c r="L73" s="93" t="s">
        <v>88</v>
      </c>
      <c r="M73" s="1056"/>
      <c r="N73" s="93" t="s">
        <v>359</v>
      </c>
      <c r="O73" s="94" t="s">
        <v>359</v>
      </c>
      <c r="P73" s="18"/>
      <c r="Q73" s="18"/>
      <c r="R73" s="18"/>
      <c r="S73" s="18"/>
      <c r="T73" s="18"/>
      <c r="U73" s="103" t="s">
        <v>88</v>
      </c>
      <c r="V73" s="93" t="s">
        <v>88</v>
      </c>
      <c r="W73" s="93" t="s">
        <v>88</v>
      </c>
      <c r="X73" s="93" t="s">
        <v>88</v>
      </c>
      <c r="Y73" s="93" t="s">
        <v>88</v>
      </c>
      <c r="Z73" s="94" t="s">
        <v>88</v>
      </c>
    </row>
    <row r="74" spans="1:26">
      <c r="A74" s="18">
        <v>1</v>
      </c>
      <c r="B74" s="274" t="s">
        <v>481</v>
      </c>
      <c r="C74" s="273" t="s">
        <v>286</v>
      </c>
      <c r="D74" s="274" t="s">
        <v>361</v>
      </c>
      <c r="E74" s="274">
        <v>630</v>
      </c>
      <c r="F74" s="274" t="s">
        <v>515</v>
      </c>
      <c r="G74" s="290">
        <v>47939</v>
      </c>
      <c r="H74" s="274" t="s">
        <v>452</v>
      </c>
      <c r="I74" s="275">
        <v>0</v>
      </c>
      <c r="J74" s="275">
        <v>0</v>
      </c>
      <c r="K74" s="275">
        <v>64381380</v>
      </c>
      <c r="L74" s="275">
        <v>64381380</v>
      </c>
      <c r="M74" s="273" t="s">
        <v>482</v>
      </c>
      <c r="N74" s="276">
        <v>4.1674000000000003E-2</v>
      </c>
      <c r="O74" s="276">
        <v>4.2000000000000003E-2</v>
      </c>
      <c r="P74" s="18"/>
      <c r="Q74" s="18"/>
      <c r="R74" s="18"/>
      <c r="S74" s="18"/>
      <c r="T74" s="18"/>
      <c r="U74" s="590">
        <v>0</v>
      </c>
      <c r="V74" s="589">
        <v>0</v>
      </c>
      <c r="W74" s="589">
        <v>0</v>
      </c>
      <c r="X74" s="589">
        <v>0</v>
      </c>
      <c r="Y74" s="591">
        <v>64381380</v>
      </c>
      <c r="Z74" s="592">
        <v>65050431</v>
      </c>
    </row>
    <row r="75" spans="1:26">
      <c r="A75" s="18">
        <v>2</v>
      </c>
      <c r="B75" s="278" t="s">
        <v>481</v>
      </c>
      <c r="C75" s="277" t="s">
        <v>286</v>
      </c>
      <c r="D75" s="278" t="s">
        <v>361</v>
      </c>
      <c r="E75" s="278">
        <v>655</v>
      </c>
      <c r="F75" s="278" t="s">
        <v>516</v>
      </c>
      <c r="G75" s="292">
        <v>48853</v>
      </c>
      <c r="H75" s="278" t="s">
        <v>452</v>
      </c>
      <c r="I75" s="279">
        <v>0</v>
      </c>
      <c r="J75" s="279">
        <v>0</v>
      </c>
      <c r="K75" s="279">
        <v>55184040</v>
      </c>
      <c r="L75" s="279">
        <v>55184040</v>
      </c>
      <c r="M75" s="277" t="s">
        <v>482</v>
      </c>
      <c r="N75" s="280">
        <v>3.8337000000000003E-2</v>
      </c>
      <c r="O75" s="280">
        <v>3.8600000000000002E-2</v>
      </c>
      <c r="P75" s="18"/>
      <c r="Q75" s="18"/>
      <c r="R75" s="18"/>
      <c r="S75" s="18"/>
      <c r="T75" s="18"/>
      <c r="U75" s="590">
        <v>0</v>
      </c>
      <c r="V75" s="589">
        <v>0</v>
      </c>
      <c r="W75" s="589">
        <v>0</v>
      </c>
      <c r="X75" s="589">
        <v>0</v>
      </c>
      <c r="Y75" s="591">
        <v>55184040</v>
      </c>
      <c r="Z75" s="592">
        <v>55711517</v>
      </c>
    </row>
    <row r="76" spans="1:26">
      <c r="A76" s="18">
        <v>3</v>
      </c>
      <c r="B76" s="278" t="s">
        <v>481</v>
      </c>
      <c r="C76" s="277" t="s">
        <v>286</v>
      </c>
      <c r="D76" s="278" t="s">
        <v>361</v>
      </c>
      <c r="E76" s="278">
        <v>655</v>
      </c>
      <c r="F76" s="278" t="s">
        <v>517</v>
      </c>
      <c r="G76" s="292">
        <v>48366</v>
      </c>
      <c r="H76" s="278" t="s">
        <v>452</v>
      </c>
      <c r="I76" s="279">
        <v>0</v>
      </c>
      <c r="J76" s="279">
        <v>0</v>
      </c>
      <c r="K76" s="279">
        <v>60702444</v>
      </c>
      <c r="L76" s="279">
        <v>60702444</v>
      </c>
      <c r="M76" s="277" t="s">
        <v>482</v>
      </c>
      <c r="N76" s="280">
        <v>4.0377999999999997E-2</v>
      </c>
      <c r="O76" s="280">
        <v>0.04</v>
      </c>
      <c r="P76" s="18"/>
      <c r="Q76" s="18"/>
      <c r="R76" s="18"/>
      <c r="S76" s="18"/>
      <c r="T76" s="18"/>
      <c r="U76" s="590">
        <v>0</v>
      </c>
      <c r="V76" s="589">
        <v>0</v>
      </c>
      <c r="W76" s="589">
        <v>0</v>
      </c>
      <c r="X76" s="589">
        <v>0</v>
      </c>
      <c r="Y76" s="591">
        <v>60702444</v>
      </c>
      <c r="Z76" s="592">
        <v>60902803</v>
      </c>
    </row>
    <row r="77" spans="1:26">
      <c r="A77" s="18">
        <v>4</v>
      </c>
      <c r="B77" s="278" t="s">
        <v>481</v>
      </c>
      <c r="C77" s="277" t="s">
        <v>286</v>
      </c>
      <c r="D77" s="278" t="s">
        <v>361</v>
      </c>
      <c r="E77" s="278">
        <v>713</v>
      </c>
      <c r="F77" s="278" t="s">
        <v>518</v>
      </c>
      <c r="G77" s="292">
        <v>49400</v>
      </c>
      <c r="H77" s="278" t="s">
        <v>452</v>
      </c>
      <c r="I77" s="279">
        <v>0</v>
      </c>
      <c r="J77" s="279">
        <v>0</v>
      </c>
      <c r="K77" s="279">
        <v>84615528</v>
      </c>
      <c r="L77" s="279">
        <v>84615528</v>
      </c>
      <c r="M77" s="277" t="s">
        <v>496</v>
      </c>
      <c r="N77" s="280">
        <v>3.9149000000000003E-2</v>
      </c>
      <c r="O77" s="280">
        <v>3.9E-2</v>
      </c>
      <c r="P77" s="18"/>
      <c r="Q77" s="18"/>
      <c r="R77" s="18"/>
      <c r="S77" s="18"/>
      <c r="T77" s="18"/>
      <c r="U77" s="590">
        <v>0</v>
      </c>
      <c r="V77" s="589">
        <v>0</v>
      </c>
      <c r="W77" s="589">
        <v>0</v>
      </c>
      <c r="X77" s="589">
        <v>0</v>
      </c>
      <c r="Y77" s="591">
        <v>84615528</v>
      </c>
      <c r="Z77" s="592">
        <v>85432618</v>
      </c>
    </row>
    <row r="78" spans="1:26">
      <c r="A78" s="18">
        <v>5</v>
      </c>
      <c r="B78" s="278" t="s">
        <v>481</v>
      </c>
      <c r="C78" s="277" t="s">
        <v>286</v>
      </c>
      <c r="D78" s="278" t="s">
        <v>361</v>
      </c>
      <c r="E78" s="278">
        <v>713</v>
      </c>
      <c r="F78" s="278" t="s">
        <v>519</v>
      </c>
      <c r="G78" s="292">
        <v>49766</v>
      </c>
      <c r="H78" s="278" t="s">
        <v>452</v>
      </c>
      <c r="I78" s="279">
        <v>0</v>
      </c>
      <c r="J78" s="279">
        <v>0</v>
      </c>
      <c r="K78" s="279">
        <v>73578720</v>
      </c>
      <c r="L78" s="279">
        <v>73578720</v>
      </c>
      <c r="M78" s="277" t="s">
        <v>482</v>
      </c>
      <c r="N78" s="280">
        <v>3.8092000000000001E-2</v>
      </c>
      <c r="O78" s="280">
        <v>3.7999999999999999E-2</v>
      </c>
      <c r="P78" s="18"/>
      <c r="Q78" s="18"/>
      <c r="R78" s="18"/>
      <c r="S78" s="18"/>
      <c r="T78" s="18"/>
      <c r="U78" s="590">
        <v>0</v>
      </c>
      <c r="V78" s="589">
        <v>0</v>
      </c>
      <c r="W78" s="589">
        <v>0</v>
      </c>
      <c r="X78" s="589">
        <v>0</v>
      </c>
      <c r="Y78" s="591">
        <v>73578720</v>
      </c>
      <c r="Z78" s="592">
        <v>74271206</v>
      </c>
    </row>
    <row r="79" spans="1:26">
      <c r="A79" s="18">
        <v>6</v>
      </c>
      <c r="B79" s="278" t="s">
        <v>481</v>
      </c>
      <c r="C79" s="277" t="s">
        <v>286</v>
      </c>
      <c r="D79" s="278" t="s">
        <v>361</v>
      </c>
      <c r="E79" s="278">
        <v>778</v>
      </c>
      <c r="F79" s="278" t="s">
        <v>520</v>
      </c>
      <c r="G79" s="292">
        <v>50131</v>
      </c>
      <c r="H79" s="278" t="s">
        <v>452</v>
      </c>
      <c r="I79" s="279">
        <v>0</v>
      </c>
      <c r="J79" s="279">
        <v>0</v>
      </c>
      <c r="K79" s="279">
        <v>73578720</v>
      </c>
      <c r="L79" s="279">
        <v>73578720</v>
      </c>
      <c r="M79" s="277" t="s">
        <v>482</v>
      </c>
      <c r="N79" s="280">
        <v>3.5000000000000003E-2</v>
      </c>
      <c r="O79" s="280">
        <v>3.5000000000000003E-2</v>
      </c>
      <c r="P79" s="18"/>
      <c r="Q79" s="18"/>
      <c r="R79" s="18"/>
      <c r="S79" s="18"/>
      <c r="T79" s="18"/>
      <c r="U79" s="590">
        <v>0</v>
      </c>
      <c r="V79" s="589">
        <v>0</v>
      </c>
      <c r="W79" s="589">
        <v>0</v>
      </c>
      <c r="X79" s="589">
        <v>0</v>
      </c>
      <c r="Y79" s="591">
        <v>73578720</v>
      </c>
      <c r="Z79" s="592">
        <v>74216979</v>
      </c>
    </row>
    <row r="80" spans="1:26">
      <c r="A80" s="18">
        <v>7</v>
      </c>
      <c r="B80" s="278" t="s">
        <v>481</v>
      </c>
      <c r="C80" s="277" t="s">
        <v>286</v>
      </c>
      <c r="D80" s="278" t="s">
        <v>361</v>
      </c>
      <c r="E80" s="278">
        <v>778</v>
      </c>
      <c r="F80" s="278" t="s">
        <v>521</v>
      </c>
      <c r="G80" s="292">
        <v>50192</v>
      </c>
      <c r="H80" s="278" t="s">
        <v>452</v>
      </c>
      <c r="I80" s="279">
        <v>0</v>
      </c>
      <c r="J80" s="279">
        <v>0</v>
      </c>
      <c r="K80" s="279">
        <v>84615528</v>
      </c>
      <c r="L80" s="279">
        <v>84615528</v>
      </c>
      <c r="M80" s="277" t="s">
        <v>496</v>
      </c>
      <c r="N80" s="280">
        <v>3.2105000000000002E-2</v>
      </c>
      <c r="O80" s="280">
        <v>3.3000000000000002E-2</v>
      </c>
      <c r="P80" s="18"/>
      <c r="Q80" s="18"/>
      <c r="R80" s="18"/>
      <c r="S80" s="18"/>
      <c r="T80" s="18"/>
      <c r="U80" s="590">
        <v>0</v>
      </c>
      <c r="V80" s="589">
        <v>0</v>
      </c>
      <c r="W80" s="589">
        <v>0</v>
      </c>
      <c r="X80" s="589">
        <v>0</v>
      </c>
      <c r="Y80" s="591">
        <v>84615528</v>
      </c>
      <c r="Z80" s="592">
        <v>84846331</v>
      </c>
    </row>
    <row r="81" spans="1:26">
      <c r="A81" s="18">
        <v>8</v>
      </c>
      <c r="B81" s="278" t="s">
        <v>481</v>
      </c>
      <c r="C81" s="277" t="s">
        <v>286</v>
      </c>
      <c r="D81" s="278" t="s">
        <v>361</v>
      </c>
      <c r="E81" s="278">
        <v>806</v>
      </c>
      <c r="F81" s="278" t="s">
        <v>522</v>
      </c>
      <c r="G81" s="292">
        <v>50437</v>
      </c>
      <c r="H81" s="278" t="s">
        <v>452</v>
      </c>
      <c r="I81" s="279">
        <v>0</v>
      </c>
      <c r="J81" s="279">
        <v>0</v>
      </c>
      <c r="K81" s="279">
        <v>58862976</v>
      </c>
      <c r="L81" s="279">
        <v>58862976</v>
      </c>
      <c r="M81" s="277" t="s">
        <v>482</v>
      </c>
      <c r="N81" s="280">
        <v>3.1125E-2</v>
      </c>
      <c r="O81" s="280">
        <v>0.03</v>
      </c>
      <c r="P81" s="18"/>
      <c r="Q81" s="18"/>
      <c r="R81" s="18"/>
      <c r="S81" s="18"/>
      <c r="T81" s="18"/>
      <c r="U81" s="590">
        <v>0</v>
      </c>
      <c r="V81" s="589">
        <v>0</v>
      </c>
      <c r="W81" s="589">
        <v>0</v>
      </c>
      <c r="X81" s="589">
        <v>0</v>
      </c>
      <c r="Y81" s="591">
        <v>58862976</v>
      </c>
      <c r="Z81" s="592">
        <v>59593318</v>
      </c>
    </row>
    <row r="82" spans="1:26">
      <c r="A82" s="18">
        <v>9</v>
      </c>
      <c r="B82" s="278" t="s">
        <v>481</v>
      </c>
      <c r="C82" s="277" t="s">
        <v>286</v>
      </c>
      <c r="D82" s="278" t="s">
        <v>361</v>
      </c>
      <c r="E82" s="278">
        <v>806</v>
      </c>
      <c r="F82" s="278" t="s">
        <v>523</v>
      </c>
      <c r="G82" s="292">
        <v>51150</v>
      </c>
      <c r="H82" s="278" t="s">
        <v>452</v>
      </c>
      <c r="I82" s="279">
        <v>0</v>
      </c>
      <c r="J82" s="279">
        <v>0</v>
      </c>
      <c r="K82" s="279">
        <v>73578720</v>
      </c>
      <c r="L82" s="279">
        <v>73578720</v>
      </c>
      <c r="M82" s="277" t="s">
        <v>496</v>
      </c>
      <c r="N82" s="280">
        <v>3.2981999999999997E-2</v>
      </c>
      <c r="O82" s="280">
        <v>3.2000000000000001E-2</v>
      </c>
      <c r="P82" s="18"/>
      <c r="Q82" s="18"/>
      <c r="R82" s="18"/>
      <c r="S82" s="18"/>
      <c r="T82" s="18"/>
      <c r="U82" s="590">
        <v>0</v>
      </c>
      <c r="V82" s="589">
        <v>0</v>
      </c>
      <c r="W82" s="589">
        <v>0</v>
      </c>
      <c r="X82" s="589">
        <v>0</v>
      </c>
      <c r="Y82" s="591">
        <v>73578720</v>
      </c>
      <c r="Z82" s="592">
        <v>74655865</v>
      </c>
    </row>
    <row r="83" spans="1:26">
      <c r="A83" s="18">
        <v>10</v>
      </c>
      <c r="B83" s="278" t="s">
        <v>481</v>
      </c>
      <c r="C83" s="277" t="s">
        <v>286</v>
      </c>
      <c r="D83" s="278" t="s">
        <v>361</v>
      </c>
      <c r="E83" s="278">
        <v>887</v>
      </c>
      <c r="F83" s="278" t="s">
        <v>524</v>
      </c>
      <c r="G83" s="292">
        <v>52305</v>
      </c>
      <c r="H83" s="278" t="s">
        <v>452</v>
      </c>
      <c r="I83" s="279">
        <v>0</v>
      </c>
      <c r="J83" s="279">
        <v>0</v>
      </c>
      <c r="K83" s="279">
        <v>73578720</v>
      </c>
      <c r="L83" s="279">
        <v>73578720</v>
      </c>
      <c r="M83" s="277" t="s">
        <v>496</v>
      </c>
      <c r="N83" s="280">
        <v>2.8518000000000002E-2</v>
      </c>
      <c r="O83" s="280">
        <v>2.8000000000000001E-2</v>
      </c>
      <c r="P83" s="18"/>
      <c r="Q83" s="18"/>
      <c r="R83" s="18"/>
      <c r="S83" s="18"/>
      <c r="T83" s="18"/>
      <c r="U83" s="590">
        <v>0</v>
      </c>
      <c r="V83" s="589">
        <v>0</v>
      </c>
      <c r="W83" s="589">
        <v>0</v>
      </c>
      <c r="X83" s="589">
        <v>0</v>
      </c>
      <c r="Y83" s="591">
        <v>73578720</v>
      </c>
      <c r="Z83" s="592">
        <v>74181133</v>
      </c>
    </row>
    <row r="84" spans="1:26">
      <c r="A84" s="18">
        <v>11</v>
      </c>
      <c r="B84" s="278" t="s">
        <v>481</v>
      </c>
      <c r="C84" s="277" t="s">
        <v>286</v>
      </c>
      <c r="D84" s="278" t="s">
        <v>361</v>
      </c>
      <c r="E84" s="278">
        <v>886</v>
      </c>
      <c r="F84" s="278" t="s">
        <v>525</v>
      </c>
      <c r="G84" s="292">
        <v>45731</v>
      </c>
      <c r="H84" s="278" t="s">
        <v>452</v>
      </c>
      <c r="I84" s="279">
        <v>6898005</v>
      </c>
      <c r="J84" s="279">
        <v>0</v>
      </c>
      <c r="K84" s="279">
        <v>0</v>
      </c>
      <c r="L84" s="279">
        <v>6898005</v>
      </c>
      <c r="M84" s="277" t="s">
        <v>496</v>
      </c>
      <c r="N84" s="280">
        <v>1.9668000000000001E-2</v>
      </c>
      <c r="O84" s="280">
        <v>1.7999999999999999E-2</v>
      </c>
      <c r="P84" s="18"/>
      <c r="Q84" s="18"/>
      <c r="R84" s="18"/>
      <c r="S84" s="18"/>
      <c r="T84" s="18"/>
      <c r="U84" s="590">
        <v>6898005</v>
      </c>
      <c r="V84" s="589">
        <v>0</v>
      </c>
      <c r="W84" s="589">
        <v>0</v>
      </c>
      <c r="X84" s="589">
        <v>0</v>
      </c>
      <c r="Y84" s="591">
        <v>0</v>
      </c>
      <c r="Z84" s="592">
        <v>20803206</v>
      </c>
    </row>
    <row r="85" spans="1:26">
      <c r="A85" s="18">
        <v>12</v>
      </c>
      <c r="B85" s="278" t="s">
        <v>481</v>
      </c>
      <c r="C85" s="277" t="s">
        <v>286</v>
      </c>
      <c r="D85" s="278" t="s">
        <v>361</v>
      </c>
      <c r="E85" s="278">
        <v>887</v>
      </c>
      <c r="F85" s="278" t="s">
        <v>526</v>
      </c>
      <c r="G85" s="292">
        <v>52671</v>
      </c>
      <c r="H85" s="278" t="s">
        <v>452</v>
      </c>
      <c r="I85" s="279">
        <v>0</v>
      </c>
      <c r="J85" s="279">
        <v>0</v>
      </c>
      <c r="K85" s="279">
        <v>73578720</v>
      </c>
      <c r="L85" s="279">
        <v>73578720</v>
      </c>
      <c r="M85" s="277" t="s">
        <v>496</v>
      </c>
      <c r="N85" s="280">
        <v>2.1527000000000001E-2</v>
      </c>
      <c r="O85" s="280">
        <v>2.5000000000000001E-2</v>
      </c>
      <c r="P85" s="18"/>
      <c r="Q85" s="18"/>
      <c r="R85" s="18"/>
      <c r="S85" s="18"/>
      <c r="T85" s="18"/>
      <c r="U85" s="590">
        <v>0</v>
      </c>
      <c r="V85" s="589">
        <v>0</v>
      </c>
      <c r="W85" s="589">
        <v>0</v>
      </c>
      <c r="X85" s="589">
        <v>0</v>
      </c>
      <c r="Y85" s="591">
        <v>73578720</v>
      </c>
      <c r="Z85" s="592">
        <v>74117005</v>
      </c>
    </row>
    <row r="86" spans="1:26">
      <c r="A86" s="18">
        <v>13</v>
      </c>
      <c r="B86" s="278" t="s">
        <v>481</v>
      </c>
      <c r="C86" s="277" t="s">
        <v>286</v>
      </c>
      <c r="D86" s="278" t="s">
        <v>361</v>
      </c>
      <c r="E86" s="278">
        <v>0</v>
      </c>
      <c r="F86" s="278" t="s">
        <v>527</v>
      </c>
      <c r="G86" s="292">
        <v>50388</v>
      </c>
      <c r="H86" s="278" t="s">
        <v>453</v>
      </c>
      <c r="I86" s="279">
        <v>0</v>
      </c>
      <c r="J86" s="279">
        <v>0</v>
      </c>
      <c r="K86" s="279">
        <v>11984200</v>
      </c>
      <c r="L86" s="279">
        <v>11984200</v>
      </c>
      <c r="M86" s="277" t="s">
        <v>496</v>
      </c>
      <c r="N86" s="280">
        <v>7.078230901902538E-2</v>
      </c>
      <c r="O86" s="280">
        <v>6.8199999999999997E-2</v>
      </c>
      <c r="P86" s="18"/>
      <c r="Q86" s="18"/>
      <c r="R86" s="18"/>
      <c r="S86" s="18"/>
      <c r="T86" s="18"/>
      <c r="U86" s="590">
        <v>0</v>
      </c>
      <c r="V86" s="589">
        <v>0</v>
      </c>
      <c r="W86" s="589">
        <v>0</v>
      </c>
      <c r="X86" s="589">
        <v>0</v>
      </c>
      <c r="Y86" s="591">
        <v>11984200</v>
      </c>
      <c r="Z86" s="592">
        <v>12025066</v>
      </c>
    </row>
    <row r="87" spans="1:26">
      <c r="A87" s="18">
        <v>14</v>
      </c>
      <c r="B87" s="278" t="s">
        <v>481</v>
      </c>
      <c r="C87" s="277" t="s">
        <v>286</v>
      </c>
      <c r="D87" s="278" t="s">
        <v>361</v>
      </c>
      <c r="E87" s="278">
        <v>0</v>
      </c>
      <c r="F87" s="278" t="s">
        <v>528</v>
      </c>
      <c r="G87" s="292">
        <v>50388</v>
      </c>
      <c r="H87" s="278" t="s">
        <v>255</v>
      </c>
      <c r="I87" s="279">
        <v>0</v>
      </c>
      <c r="J87" s="279">
        <v>0</v>
      </c>
      <c r="K87" s="279">
        <v>31150000</v>
      </c>
      <c r="L87" s="279">
        <v>31150000</v>
      </c>
      <c r="M87" s="277" t="s">
        <v>496</v>
      </c>
      <c r="N87" s="280">
        <v>2.3535014391485198E-2</v>
      </c>
      <c r="O87" s="280">
        <v>2.1600000000000001E-2</v>
      </c>
      <c r="P87" s="18"/>
      <c r="Q87" s="18"/>
      <c r="R87" s="18"/>
      <c r="S87" s="18"/>
      <c r="T87" s="18"/>
      <c r="U87" s="590">
        <v>0</v>
      </c>
      <c r="V87" s="589">
        <v>0</v>
      </c>
      <c r="W87" s="589">
        <v>0</v>
      </c>
      <c r="X87" s="589">
        <v>0</v>
      </c>
      <c r="Y87" s="591">
        <v>31150000</v>
      </c>
      <c r="Z87" s="592">
        <v>31183642</v>
      </c>
    </row>
    <row r="88" spans="1:26">
      <c r="A88" s="18">
        <v>15</v>
      </c>
      <c r="B88" s="282"/>
      <c r="C88" s="281"/>
      <c r="D88" s="282"/>
      <c r="E88" s="282"/>
      <c r="F88" s="282"/>
      <c r="G88" s="298"/>
      <c r="H88" s="282"/>
      <c r="I88" s="283"/>
      <c r="J88" s="283"/>
      <c r="K88" s="283"/>
      <c r="L88" s="279">
        <v>0</v>
      </c>
      <c r="M88" s="281"/>
      <c r="N88" s="284"/>
      <c r="O88" s="284"/>
      <c r="P88" s="18"/>
      <c r="Q88" s="18"/>
      <c r="R88" s="18"/>
      <c r="S88" s="18"/>
      <c r="T88" s="18"/>
      <c r="U88" s="545"/>
      <c r="V88" s="546"/>
      <c r="W88" s="546"/>
      <c r="X88" s="546"/>
      <c r="Y88" s="546"/>
      <c r="Z88" s="547"/>
    </row>
    <row r="89" spans="1:26" ht="12.6" thickBot="1">
      <c r="A89" s="18"/>
      <c r="B89" s="95" t="s">
        <v>259</v>
      </c>
      <c r="C89" s="96"/>
      <c r="D89" s="96"/>
      <c r="E89" s="96"/>
      <c r="F89" s="96"/>
      <c r="G89" s="96"/>
      <c r="H89" s="96"/>
      <c r="I89" s="97">
        <v>6898005</v>
      </c>
      <c r="J89" s="97">
        <v>0</v>
      </c>
      <c r="K89" s="97">
        <v>819389696</v>
      </c>
      <c r="L89" s="97">
        <v>826287701</v>
      </c>
      <c r="M89" s="96"/>
      <c r="N89" s="96"/>
      <c r="O89" s="98"/>
      <c r="P89" s="21"/>
      <c r="Q89" s="21"/>
      <c r="R89" s="21"/>
      <c r="S89" s="21"/>
      <c r="T89" s="21"/>
      <c r="U89" s="107">
        <v>6898005</v>
      </c>
      <c r="V89" s="97">
        <v>0</v>
      </c>
      <c r="W89" s="97">
        <v>0</v>
      </c>
      <c r="X89" s="97">
        <v>0</v>
      </c>
      <c r="Y89" s="97">
        <v>819389696</v>
      </c>
      <c r="Z89" s="108">
        <v>846991120</v>
      </c>
    </row>
    <row r="90" spans="1:26"/>
  </sheetData>
  <mergeCells count="48">
    <mergeCell ref="G5:G7"/>
    <mergeCell ref="H5:H7"/>
    <mergeCell ref="I5:L5"/>
    <mergeCell ref="M5:M7"/>
    <mergeCell ref="N5:N6"/>
    <mergeCell ref="O5:O6"/>
    <mergeCell ref="U25:Z26"/>
    <mergeCell ref="B26:B28"/>
    <mergeCell ref="C26:C28"/>
    <mergeCell ref="D26:D28"/>
    <mergeCell ref="E26:E28"/>
    <mergeCell ref="F26:F28"/>
    <mergeCell ref="G26:G28"/>
    <mergeCell ref="H26:H28"/>
    <mergeCell ref="U4:Z5"/>
    <mergeCell ref="B5:B7"/>
    <mergeCell ref="C5:C7"/>
    <mergeCell ref="D5:D7"/>
    <mergeCell ref="E5:E7"/>
    <mergeCell ref="F5:F7"/>
    <mergeCell ref="I26:L26"/>
    <mergeCell ref="U49:Z50"/>
    <mergeCell ref="B50:B52"/>
    <mergeCell ref="C50:C52"/>
    <mergeCell ref="D50:D52"/>
    <mergeCell ref="E50:E52"/>
    <mergeCell ref="F50:F52"/>
    <mergeCell ref="O50:O51"/>
    <mergeCell ref="M26:M28"/>
    <mergeCell ref="N26:N27"/>
    <mergeCell ref="O26:O27"/>
    <mergeCell ref="G50:G52"/>
    <mergeCell ref="H50:H52"/>
    <mergeCell ref="I50:L50"/>
    <mergeCell ref="M50:M52"/>
    <mergeCell ref="N50:N51"/>
    <mergeCell ref="N71:N72"/>
    <mergeCell ref="O71:O72"/>
    <mergeCell ref="U70:Z71"/>
    <mergeCell ref="B71:B73"/>
    <mergeCell ref="C71:C73"/>
    <mergeCell ref="D71:D73"/>
    <mergeCell ref="E71:E73"/>
    <mergeCell ref="F71:F73"/>
    <mergeCell ref="G71:G73"/>
    <mergeCell ref="H71:H73"/>
    <mergeCell ref="I71:L71"/>
    <mergeCell ref="M71:M73"/>
  </mergeCells>
  <pageMargins left="0.7" right="0.7" top="0.75" bottom="0.75" header="0.3" footer="0.3"/>
  <pageSetup orientation="portrait"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theme="9" tint="-0.249977111117893"/>
  </sheetPr>
  <dimension ref="A1:F83"/>
  <sheetViews>
    <sheetView showGridLines="0" zoomScaleNormal="100" workbookViewId="0"/>
  </sheetViews>
  <sheetFormatPr baseColWidth="10" defaultColWidth="0" defaultRowHeight="12" zeroHeight="1"/>
  <cols>
    <col min="1" max="1" width="11.44140625" style="28" customWidth="1"/>
    <col min="2" max="2" width="33.44140625" style="28" customWidth="1"/>
    <col min="3" max="5" width="15.5546875" style="28" customWidth="1"/>
    <col min="6" max="6" width="11.44140625" style="28" customWidth="1"/>
    <col min="7" max="16384" width="11.44140625" style="28" hidden="1"/>
  </cols>
  <sheetData>
    <row r="1" spans="2:5"/>
    <row r="2" spans="2:5"/>
    <row r="3" spans="2:5">
      <c r="B3" s="1111" t="s">
        <v>547</v>
      </c>
      <c r="C3" s="1111"/>
      <c r="D3" s="460">
        <v>45565</v>
      </c>
      <c r="E3" s="460">
        <v>45291</v>
      </c>
    </row>
    <row r="4" spans="2:5">
      <c r="B4" s="1111"/>
      <c r="C4" s="1111"/>
      <c r="D4" s="29" t="s">
        <v>88</v>
      </c>
      <c r="E4" s="29" t="s">
        <v>88</v>
      </c>
    </row>
    <row r="5" spans="2:5">
      <c r="B5" s="461" t="s">
        <v>548</v>
      </c>
      <c r="C5" s="311"/>
      <c r="D5" s="308"/>
      <c r="E5" s="351"/>
    </row>
    <row r="6" spans="2:5">
      <c r="B6" s="462" t="s">
        <v>340</v>
      </c>
      <c r="C6" s="305"/>
      <c r="D6" s="306">
        <v>22568253</v>
      </c>
      <c r="E6" s="306">
        <v>22673308</v>
      </c>
    </row>
    <row r="7" spans="2:5">
      <c r="B7" s="462" t="s">
        <v>549</v>
      </c>
      <c r="C7" s="305"/>
      <c r="D7" s="306">
        <v>1228356</v>
      </c>
      <c r="E7" s="306">
        <v>1203227</v>
      </c>
    </row>
    <row r="8" spans="2:5">
      <c r="B8" s="462" t="s">
        <v>550</v>
      </c>
      <c r="C8" s="305"/>
      <c r="D8" s="306">
        <v>1166904</v>
      </c>
      <c r="E8" s="306">
        <v>1071022</v>
      </c>
    </row>
    <row r="9" spans="2:5">
      <c r="B9" s="463" t="s">
        <v>551</v>
      </c>
      <c r="C9" s="359"/>
      <c r="D9" s="360">
        <v>0</v>
      </c>
      <c r="E9" s="360">
        <v>225558</v>
      </c>
    </row>
    <row r="10" spans="2:5">
      <c r="B10" s="462" t="s">
        <v>552</v>
      </c>
      <c r="C10" s="305"/>
      <c r="D10" s="306">
        <v>-1197483</v>
      </c>
      <c r="E10" s="306">
        <v>-2604862</v>
      </c>
    </row>
    <row r="11" spans="2:5" hidden="1">
      <c r="B11" s="462" t="s">
        <v>553</v>
      </c>
      <c r="C11" s="305"/>
      <c r="D11" s="306">
        <v>0</v>
      </c>
      <c r="E11" s="306">
        <v>0</v>
      </c>
    </row>
    <row r="12" spans="2:5" hidden="1">
      <c r="B12" s="462" t="s">
        <v>554</v>
      </c>
      <c r="C12" s="305"/>
      <c r="D12" s="306">
        <v>0</v>
      </c>
      <c r="E12" s="306">
        <v>0</v>
      </c>
    </row>
    <row r="13" spans="2:5" ht="24" hidden="1" customHeight="1">
      <c r="B13" s="1112" t="s">
        <v>555</v>
      </c>
      <c r="C13" s="1113"/>
      <c r="D13" s="307">
        <v>0</v>
      </c>
      <c r="E13" s="307">
        <v>0</v>
      </c>
    </row>
    <row r="14" spans="2:5">
      <c r="B14" s="464" t="s">
        <v>556</v>
      </c>
      <c r="C14" s="32"/>
      <c r="D14" s="23">
        <v>23766030</v>
      </c>
      <c r="E14" s="23">
        <v>22568253</v>
      </c>
    </row>
    <row r="15" spans="2:5">
      <c r="B15" s="465" t="s">
        <v>557</v>
      </c>
      <c r="C15" s="30"/>
      <c r="D15" s="31">
        <v>4521492</v>
      </c>
      <c r="E15" s="31">
        <v>5710022</v>
      </c>
    </row>
    <row r="16" spans="2:5">
      <c r="B16" s="464" t="s">
        <v>284</v>
      </c>
      <c r="C16" s="32"/>
      <c r="D16" s="23">
        <v>28287522</v>
      </c>
      <c r="E16" s="23">
        <v>28278275</v>
      </c>
    </row>
    <row r="17" spans="2:5"/>
    <row r="18" spans="2:5" ht="12" customHeight="1">
      <c r="B18" s="1114" t="s">
        <v>547</v>
      </c>
      <c r="C18" s="1115"/>
      <c r="D18" s="460">
        <v>45565</v>
      </c>
      <c r="E18" s="460">
        <v>45291</v>
      </c>
    </row>
    <row r="19" spans="2:5" ht="12.6" customHeight="1">
      <c r="B19" s="1116"/>
      <c r="C19" s="1117"/>
      <c r="D19" s="29" t="s">
        <v>88</v>
      </c>
      <c r="E19" s="29" t="s">
        <v>88</v>
      </c>
    </row>
    <row r="20" spans="2:5">
      <c r="B20" s="466" t="s">
        <v>558</v>
      </c>
      <c r="C20" s="351"/>
      <c r="D20" s="309">
        <v>5381109</v>
      </c>
      <c r="E20" s="309">
        <v>5955720</v>
      </c>
    </row>
    <row r="21" spans="2:5">
      <c r="B21" s="467" t="s">
        <v>559</v>
      </c>
      <c r="C21" s="352"/>
      <c r="D21" s="310">
        <v>22906413</v>
      </c>
      <c r="E21" s="310">
        <v>22322555</v>
      </c>
    </row>
    <row r="22" spans="2:5">
      <c r="B22" s="464" t="s">
        <v>284</v>
      </c>
      <c r="C22" s="32"/>
      <c r="D22" s="23">
        <v>28287522</v>
      </c>
      <c r="E22" s="23">
        <v>28278275</v>
      </c>
    </row>
    <row r="23" spans="2:5"/>
    <row r="24" spans="2:5"/>
    <row r="25" spans="2:5">
      <c r="B25" s="27" t="s">
        <v>560</v>
      </c>
      <c r="C25" s="27"/>
    </row>
    <row r="26" spans="2:5" ht="36">
      <c r="B26" s="468" t="s">
        <v>561</v>
      </c>
      <c r="C26" s="468" t="s">
        <v>562</v>
      </c>
      <c r="D26" s="468" t="s">
        <v>563</v>
      </c>
      <c r="E26" s="468" t="s">
        <v>564</v>
      </c>
    </row>
    <row r="27" spans="2:5">
      <c r="B27" s="308" t="s">
        <v>286</v>
      </c>
      <c r="C27" s="353">
        <v>35</v>
      </c>
      <c r="D27" s="309">
        <v>3100000</v>
      </c>
      <c r="E27" s="469">
        <v>2024</v>
      </c>
    </row>
    <row r="28" spans="2:5">
      <c r="B28" s="474" t="s">
        <v>248</v>
      </c>
      <c r="C28" s="548">
        <v>12</v>
      </c>
      <c r="D28" s="314">
        <v>500000</v>
      </c>
      <c r="E28" s="549">
        <v>2024</v>
      </c>
    </row>
    <row r="29" spans="2:5">
      <c r="B29" s="470" t="s">
        <v>565</v>
      </c>
      <c r="C29" s="354">
        <v>3</v>
      </c>
      <c r="D29" s="310">
        <v>150000</v>
      </c>
      <c r="E29" s="471">
        <v>2024</v>
      </c>
    </row>
    <row r="30" spans="2:5">
      <c r="B30" s="472" t="s">
        <v>284</v>
      </c>
      <c r="C30" s="473">
        <v>50</v>
      </c>
      <c r="D30" s="473">
        <v>3750000</v>
      </c>
      <c r="E30" s="472"/>
    </row>
    <row r="31" spans="2:5">
      <c r="C31" s="27"/>
    </row>
    <row r="32" spans="2:5">
      <c r="B32" s="27" t="s">
        <v>834</v>
      </c>
      <c r="C32" s="27"/>
    </row>
    <row r="33" spans="2:5" ht="36">
      <c r="B33" s="379" t="s">
        <v>561</v>
      </c>
      <c r="C33" s="468" t="s">
        <v>562</v>
      </c>
      <c r="D33" s="468" t="s">
        <v>566</v>
      </c>
      <c r="E33" s="468" t="s">
        <v>567</v>
      </c>
    </row>
    <row r="34" spans="2:5">
      <c r="B34" s="308" t="s">
        <v>286</v>
      </c>
      <c r="C34" s="312">
        <v>1107</v>
      </c>
      <c r="D34" s="309">
        <v>1073529.0853514359</v>
      </c>
      <c r="E34" s="309">
        <v>1073792.071560001</v>
      </c>
    </row>
    <row r="35" spans="2:5">
      <c r="B35" s="474" t="s">
        <v>248</v>
      </c>
      <c r="C35" s="313">
        <v>106</v>
      </c>
      <c r="D35" s="314">
        <v>140077.38642401752</v>
      </c>
      <c r="E35" s="314">
        <v>105205.77138000009</v>
      </c>
    </row>
    <row r="36" spans="2:5">
      <c r="B36" s="470" t="s">
        <v>250</v>
      </c>
      <c r="C36" s="315">
        <v>10</v>
      </c>
      <c r="D36" s="310">
        <v>483.98251999997723</v>
      </c>
      <c r="E36" s="310">
        <v>24984.429480000024</v>
      </c>
    </row>
    <row r="37" spans="2:5">
      <c r="B37" s="472" t="s">
        <v>284</v>
      </c>
      <c r="C37" s="23">
        <v>1223</v>
      </c>
      <c r="D37" s="23">
        <v>1214090.4542954536</v>
      </c>
      <c r="E37" s="23">
        <v>1203982.272420001</v>
      </c>
    </row>
    <row r="38" spans="2:5">
      <c r="C38" s="27"/>
    </row>
    <row r="39" spans="2:5">
      <c r="B39" s="27" t="s">
        <v>568</v>
      </c>
      <c r="C39" s="27"/>
    </row>
    <row r="40" spans="2:5" ht="24">
      <c r="B40" s="472" t="s">
        <v>569</v>
      </c>
      <c r="C40" s="475" t="s">
        <v>570</v>
      </c>
      <c r="D40" s="468" t="s">
        <v>571</v>
      </c>
      <c r="E40" s="468" t="s">
        <v>572</v>
      </c>
    </row>
    <row r="41" spans="2:5">
      <c r="B41" s="308" t="s">
        <v>286</v>
      </c>
      <c r="C41" s="316">
        <v>0.06</v>
      </c>
      <c r="D41" s="304">
        <v>-678883</v>
      </c>
      <c r="E41" s="304">
        <v>727149</v>
      </c>
    </row>
    <row r="42" spans="2:5">
      <c r="B42" s="474" t="s">
        <v>248</v>
      </c>
      <c r="C42" s="317">
        <v>0.06</v>
      </c>
      <c r="D42" s="306">
        <v>-51818</v>
      </c>
      <c r="E42" s="306">
        <v>54457</v>
      </c>
    </row>
    <row r="43" spans="2:5">
      <c r="B43" s="470" t="s">
        <v>250</v>
      </c>
      <c r="C43" s="318">
        <v>0.06</v>
      </c>
      <c r="D43" s="307">
        <v>-12577</v>
      </c>
      <c r="E43" s="307">
        <v>13193</v>
      </c>
    </row>
    <row r="44" spans="2:5">
      <c r="B44" s="472" t="s">
        <v>284</v>
      </c>
      <c r="C44" s="472"/>
      <c r="D44" s="23">
        <v>-743278</v>
      </c>
      <c r="E44" s="23">
        <v>794799</v>
      </c>
    </row>
    <row r="45" spans="2:5"/>
    <row r="46" spans="2:5" ht="24">
      <c r="B46" s="472" t="s">
        <v>573</v>
      </c>
      <c r="C46" s="475" t="s">
        <v>570</v>
      </c>
      <c r="D46" s="468" t="s">
        <v>571</v>
      </c>
      <c r="E46" s="468" t="s">
        <v>572</v>
      </c>
    </row>
    <row r="47" spans="2:5">
      <c r="B47" s="309" t="s">
        <v>286</v>
      </c>
      <c r="C47" s="316">
        <v>5.8700000000000002E-2</v>
      </c>
      <c r="D47" s="309">
        <v>-801272</v>
      </c>
      <c r="E47" s="309">
        <v>759399</v>
      </c>
    </row>
    <row r="48" spans="2:5">
      <c r="B48" s="314" t="s">
        <v>248</v>
      </c>
      <c r="C48" s="317">
        <v>7.0999999999999994E-2</v>
      </c>
      <c r="D48" s="314">
        <v>-58493</v>
      </c>
      <c r="E48" s="314">
        <v>61226</v>
      </c>
    </row>
    <row r="49" spans="2:5">
      <c r="B49" s="310" t="s">
        <v>250</v>
      </c>
      <c r="C49" s="318">
        <v>0</v>
      </c>
      <c r="D49" s="310">
        <v>-13203</v>
      </c>
      <c r="E49" s="310">
        <v>0</v>
      </c>
    </row>
    <row r="50" spans="2:5">
      <c r="B50" s="472" t="s">
        <v>284</v>
      </c>
      <c r="C50" s="472"/>
      <c r="D50" s="23">
        <v>-872968</v>
      </c>
      <c r="E50" s="23">
        <v>820625</v>
      </c>
    </row>
    <row r="51" spans="2:5"/>
    <row r="52" spans="2:5" ht="24">
      <c r="B52" s="472" t="s">
        <v>574</v>
      </c>
      <c r="C52" s="475" t="s">
        <v>570</v>
      </c>
      <c r="D52" s="468" t="s">
        <v>571</v>
      </c>
      <c r="E52" s="468" t="s">
        <v>572</v>
      </c>
    </row>
    <row r="53" spans="2:5">
      <c r="B53" s="309" t="s">
        <v>286</v>
      </c>
      <c r="C53" s="316">
        <v>1.7000000000000001E-2</v>
      </c>
      <c r="D53" s="309">
        <v>755177</v>
      </c>
      <c r="E53" s="309">
        <v>-709958</v>
      </c>
    </row>
    <row r="54" spans="2:5">
      <c r="B54" s="314" t="s">
        <v>248</v>
      </c>
      <c r="C54" s="317">
        <v>3.0999999999999999E-3</v>
      </c>
      <c r="D54" s="314">
        <v>56165</v>
      </c>
      <c r="E54" s="314">
        <v>-34341</v>
      </c>
    </row>
    <row r="55" spans="2:5">
      <c r="B55" s="310" t="s">
        <v>250</v>
      </c>
      <c r="C55" s="318">
        <v>0</v>
      </c>
      <c r="D55" s="310">
        <v>13933</v>
      </c>
      <c r="E55" s="310">
        <v>0</v>
      </c>
    </row>
    <row r="56" spans="2:5">
      <c r="B56" s="472" t="s">
        <v>284</v>
      </c>
      <c r="C56" s="472"/>
      <c r="D56" s="23">
        <v>825275</v>
      </c>
      <c r="E56" s="23">
        <v>-744299</v>
      </c>
    </row>
    <row r="57" spans="2:5"/>
    <row r="58" spans="2:5"/>
    <row r="59" spans="2:5"/>
    <row r="60" spans="2:5" ht="24">
      <c r="B60" s="1118" t="s">
        <v>575</v>
      </c>
      <c r="C60" s="460">
        <v>45565</v>
      </c>
      <c r="D60" s="550">
        <v>45199</v>
      </c>
      <c r="E60" s="550" t="s">
        <v>858</v>
      </c>
    </row>
    <row r="61" spans="2:5">
      <c r="B61" s="1118"/>
      <c r="C61" s="29" t="s">
        <v>88</v>
      </c>
      <c r="D61" s="29" t="s">
        <v>88</v>
      </c>
      <c r="E61" s="29" t="s">
        <v>88</v>
      </c>
    </row>
    <row r="62" spans="2:5">
      <c r="B62" s="308" t="s">
        <v>576</v>
      </c>
      <c r="C62" s="309">
        <v>-36919418</v>
      </c>
      <c r="D62" s="309">
        <v>-34276085</v>
      </c>
      <c r="E62" s="309">
        <v>-12874435</v>
      </c>
    </row>
    <row r="63" spans="2:5">
      <c r="B63" s="474" t="s">
        <v>577</v>
      </c>
      <c r="C63" s="314">
        <v>-18649526</v>
      </c>
      <c r="D63" s="314">
        <v>-16577800</v>
      </c>
      <c r="E63" s="314">
        <v>-6120024</v>
      </c>
    </row>
    <row r="64" spans="2:5">
      <c r="B64" s="474" t="s">
        <v>578</v>
      </c>
      <c r="C64" s="314">
        <v>-2892311</v>
      </c>
      <c r="D64" s="314">
        <v>-2507272</v>
      </c>
      <c r="E64" s="314">
        <v>-1069880</v>
      </c>
    </row>
    <row r="65" spans="2:5">
      <c r="B65" s="474" t="s">
        <v>579</v>
      </c>
      <c r="C65" s="314">
        <v>-2202404</v>
      </c>
      <c r="D65" s="314">
        <v>-2275332</v>
      </c>
      <c r="E65" s="314">
        <v>-634443</v>
      </c>
    </row>
    <row r="66" spans="2:5">
      <c r="B66" s="472" t="s">
        <v>284</v>
      </c>
      <c r="C66" s="23">
        <v>-60663659</v>
      </c>
      <c r="D66" s="23">
        <v>-55636489</v>
      </c>
      <c r="E66" s="23">
        <v>-20698782</v>
      </c>
    </row>
    <row r="67" spans="2:5">
      <c r="C67" s="37"/>
      <c r="D67" s="37"/>
      <c r="E67" s="37"/>
    </row>
    <row r="68" spans="2:5"/>
    <row r="69" spans="2:5" ht="12.6" thickBot="1">
      <c r="B69" s="27"/>
    </row>
    <row r="70" spans="2:5" ht="48">
      <c r="B70" s="36" t="s">
        <v>283</v>
      </c>
      <c r="C70" s="34" t="s">
        <v>580</v>
      </c>
      <c r="D70" s="34" t="s">
        <v>581</v>
      </c>
      <c r="E70" s="34" t="s">
        <v>582</v>
      </c>
    </row>
    <row r="71" spans="2:5">
      <c r="B71" s="33" t="s">
        <v>286</v>
      </c>
      <c r="C71" s="213">
        <v>1044</v>
      </c>
      <c r="D71" s="213">
        <v>221</v>
      </c>
      <c r="E71" s="213">
        <v>116</v>
      </c>
    </row>
    <row r="72" spans="2:5">
      <c r="B72" s="33" t="s">
        <v>248</v>
      </c>
      <c r="C72" s="213">
        <v>96</v>
      </c>
      <c r="D72" s="213">
        <v>22</v>
      </c>
      <c r="E72" s="213">
        <v>3</v>
      </c>
    </row>
    <row r="73" spans="2:5">
      <c r="B73" s="33" t="s">
        <v>250</v>
      </c>
      <c r="C73" s="213">
        <v>9</v>
      </c>
      <c r="D73" s="213">
        <v>3</v>
      </c>
      <c r="E73" s="213">
        <v>0</v>
      </c>
    </row>
    <row r="74" spans="2:5">
      <c r="B74" s="33" t="s">
        <v>850</v>
      </c>
      <c r="C74" s="213">
        <v>0</v>
      </c>
      <c r="D74" s="213">
        <v>0</v>
      </c>
      <c r="E74" s="213">
        <v>3</v>
      </c>
    </row>
    <row r="75" spans="2:5">
      <c r="B75" s="33" t="s">
        <v>251</v>
      </c>
      <c r="C75" s="213">
        <v>0</v>
      </c>
      <c r="D75" s="213">
        <v>189</v>
      </c>
      <c r="E75" s="213">
        <v>64</v>
      </c>
    </row>
    <row r="76" spans="2:5">
      <c r="B76" s="33" t="s">
        <v>369</v>
      </c>
      <c r="C76" s="213">
        <v>0</v>
      </c>
      <c r="D76" s="213">
        <v>64</v>
      </c>
      <c r="E76" s="213">
        <v>12</v>
      </c>
    </row>
    <row r="77" spans="2:5">
      <c r="B77" s="33" t="s">
        <v>253</v>
      </c>
      <c r="C77" s="213">
        <v>0</v>
      </c>
      <c r="D77" s="213">
        <v>252</v>
      </c>
      <c r="E77" s="213">
        <v>32</v>
      </c>
    </row>
    <row r="78" spans="2:5" s="38" customFormat="1" ht="12.6" thickBot="1">
      <c r="B78" s="35" t="s">
        <v>583</v>
      </c>
      <c r="C78" s="214">
        <v>1149</v>
      </c>
      <c r="D78" s="214">
        <v>751</v>
      </c>
      <c r="E78" s="214">
        <v>230</v>
      </c>
    </row>
    <row r="79" spans="2:5"/>
    <row r="80" spans="2:5" hidden="1"/>
    <row r="81" hidden="1"/>
    <row r="82" hidden="1"/>
    <row r="83" hidden="1"/>
  </sheetData>
  <mergeCells count="4">
    <mergeCell ref="B3:C4"/>
    <mergeCell ref="B13:C13"/>
    <mergeCell ref="B18:C19"/>
    <mergeCell ref="B60:B6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theme="9" tint="-0.249977111117893"/>
  </sheetPr>
  <dimension ref="A3:E16"/>
  <sheetViews>
    <sheetView showGridLines="0" topLeftCell="A3" workbookViewId="0">
      <selection activeCell="A3" sqref="A3"/>
    </sheetView>
  </sheetViews>
  <sheetFormatPr baseColWidth="10" defaultColWidth="0" defaultRowHeight="13.8" zeroHeight="1"/>
  <cols>
    <col min="1" max="1" width="11.5546875" style="6" customWidth="1"/>
    <col min="2" max="2" width="35.5546875" style="6" bestFit="1" customWidth="1"/>
    <col min="3" max="4" width="13.21875" style="6" customWidth="1"/>
    <col min="5" max="5" width="11.88671875" style="6" customWidth="1"/>
    <col min="6" max="16384" width="11.88671875" style="6" hidden="1"/>
  </cols>
  <sheetData>
    <row r="3" spans="2:4">
      <c r="B3" s="1119" t="s">
        <v>112</v>
      </c>
      <c r="C3" s="783">
        <v>45565</v>
      </c>
      <c r="D3" s="783">
        <v>45291</v>
      </c>
    </row>
    <row r="4" spans="2:4">
      <c r="B4" s="1119" t="s">
        <v>584</v>
      </c>
      <c r="C4" s="40" t="s">
        <v>88</v>
      </c>
      <c r="D4" s="40" t="s">
        <v>88</v>
      </c>
    </row>
    <row r="5" spans="2:4">
      <c r="B5" s="784" t="s">
        <v>585</v>
      </c>
      <c r="C5" s="647">
        <v>9856554</v>
      </c>
      <c r="D5" s="647">
        <v>10998546</v>
      </c>
    </row>
    <row r="6" spans="2:4">
      <c r="B6" s="476" t="s">
        <v>586</v>
      </c>
      <c r="C6" s="648">
        <v>2533268</v>
      </c>
      <c r="D6" s="648">
        <v>3684520</v>
      </c>
    </row>
    <row r="7" spans="2:4">
      <c r="B7" s="476" t="s">
        <v>588</v>
      </c>
      <c r="C7" s="648">
        <v>222659</v>
      </c>
      <c r="D7" s="648">
        <v>1888426</v>
      </c>
    </row>
    <row r="8" spans="2:4">
      <c r="B8" s="476" t="s">
        <v>587</v>
      </c>
      <c r="C8" s="648">
        <v>840001</v>
      </c>
      <c r="D8" s="648">
        <v>824508</v>
      </c>
    </row>
    <row r="9" spans="2:4">
      <c r="B9" s="477" t="s">
        <v>589</v>
      </c>
      <c r="C9" s="649">
        <v>64195</v>
      </c>
      <c r="D9" s="649">
        <v>1303561</v>
      </c>
    </row>
    <row r="10" spans="2:4">
      <c r="B10" s="785" t="s">
        <v>590</v>
      </c>
      <c r="C10" s="179">
        <v>13516677</v>
      </c>
      <c r="D10" s="179">
        <v>18699561</v>
      </c>
    </row>
    <row r="11" spans="2:4">
      <c r="B11" s="784" t="s">
        <v>591</v>
      </c>
      <c r="C11" s="478">
        <v>7355177</v>
      </c>
      <c r="D11" s="478">
        <v>7355177</v>
      </c>
    </row>
    <row r="12" spans="2:4">
      <c r="B12" s="477" t="s">
        <v>587</v>
      </c>
      <c r="C12" s="649">
        <v>568120</v>
      </c>
      <c r="D12" s="319">
        <v>99468</v>
      </c>
    </row>
    <row r="13" spans="2:4">
      <c r="B13" s="785" t="s">
        <v>592</v>
      </c>
      <c r="C13" s="786">
        <v>7923297</v>
      </c>
      <c r="D13" s="786">
        <v>7454645</v>
      </c>
    </row>
    <row r="14" spans="2:4"/>
    <row r="15" spans="2:4"/>
    <row r="16" spans="2:4"/>
  </sheetData>
  <mergeCells count="1">
    <mergeCell ref="B3:B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499984740745262"/>
  </sheetPr>
  <dimension ref="A1:L40"/>
  <sheetViews>
    <sheetView showGridLines="0" tabSelected="1" workbookViewId="0">
      <selection activeCell="I5" sqref="I5:I8"/>
    </sheetView>
  </sheetViews>
  <sheetFormatPr baseColWidth="10" defaultColWidth="0" defaultRowHeight="12" zeroHeight="1"/>
  <cols>
    <col min="1" max="1" width="10.44140625" style="612" customWidth="1"/>
    <col min="2" max="2" width="57.44140625" style="194" customWidth="1"/>
    <col min="3" max="3" width="7.5546875" style="194" customWidth="1"/>
    <col min="4" max="5" width="15.5546875" style="194" bestFit="1" customWidth="1"/>
    <col min="6" max="6" width="11.44140625" style="194" customWidth="1"/>
    <col min="7" max="7" width="12.77734375" style="9" bestFit="1" customWidth="1"/>
    <col min="8" max="8" width="7.5546875" style="9" bestFit="1" customWidth="1"/>
    <col min="9" max="9" width="11.44140625" style="194" customWidth="1"/>
    <col min="10" max="12" width="0" style="194" hidden="1" customWidth="1"/>
    <col min="13" max="16384" width="11.44140625" style="194" hidden="1"/>
  </cols>
  <sheetData>
    <row r="1" spans="1:8" ht="12.6" thickBot="1"/>
    <row r="2" spans="1:8">
      <c r="A2" s="613"/>
      <c r="B2" s="1017" t="s">
        <v>105</v>
      </c>
      <c r="C2" s="1019" t="s">
        <v>85</v>
      </c>
      <c r="D2" s="681">
        <v>45565</v>
      </c>
      <c r="E2" s="681">
        <v>45291</v>
      </c>
      <c r="G2" s="1025" t="s">
        <v>86</v>
      </c>
      <c r="H2" s="1027" t="s">
        <v>87</v>
      </c>
    </row>
    <row r="3" spans="1:8" ht="12.6" thickBot="1">
      <c r="B3" s="1018"/>
      <c r="C3" s="1020"/>
      <c r="D3" s="192" t="s">
        <v>88</v>
      </c>
      <c r="E3" s="192" t="s">
        <v>88</v>
      </c>
      <c r="G3" s="1026"/>
      <c r="H3" s="1028"/>
    </row>
    <row r="4" spans="1:8">
      <c r="B4" s="682" t="s">
        <v>106</v>
      </c>
      <c r="C4" s="693"/>
      <c r="D4" s="642"/>
      <c r="E4" s="642"/>
      <c r="G4" s="617"/>
      <c r="H4" s="618"/>
    </row>
    <row r="5" spans="1:8">
      <c r="A5" s="612" t="s">
        <v>26</v>
      </c>
      <c r="B5" s="363" t="s">
        <v>107</v>
      </c>
      <c r="C5" s="195">
        <v>17</v>
      </c>
      <c r="D5" s="196">
        <v>89431188</v>
      </c>
      <c r="E5" s="196">
        <v>155416801</v>
      </c>
      <c r="F5" s="614"/>
      <c r="G5" s="619">
        <v>-65985613</v>
      </c>
      <c r="H5" s="620">
        <v>-0.42457194187132957</v>
      </c>
    </row>
    <row r="6" spans="1:8">
      <c r="A6" s="612" t="s">
        <v>27</v>
      </c>
      <c r="B6" s="363" t="s">
        <v>108</v>
      </c>
      <c r="C6" s="195">
        <v>15</v>
      </c>
      <c r="D6" s="196">
        <v>1749268</v>
      </c>
      <c r="E6" s="196">
        <v>1752912</v>
      </c>
      <c r="F6" s="614"/>
      <c r="G6" s="619">
        <v>-3644</v>
      </c>
      <c r="H6" s="620">
        <v>-2.0788265469116533E-3</v>
      </c>
    </row>
    <row r="7" spans="1:8">
      <c r="A7" s="612" t="s">
        <v>28</v>
      </c>
      <c r="B7" s="363" t="s">
        <v>29</v>
      </c>
      <c r="C7" s="195">
        <v>18</v>
      </c>
      <c r="D7" s="196">
        <v>137431455</v>
      </c>
      <c r="E7" s="196">
        <v>177288051</v>
      </c>
      <c r="F7" s="614"/>
      <c r="G7" s="619">
        <v>-39856596</v>
      </c>
      <c r="H7" s="620">
        <v>-0.22481264684894076</v>
      </c>
    </row>
    <row r="8" spans="1:8">
      <c r="A8" s="612" t="s">
        <v>30</v>
      </c>
      <c r="B8" s="363" t="s">
        <v>109</v>
      </c>
      <c r="C8" s="195">
        <v>6</v>
      </c>
      <c r="D8" s="196">
        <v>1171673</v>
      </c>
      <c r="E8" s="196">
        <v>1578553</v>
      </c>
      <c r="G8" s="619">
        <v>-406880</v>
      </c>
      <c r="H8" s="620">
        <v>-0.25775504528514404</v>
      </c>
    </row>
    <row r="9" spans="1:8">
      <c r="A9" s="612" t="s">
        <v>31</v>
      </c>
      <c r="B9" s="363" t="s">
        <v>110</v>
      </c>
      <c r="C9" s="195">
        <v>19</v>
      </c>
      <c r="D9" s="196">
        <v>790902</v>
      </c>
      <c r="E9" s="196">
        <v>735780</v>
      </c>
      <c r="G9" s="619">
        <v>55122</v>
      </c>
      <c r="H9" s="620">
        <v>7.4916415232814157E-2</v>
      </c>
    </row>
    <row r="10" spans="1:8">
      <c r="A10" s="612" t="s">
        <v>33</v>
      </c>
      <c r="B10" s="363" t="s">
        <v>111</v>
      </c>
      <c r="C10" s="195">
        <v>8</v>
      </c>
      <c r="D10" s="196">
        <v>415270</v>
      </c>
      <c r="E10" s="196">
        <v>240748</v>
      </c>
      <c r="G10" s="619">
        <v>174522</v>
      </c>
      <c r="H10" s="620">
        <v>0.72491567946566537</v>
      </c>
    </row>
    <row r="11" spans="1:8">
      <c r="A11" s="612" t="s">
        <v>34</v>
      </c>
      <c r="B11" s="363" t="s">
        <v>35</v>
      </c>
      <c r="C11" s="195">
        <v>20</v>
      </c>
      <c r="D11" s="196">
        <v>5381109</v>
      </c>
      <c r="E11" s="196">
        <v>5955720</v>
      </c>
      <c r="G11" s="619">
        <v>-574611</v>
      </c>
      <c r="H11" s="620">
        <v>-9.6480526283975743E-2</v>
      </c>
    </row>
    <row r="12" spans="1:8" ht="12.6" thickBot="1">
      <c r="A12" s="612" t="s">
        <v>36</v>
      </c>
      <c r="B12" s="364" t="s">
        <v>112</v>
      </c>
      <c r="C12" s="195">
        <v>21</v>
      </c>
      <c r="D12" s="196">
        <v>13516677</v>
      </c>
      <c r="E12" s="198">
        <v>18699561</v>
      </c>
      <c r="G12" s="619">
        <v>-5182884</v>
      </c>
      <c r="H12" s="620">
        <v>-0.27716607892559619</v>
      </c>
    </row>
    <row r="13" spans="1:8" ht="36.6" thickBot="1">
      <c r="B13" s="684" t="s">
        <v>113</v>
      </c>
      <c r="C13" s="685"/>
      <c r="D13" s="644">
        <v>249887542</v>
      </c>
      <c r="E13" s="644">
        <v>361668126</v>
      </c>
      <c r="G13" s="621">
        <v>-111780584</v>
      </c>
      <c r="H13" s="603">
        <v>-0.30906949206798501</v>
      </c>
    </row>
    <row r="14" spans="1:8" ht="24.6" hidden="1" thickBot="1">
      <c r="A14" s="612" t="s">
        <v>114</v>
      </c>
      <c r="B14" s="694" t="s">
        <v>115</v>
      </c>
      <c r="C14" s="645"/>
      <c r="D14" s="196">
        <v>0</v>
      </c>
      <c r="E14" s="643">
        <v>0</v>
      </c>
      <c r="G14" s="619">
        <v>0</v>
      </c>
      <c r="H14" s="601">
        <v>1</v>
      </c>
    </row>
    <row r="15" spans="1:8" ht="12.6" thickBot="1">
      <c r="B15" s="692" t="s">
        <v>116</v>
      </c>
      <c r="C15" s="696"/>
      <c r="D15" s="644">
        <v>249887542</v>
      </c>
      <c r="E15" s="644">
        <v>361668126</v>
      </c>
      <c r="G15" s="621">
        <v>-111780584</v>
      </c>
      <c r="H15" s="603">
        <v>-0.30906949206798501</v>
      </c>
    </row>
    <row r="16" spans="1:8">
      <c r="B16" s="682" t="s">
        <v>117</v>
      </c>
      <c r="C16" s="693"/>
      <c r="D16" s="642"/>
      <c r="E16" s="642"/>
      <c r="G16" s="622"/>
      <c r="H16" s="623"/>
    </row>
    <row r="17" spans="1:8">
      <c r="A17" s="612" t="s">
        <v>38</v>
      </c>
      <c r="B17" s="363" t="s">
        <v>118</v>
      </c>
      <c r="C17" s="195">
        <v>17</v>
      </c>
      <c r="D17" s="196">
        <v>1230124282</v>
      </c>
      <c r="E17" s="196">
        <v>1125060897</v>
      </c>
      <c r="G17" s="619">
        <v>105063385</v>
      </c>
      <c r="H17" s="620">
        <v>9.3384620583786937E-2</v>
      </c>
    </row>
    <row r="18" spans="1:8">
      <c r="A18" s="612" t="s">
        <v>39</v>
      </c>
      <c r="B18" s="363" t="s">
        <v>108</v>
      </c>
      <c r="C18" s="195">
        <v>15</v>
      </c>
      <c r="D18" s="196">
        <v>2272413</v>
      </c>
      <c r="E18" s="196">
        <v>2762179</v>
      </c>
      <c r="G18" s="619">
        <v>-489766</v>
      </c>
      <c r="H18" s="620">
        <v>-0.17731146316006313</v>
      </c>
    </row>
    <row r="19" spans="1:8">
      <c r="A19" s="612" t="s">
        <v>40</v>
      </c>
      <c r="B19" s="363" t="s">
        <v>119</v>
      </c>
      <c r="C19" s="195">
        <v>18</v>
      </c>
      <c r="D19" s="196">
        <v>1386972</v>
      </c>
      <c r="E19" s="196">
        <v>1181870</v>
      </c>
      <c r="G19" s="619">
        <v>205102</v>
      </c>
      <c r="H19" s="620">
        <v>0.17354023708191257</v>
      </c>
    </row>
    <row r="20" spans="1:8" hidden="1">
      <c r="A20" s="612" t="s">
        <v>42</v>
      </c>
      <c r="B20" s="363" t="s">
        <v>109</v>
      </c>
      <c r="C20" s="195"/>
      <c r="D20" s="196">
        <v>0</v>
      </c>
      <c r="E20" s="196">
        <v>0</v>
      </c>
      <c r="G20" s="619">
        <v>0</v>
      </c>
      <c r="H20" s="620">
        <v>1</v>
      </c>
    </row>
    <row r="21" spans="1:8">
      <c r="A21" s="612" t="s">
        <v>43</v>
      </c>
      <c r="B21" s="363" t="s">
        <v>110</v>
      </c>
      <c r="C21" s="195">
        <v>19</v>
      </c>
      <c r="D21" s="196">
        <v>1881981</v>
      </c>
      <c r="E21" s="196">
        <v>1823379</v>
      </c>
      <c r="G21" s="619">
        <v>58602</v>
      </c>
      <c r="H21" s="620">
        <v>3.2139231613394693E-2</v>
      </c>
    </row>
    <row r="22" spans="1:8">
      <c r="A22" s="612" t="s">
        <v>44</v>
      </c>
      <c r="B22" s="363" t="s">
        <v>45</v>
      </c>
      <c r="C22" s="195">
        <v>16</v>
      </c>
      <c r="D22" s="1006">
        <v>58473101</v>
      </c>
      <c r="E22" s="196">
        <v>14934780</v>
      </c>
      <c r="G22" s="619">
        <v>43538321</v>
      </c>
      <c r="H22" s="620">
        <v>2.9152301540431127</v>
      </c>
    </row>
    <row r="23" spans="1:8">
      <c r="A23" s="612" t="s">
        <v>46</v>
      </c>
      <c r="B23" s="363" t="s">
        <v>47</v>
      </c>
      <c r="C23" s="195">
        <v>20</v>
      </c>
      <c r="D23" s="196">
        <v>22906413</v>
      </c>
      <c r="E23" s="196">
        <v>22322555</v>
      </c>
      <c r="G23" s="619">
        <v>583858</v>
      </c>
      <c r="H23" s="620">
        <v>2.6155518487915027E-2</v>
      </c>
    </row>
    <row r="24" spans="1:8" ht="12.6" thickBot="1">
      <c r="A24" s="612" t="s">
        <v>48</v>
      </c>
      <c r="B24" s="364" t="s">
        <v>112</v>
      </c>
      <c r="C24" s="195">
        <v>21</v>
      </c>
      <c r="D24" s="196">
        <v>7923297</v>
      </c>
      <c r="E24" s="198">
        <v>7454645</v>
      </c>
      <c r="G24" s="619">
        <v>468652</v>
      </c>
      <c r="H24" s="620">
        <v>6.2867111713569193E-2</v>
      </c>
    </row>
    <row r="25" spans="1:8" ht="12.6" thickBot="1">
      <c r="B25" s="692" t="s">
        <v>120</v>
      </c>
      <c r="C25" s="696"/>
      <c r="D25" s="644">
        <v>1324968459</v>
      </c>
      <c r="E25" s="644">
        <v>1175540305</v>
      </c>
      <c r="G25" s="621">
        <v>149428154</v>
      </c>
      <c r="H25" s="603">
        <v>0.12711444547194833</v>
      </c>
    </row>
    <row r="26" spans="1:8" ht="12.6" thickBot="1">
      <c r="B26" s="686"/>
      <c r="C26" s="645"/>
      <c r="D26" s="643"/>
      <c r="E26" s="643"/>
      <c r="G26" s="619"/>
      <c r="H26" s="620"/>
    </row>
    <row r="27" spans="1:8" ht="12.6" thickBot="1">
      <c r="B27" s="697" t="s">
        <v>121</v>
      </c>
      <c r="C27" s="696"/>
      <c r="D27" s="644">
        <v>1574856001</v>
      </c>
      <c r="E27" s="644">
        <v>1537208431</v>
      </c>
      <c r="G27" s="621">
        <v>37647570</v>
      </c>
      <c r="H27" s="603">
        <v>2.4490868798780353E-2</v>
      </c>
    </row>
    <row r="28" spans="1:8">
      <c r="B28" s="682" t="s">
        <v>122</v>
      </c>
      <c r="C28" s="698"/>
      <c r="D28" s="642"/>
      <c r="E28" s="642"/>
      <c r="G28" s="619"/>
      <c r="H28" s="620"/>
    </row>
    <row r="29" spans="1:8">
      <c r="A29" s="612" t="s">
        <v>49</v>
      </c>
      <c r="B29" s="363" t="s">
        <v>50</v>
      </c>
      <c r="C29" s="195">
        <v>22</v>
      </c>
      <c r="D29" s="199">
        <v>155567354</v>
      </c>
      <c r="E29" s="199">
        <v>155567354</v>
      </c>
      <c r="G29" s="619">
        <v>0</v>
      </c>
      <c r="H29" s="620">
        <v>0</v>
      </c>
    </row>
    <row r="30" spans="1:8">
      <c r="A30" s="612" t="s">
        <v>51</v>
      </c>
      <c r="B30" s="363" t="s">
        <v>52</v>
      </c>
      <c r="C30" s="195">
        <v>22</v>
      </c>
      <c r="D30" s="925">
        <v>413907664</v>
      </c>
      <c r="E30" s="199">
        <v>411044222</v>
      </c>
      <c r="G30" s="619">
        <v>2863442</v>
      </c>
      <c r="H30" s="620">
        <v>6.9662626227111881E-3</v>
      </c>
    </row>
    <row r="31" spans="1:8">
      <c r="A31" s="612" t="s">
        <v>53</v>
      </c>
      <c r="B31" s="363" t="s">
        <v>54</v>
      </c>
      <c r="C31" s="195">
        <v>22</v>
      </c>
      <c r="D31" s="199">
        <v>164064038</v>
      </c>
      <c r="E31" s="199">
        <v>164064038</v>
      </c>
      <c r="G31" s="619">
        <v>0</v>
      </c>
      <c r="H31" s="620">
        <v>0</v>
      </c>
    </row>
    <row r="32" spans="1:8">
      <c r="A32" s="612" t="s">
        <v>55</v>
      </c>
      <c r="B32" s="363" t="s">
        <v>56</v>
      </c>
      <c r="C32" s="195">
        <v>22</v>
      </c>
      <c r="D32" s="199">
        <v>-5965550</v>
      </c>
      <c r="E32" s="199">
        <v>-5965550</v>
      </c>
      <c r="G32" s="619">
        <v>0</v>
      </c>
      <c r="H32" s="620">
        <v>0</v>
      </c>
    </row>
    <row r="33" spans="1:8">
      <c r="B33" s="364" t="s">
        <v>123</v>
      </c>
      <c r="C33" s="197">
        <v>22</v>
      </c>
      <c r="D33" s="1007">
        <v>443076432</v>
      </c>
      <c r="E33" s="200">
        <v>161397766</v>
      </c>
      <c r="F33" s="194">
        <v>0</v>
      </c>
      <c r="G33" s="619">
        <v>281678666</v>
      </c>
      <c r="H33" s="620">
        <v>1.7452451355491501</v>
      </c>
    </row>
    <row r="34" spans="1:8">
      <c r="B34" s="699" t="s">
        <v>124</v>
      </c>
      <c r="C34" s="645"/>
      <c r="D34" s="700">
        <v>1170649938</v>
      </c>
      <c r="E34" s="701">
        <v>886107830</v>
      </c>
      <c r="G34" s="619">
        <v>284542108</v>
      </c>
      <c r="H34" s="620">
        <v>0.32111453975076598</v>
      </c>
    </row>
    <row r="35" spans="1:8" ht="12.6" thickBot="1">
      <c r="A35" s="612" t="s">
        <v>57</v>
      </c>
      <c r="B35" s="686" t="s">
        <v>58</v>
      </c>
      <c r="C35" s="645">
        <v>23</v>
      </c>
      <c r="D35" s="695">
        <v>33547</v>
      </c>
      <c r="E35" s="643">
        <v>31468</v>
      </c>
      <c r="G35" s="624">
        <v>2079</v>
      </c>
      <c r="H35" s="625">
        <v>6.6067115800177961E-2</v>
      </c>
    </row>
    <row r="36" spans="1:8" ht="12.6" thickBot="1">
      <c r="B36" s="692" t="s">
        <v>125</v>
      </c>
      <c r="C36" s="702"/>
      <c r="D36" s="644">
        <v>1170683485</v>
      </c>
      <c r="E36" s="644">
        <v>886139298</v>
      </c>
      <c r="G36" s="621">
        <v>284544187</v>
      </c>
      <c r="H36" s="603">
        <v>0.32110548267322186</v>
      </c>
    </row>
    <row r="37" spans="1:8" ht="12.6" thickBot="1">
      <c r="B37" s="686"/>
      <c r="C37" s="645"/>
      <c r="D37" s="643"/>
      <c r="E37" s="643"/>
      <c r="G37" s="624"/>
      <c r="H37" s="625"/>
    </row>
    <row r="38" spans="1:8" ht="12.6" thickBot="1">
      <c r="B38" s="697" t="s">
        <v>126</v>
      </c>
      <c r="C38" s="696"/>
      <c r="D38" s="644">
        <v>2745539486</v>
      </c>
      <c r="E38" s="644">
        <v>2423347729</v>
      </c>
      <c r="G38" s="626">
        <v>322191757</v>
      </c>
      <c r="H38" s="609">
        <v>0.13295316769622376</v>
      </c>
    </row>
    <row r="39" spans="1:8" ht="12.6" thickTop="1">
      <c r="D39" s="201"/>
      <c r="E39" s="201"/>
      <c r="G39" s="615"/>
      <c r="H39" s="616"/>
    </row>
    <row r="40" spans="1:8" hidden="1"/>
  </sheetData>
  <mergeCells count="4">
    <mergeCell ref="B2:B3"/>
    <mergeCell ref="C2:C3"/>
    <mergeCell ref="G2:G3"/>
    <mergeCell ref="H2:H3"/>
  </mergeCells>
  <hyperlinks>
    <hyperlink ref="C6" location="'N14 Arrendamiento NIIF16'!A1" display="'N14 Arrendamiento NIIF16'!A1"/>
    <hyperlink ref="C18" location="'N14 Arrendamiento NIIF16'!A1" display="'N14 Arrendamiento NIIF16'!A1"/>
    <hyperlink ref="C22" location="'N15 Impuestos Dif.'!A1" display="'N15 Impuestos Dif.'!A1"/>
    <hyperlink ref="C5" location="'N16.3 Clases Instrum. Finan.'!A1" display="'N16.3 Clases Instrum. Finan.'!A1"/>
    <hyperlink ref="C7" location="'N17 Acreed. Comerciales'!A1" display="'N17 Acreed. Comerciales'!A1"/>
    <hyperlink ref="C8" location="'N6 CxP Relacionadas'!A1" display="'N6 CxP Relacionadas'!A1"/>
    <hyperlink ref="C9" location="'N18 Otras Prov.'!A1" display="'N18 Otras Prov.'!A1"/>
    <hyperlink ref="C10" location="'N8 Impuestos Corrientes'!A1" display="'N8 Impuestos Corrientes'!A1"/>
    <hyperlink ref="C11" location="'N19 Beneficios Empleados'!A1" display="'N19 Beneficios Empleados'!A1"/>
    <hyperlink ref="C12" location="'N20 Pas. No Financiero'!A1" display="'N20 Pas. No Financiero'!A1"/>
    <hyperlink ref="C17" location="'N16.3 Clases Instrum. Finan.'!A1" display="'N16.3 Clases Instrum. Finan.'!A1"/>
    <hyperlink ref="C19" location="'N17 Acreed. Comerciales'!A1" display="'N17 Acreed. Comerciales'!A1"/>
    <hyperlink ref="C21" location="'N18 Otras Prov.'!A1" display="'N18 Otras Prov.'!A1"/>
    <hyperlink ref="C23" location="'N19 Beneficios Empleados'!A1" display="'N19 Beneficios Empleados'!A1"/>
    <hyperlink ref="C24" location="'N20 Pas. No Financiero'!A1" display="'N20 Pas. No Financiero'!A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9" tint="-0.249977111117893"/>
  </sheetPr>
  <dimension ref="A1:G16"/>
  <sheetViews>
    <sheetView showGridLines="0" zoomScaleNormal="100" workbookViewId="0"/>
  </sheetViews>
  <sheetFormatPr baseColWidth="10" defaultColWidth="0" defaultRowHeight="12" zeroHeight="1"/>
  <cols>
    <col min="1" max="1" width="8.77734375" style="9" customWidth="1"/>
    <col min="2" max="2" width="22.5546875" style="9" bestFit="1" customWidth="1"/>
    <col min="3" max="4" width="12.44140625" style="9" bestFit="1" customWidth="1"/>
    <col min="5" max="7" width="12.44140625" style="9" customWidth="1"/>
    <col min="8" max="16384" width="8.88671875" style="9" hidden="1"/>
  </cols>
  <sheetData>
    <row r="1" spans="2:6"/>
    <row r="2" spans="2:6"/>
    <row r="3" spans="2:6" ht="34.35" customHeight="1">
      <c r="B3" s="1120" t="s">
        <v>594</v>
      </c>
      <c r="C3" s="535">
        <v>45565</v>
      </c>
      <c r="D3" s="536">
        <v>45199</v>
      </c>
      <c r="E3" s="541" t="s">
        <v>858</v>
      </c>
      <c r="F3" s="541" t="s">
        <v>857</v>
      </c>
    </row>
    <row r="4" spans="2:6" ht="12" customHeight="1">
      <c r="B4" s="1120"/>
      <c r="C4" s="542" t="s">
        <v>88</v>
      </c>
      <c r="D4" s="543" t="s">
        <v>88</v>
      </c>
      <c r="E4" s="542" t="s">
        <v>88</v>
      </c>
      <c r="F4" s="542" t="s">
        <v>88</v>
      </c>
    </row>
    <row r="5" spans="2:6" ht="12" customHeight="1">
      <c r="B5" s="571" t="s">
        <v>595</v>
      </c>
      <c r="C5" s="567"/>
      <c r="D5" s="567"/>
      <c r="E5" s="567"/>
      <c r="F5" s="567"/>
    </row>
    <row r="6" spans="2:6" ht="12" customHeight="1">
      <c r="B6" s="568" t="s">
        <v>596</v>
      </c>
      <c r="C6" s="572">
        <v>196502255</v>
      </c>
      <c r="D6" s="572">
        <v>192112033</v>
      </c>
      <c r="E6" s="572">
        <v>54083403</v>
      </c>
      <c r="F6" s="572">
        <v>52395055</v>
      </c>
    </row>
    <row r="7" spans="2:6" ht="12" customHeight="1">
      <c r="B7" s="568" t="s">
        <v>597</v>
      </c>
      <c r="C7" s="572">
        <v>217408241</v>
      </c>
      <c r="D7" s="572">
        <v>213447688</v>
      </c>
      <c r="E7" s="572">
        <v>66849842</v>
      </c>
      <c r="F7" s="572">
        <v>64919698</v>
      </c>
    </row>
    <row r="8" spans="2:6" ht="12" customHeight="1">
      <c r="B8" s="568" t="s">
        <v>598</v>
      </c>
      <c r="C8" s="572">
        <v>49581323</v>
      </c>
      <c r="D8" s="1012">
        <v>51139683</v>
      </c>
      <c r="E8" s="1012">
        <v>16194041</v>
      </c>
      <c r="F8" s="1012">
        <v>14950932</v>
      </c>
    </row>
    <row r="9" spans="2:6" ht="12" customHeight="1">
      <c r="B9" s="569" t="s">
        <v>599</v>
      </c>
      <c r="C9" s="573">
        <v>19550385</v>
      </c>
      <c r="D9" s="1013">
        <v>18536115</v>
      </c>
      <c r="E9" s="1013">
        <v>6228308</v>
      </c>
      <c r="F9" s="1013">
        <v>6160564</v>
      </c>
    </row>
    <row r="10" spans="2:6" ht="12" customHeight="1">
      <c r="B10" s="168" t="s">
        <v>284</v>
      </c>
      <c r="C10" s="544">
        <v>483042204</v>
      </c>
      <c r="D10" s="544">
        <v>475235519</v>
      </c>
      <c r="E10" s="544">
        <v>143355594</v>
      </c>
      <c r="F10" s="544">
        <v>138426249</v>
      </c>
    </row>
    <row r="11" spans="2:6"/>
    <row r="12" spans="2:6"/>
    <row r="13" spans="2:6">
      <c r="C13" s="25"/>
    </row>
    <row r="14" spans="2:6">
      <c r="B14" s="24" t="s">
        <v>600</v>
      </c>
      <c r="C14" s="574">
        <v>49581323</v>
      </c>
      <c r="D14" s="575">
        <v>51139683</v>
      </c>
      <c r="E14" s="575">
        <v>16194041</v>
      </c>
      <c r="F14" s="575">
        <v>14950932</v>
      </c>
    </row>
    <row r="15" spans="2:6">
      <c r="B15" s="24" t="s">
        <v>601</v>
      </c>
      <c r="C15" s="574">
        <v>19550385</v>
      </c>
      <c r="D15" s="575">
        <v>18536115</v>
      </c>
      <c r="E15" s="575">
        <v>6228308</v>
      </c>
      <c r="F15" s="575">
        <v>6160564</v>
      </c>
    </row>
    <row r="16" spans="2:6"/>
  </sheetData>
  <mergeCells count="1">
    <mergeCell ref="B3:B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theme="9" tint="-0.249977111117893"/>
  </sheetPr>
  <dimension ref="A3:XEX17"/>
  <sheetViews>
    <sheetView showGridLines="0" topLeftCell="A3" workbookViewId="0">
      <selection activeCell="A3" sqref="A3"/>
    </sheetView>
  </sheetViews>
  <sheetFormatPr baseColWidth="10" defaultColWidth="0" defaultRowHeight="0" customHeight="1" zeroHeight="1"/>
  <cols>
    <col min="1" max="1" width="8.77734375" style="6" customWidth="1"/>
    <col min="2" max="2" width="44.44140625" style="6" customWidth="1"/>
    <col min="3" max="3" width="14.44140625" style="6" customWidth="1"/>
    <col min="4" max="4" width="13.5546875" style="6" customWidth="1"/>
    <col min="5" max="6" width="13.44140625" style="6" customWidth="1"/>
    <col min="7" max="7" width="8.5546875" style="6" customWidth="1"/>
    <col min="8" max="16378" width="8.77734375" style="6" hidden="1"/>
    <col min="16379" max="16384" width="16" style="6" hidden="1"/>
  </cols>
  <sheetData>
    <row r="3" spans="2:6" ht="24">
      <c r="B3" s="1121" t="s">
        <v>602</v>
      </c>
      <c r="C3" s="787">
        <v>45565</v>
      </c>
      <c r="D3" s="787">
        <v>45199</v>
      </c>
      <c r="E3" s="787" t="s">
        <v>858</v>
      </c>
      <c r="F3" s="787" t="s">
        <v>857</v>
      </c>
    </row>
    <row r="4" spans="2:6" ht="12" customHeight="1">
      <c r="B4" s="1121"/>
      <c r="C4" s="330" t="s">
        <v>88</v>
      </c>
      <c r="D4" s="330" t="s">
        <v>88</v>
      </c>
      <c r="E4" s="330" t="s">
        <v>88</v>
      </c>
      <c r="F4" s="330" t="s">
        <v>88</v>
      </c>
    </row>
    <row r="5" spans="2:6" ht="12" customHeight="1">
      <c r="B5" s="664" t="s">
        <v>603</v>
      </c>
      <c r="C5" s="665">
        <v>-32670723</v>
      </c>
      <c r="D5" s="665">
        <v>-22722993</v>
      </c>
      <c r="E5" s="331">
        <v>-12357645</v>
      </c>
      <c r="F5" s="331">
        <v>-7875064</v>
      </c>
    </row>
    <row r="6" spans="2:6" ht="12" customHeight="1">
      <c r="B6" s="480" t="s">
        <v>604</v>
      </c>
      <c r="C6" s="375">
        <v>-19964448</v>
      </c>
      <c r="D6" s="375">
        <v>-17824490</v>
      </c>
      <c r="E6" s="331">
        <v>-7256303</v>
      </c>
      <c r="F6" s="331">
        <v>-5692476</v>
      </c>
    </row>
    <row r="7" spans="2:6" ht="12" customHeight="1">
      <c r="B7" s="480" t="s">
        <v>606</v>
      </c>
      <c r="C7" s="375">
        <v>-13748341</v>
      </c>
      <c r="D7" s="375">
        <v>-13464203</v>
      </c>
      <c r="E7" s="331">
        <v>-4679337</v>
      </c>
      <c r="F7" s="331">
        <v>-4401873</v>
      </c>
    </row>
    <row r="8" spans="2:6" ht="12" customHeight="1">
      <c r="B8" s="480" t="s">
        <v>607</v>
      </c>
      <c r="C8" s="375">
        <v>-11987732</v>
      </c>
      <c r="D8" s="375">
        <v>-10315892</v>
      </c>
      <c r="E8" s="331">
        <v>-4177692</v>
      </c>
      <c r="F8" s="331">
        <v>-3660127</v>
      </c>
    </row>
    <row r="9" spans="2:6" ht="12" customHeight="1">
      <c r="B9" s="480" t="s">
        <v>608</v>
      </c>
      <c r="C9" s="375">
        <v>-9160547</v>
      </c>
      <c r="D9" s="375">
        <v>-8107582</v>
      </c>
      <c r="E9" s="331">
        <v>-2926041</v>
      </c>
      <c r="F9" s="331">
        <v>-3077677</v>
      </c>
    </row>
    <row r="10" spans="2:6" ht="12" customHeight="1">
      <c r="B10" s="480" t="s">
        <v>609</v>
      </c>
      <c r="C10" s="375">
        <v>-9050953</v>
      </c>
      <c r="D10" s="375">
        <v>-9530672</v>
      </c>
      <c r="E10" s="331">
        <v>-3278449</v>
      </c>
      <c r="F10" s="331">
        <v>-3394360</v>
      </c>
    </row>
    <row r="11" spans="2:6" ht="12" customHeight="1">
      <c r="B11" s="480" t="s">
        <v>605</v>
      </c>
      <c r="C11" s="375">
        <v>-9360752</v>
      </c>
      <c r="D11" s="375">
        <v>-14795663</v>
      </c>
      <c r="E11" s="331">
        <v>-3668814</v>
      </c>
      <c r="F11" s="331">
        <v>-5112920</v>
      </c>
    </row>
    <row r="12" spans="2:6" ht="12" customHeight="1">
      <c r="B12" s="480" t="s">
        <v>611</v>
      </c>
      <c r="C12" s="375">
        <v>-6390975</v>
      </c>
      <c r="D12" s="375">
        <v>-5681974</v>
      </c>
      <c r="E12" s="331">
        <v>-2245360</v>
      </c>
      <c r="F12" s="331">
        <v>-2051047</v>
      </c>
    </row>
    <row r="13" spans="2:6" ht="12" customHeight="1">
      <c r="B13" s="480" t="s">
        <v>610</v>
      </c>
      <c r="C13" s="375">
        <v>-5315770</v>
      </c>
      <c r="D13" s="375">
        <v>-5894095</v>
      </c>
      <c r="E13" s="331">
        <v>-1990991</v>
      </c>
      <c r="F13" s="331">
        <v>-1687153</v>
      </c>
    </row>
    <row r="14" spans="2:6" ht="12.6" customHeight="1">
      <c r="B14" s="480" t="s">
        <v>289</v>
      </c>
      <c r="C14" s="375">
        <v>-1378477</v>
      </c>
      <c r="D14" s="375">
        <v>-953120</v>
      </c>
      <c r="E14" s="331">
        <v>-746751</v>
      </c>
      <c r="F14" s="331">
        <v>-210274</v>
      </c>
    </row>
    <row r="15" spans="2:6" ht="12" customHeight="1">
      <c r="B15" s="788" t="s">
        <v>612</v>
      </c>
      <c r="C15" s="789">
        <v>-119028718</v>
      </c>
      <c r="D15" s="789">
        <v>-109290684</v>
      </c>
      <c r="E15" s="789">
        <v>-43327383</v>
      </c>
      <c r="F15" s="789">
        <v>-37162971</v>
      </c>
    </row>
    <row r="17" spans="2:6" ht="13.2" customHeight="1">
      <c r="B17" s="7"/>
      <c r="C17" s="8"/>
      <c r="D17" s="8"/>
      <c r="E17" s="8"/>
      <c r="F17" s="8"/>
    </row>
  </sheetData>
  <mergeCells count="1">
    <mergeCell ref="B3:B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theme="9" tint="-0.249977111117893"/>
  </sheetPr>
  <dimension ref="A1:G24"/>
  <sheetViews>
    <sheetView showGridLines="0" workbookViewId="0"/>
  </sheetViews>
  <sheetFormatPr baseColWidth="10" defaultColWidth="0" defaultRowHeight="12" zeroHeight="1"/>
  <cols>
    <col min="1" max="1" width="8.77734375" style="9" customWidth="1"/>
    <col min="2" max="2" width="56.5546875" style="9" bestFit="1" customWidth="1"/>
    <col min="3" max="3" width="12.5546875" style="9" customWidth="1"/>
    <col min="4" max="4" width="12.77734375" style="9" customWidth="1"/>
    <col min="5" max="6" width="12.5546875" style="9" customWidth="1"/>
    <col min="7" max="7" width="8.77734375" style="9" customWidth="1"/>
    <col min="8" max="16384" width="7.88671875" style="9" hidden="1"/>
  </cols>
  <sheetData>
    <row r="1" spans="2:7"/>
    <row r="2" spans="2:7"/>
    <row r="3" spans="2:7" ht="24">
      <c r="B3" s="1122" t="s">
        <v>613</v>
      </c>
      <c r="C3" s="535">
        <v>45565</v>
      </c>
      <c r="D3" s="536">
        <v>45199</v>
      </c>
      <c r="E3" s="541" t="s">
        <v>858</v>
      </c>
      <c r="F3" s="541" t="s">
        <v>857</v>
      </c>
    </row>
    <row r="4" spans="2:7">
      <c r="B4" s="1122"/>
      <c r="C4" s="542" t="s">
        <v>88</v>
      </c>
      <c r="D4" s="543" t="s">
        <v>88</v>
      </c>
      <c r="E4" s="542" t="s">
        <v>88</v>
      </c>
      <c r="F4" s="542" t="s">
        <v>88</v>
      </c>
    </row>
    <row r="5" spans="2:7">
      <c r="B5" s="481" t="s">
        <v>614</v>
      </c>
      <c r="C5" s="332">
        <v>4058016</v>
      </c>
      <c r="D5" s="332">
        <v>1626519</v>
      </c>
      <c r="E5" s="332">
        <v>0</v>
      </c>
      <c r="F5" s="332">
        <v>963</v>
      </c>
    </row>
    <row r="6" spans="2:7">
      <c r="B6" s="482" t="s">
        <v>615</v>
      </c>
      <c r="C6" s="333">
        <v>-2358528</v>
      </c>
      <c r="D6" s="333">
        <v>-1996350</v>
      </c>
      <c r="E6" s="333">
        <v>-362674</v>
      </c>
      <c r="F6" s="333">
        <v>132600</v>
      </c>
    </row>
    <row r="7" spans="2:7">
      <c r="B7" s="482" t="s">
        <v>616</v>
      </c>
      <c r="C7" s="333">
        <v>39921</v>
      </c>
      <c r="D7" s="333">
        <v>-1879869</v>
      </c>
      <c r="E7" s="333">
        <v>-18860</v>
      </c>
      <c r="F7" s="333">
        <v>-60386</v>
      </c>
    </row>
    <row r="8" spans="2:7">
      <c r="B8" s="483" t="s">
        <v>840</v>
      </c>
      <c r="C8" s="334">
        <v>497684</v>
      </c>
      <c r="D8" s="334">
        <v>475576</v>
      </c>
      <c r="E8" s="333">
        <v>116875</v>
      </c>
      <c r="F8" s="333">
        <v>44016</v>
      </c>
    </row>
    <row r="9" spans="2:7">
      <c r="B9" s="484" t="s">
        <v>617</v>
      </c>
      <c r="C9" s="10">
        <v>2237093</v>
      </c>
      <c r="D9" s="10">
        <v>-1774124</v>
      </c>
      <c r="E9" s="10">
        <v>-264659</v>
      </c>
      <c r="F9" s="10">
        <v>117193</v>
      </c>
    </row>
    <row r="10" spans="2:7">
      <c r="B10" s="481" t="s">
        <v>618</v>
      </c>
      <c r="C10" s="332">
        <v>-10898310</v>
      </c>
      <c r="D10" s="332">
        <v>-14668856</v>
      </c>
      <c r="E10" s="333">
        <v>-3332718</v>
      </c>
      <c r="F10" s="333">
        <v>-4749134</v>
      </c>
    </row>
    <row r="11" spans="2:7">
      <c r="B11" s="482" t="s">
        <v>619</v>
      </c>
      <c r="C11" s="333">
        <v>-3338345</v>
      </c>
      <c r="D11" s="333">
        <v>-3826756</v>
      </c>
      <c r="E11" s="333">
        <v>-1071864</v>
      </c>
      <c r="F11" s="333">
        <v>-1235049</v>
      </c>
    </row>
    <row r="12" spans="2:7">
      <c r="B12" s="482" t="s">
        <v>620</v>
      </c>
      <c r="C12" s="333">
        <v>-22462350</v>
      </c>
      <c r="D12" s="333">
        <v>-20959919</v>
      </c>
      <c r="E12" s="333">
        <v>-7877356</v>
      </c>
      <c r="F12" s="333">
        <v>-7014638</v>
      </c>
    </row>
    <row r="13" spans="2:7">
      <c r="B13" s="482" t="s">
        <v>621</v>
      </c>
      <c r="C13" s="333">
        <v>-236214</v>
      </c>
      <c r="D13" s="333">
        <v>-268801</v>
      </c>
      <c r="E13" s="333">
        <v>-77294</v>
      </c>
      <c r="F13" s="333">
        <v>-92496</v>
      </c>
    </row>
    <row r="14" spans="2:7">
      <c r="B14" s="482" t="s">
        <v>622</v>
      </c>
      <c r="C14" s="333">
        <v>-2743653</v>
      </c>
      <c r="D14" s="333">
        <v>-981959</v>
      </c>
      <c r="E14" s="333">
        <v>-1682486</v>
      </c>
      <c r="F14" s="333">
        <v>-290122</v>
      </c>
    </row>
    <row r="15" spans="2:7" ht="12.6" hidden="1" customHeight="1">
      <c r="B15" s="482" t="s">
        <v>623</v>
      </c>
      <c r="C15" s="923">
        <v>0</v>
      </c>
      <c r="D15" s="923">
        <v>0</v>
      </c>
      <c r="E15" s="923">
        <v>0</v>
      </c>
      <c r="F15" s="923">
        <v>0</v>
      </c>
      <c r="G15" s="908" t="s">
        <v>852</v>
      </c>
    </row>
    <row r="16" spans="2:7">
      <c r="B16" s="482" t="s">
        <v>624</v>
      </c>
      <c r="C16" s="333">
        <v>-348985</v>
      </c>
      <c r="D16" s="333">
        <v>-261360</v>
      </c>
      <c r="E16" s="333">
        <v>-214854</v>
      </c>
      <c r="F16" s="333">
        <v>-88136</v>
      </c>
    </row>
    <row r="17" spans="2:6">
      <c r="B17" s="483" t="s">
        <v>830</v>
      </c>
      <c r="C17" s="334">
        <v>2794927</v>
      </c>
      <c r="D17" s="334">
        <v>4287246</v>
      </c>
      <c r="E17" s="333">
        <v>956461</v>
      </c>
      <c r="F17" s="333">
        <v>1054488</v>
      </c>
    </row>
    <row r="18" spans="2:6">
      <c r="B18" s="484" t="s">
        <v>625</v>
      </c>
      <c r="C18" s="10">
        <v>-37232930</v>
      </c>
      <c r="D18" s="10">
        <v>-36680405</v>
      </c>
      <c r="E18" s="10">
        <v>-13300111</v>
      </c>
      <c r="F18" s="10">
        <v>-12415087</v>
      </c>
    </row>
    <row r="19" spans="2:6">
      <c r="B19" s="481" t="s">
        <v>626</v>
      </c>
      <c r="C19" s="332">
        <v>6338423</v>
      </c>
      <c r="D19" s="332">
        <v>11841299</v>
      </c>
      <c r="E19" s="333">
        <v>2207557</v>
      </c>
      <c r="F19" s="333">
        <v>2052214</v>
      </c>
    </row>
    <row r="20" spans="2:6">
      <c r="B20" s="482" t="s">
        <v>627</v>
      </c>
      <c r="C20" s="334">
        <v>1266555</v>
      </c>
      <c r="D20" s="334">
        <v>1057324</v>
      </c>
      <c r="E20" s="333">
        <v>431611</v>
      </c>
      <c r="F20" s="333">
        <v>194251</v>
      </c>
    </row>
    <row r="21" spans="2:6">
      <c r="B21" s="484" t="s">
        <v>74</v>
      </c>
      <c r="C21" s="10">
        <v>7604978</v>
      </c>
      <c r="D21" s="10">
        <v>12898623</v>
      </c>
      <c r="E21" s="10">
        <v>2639168</v>
      </c>
      <c r="F21" s="10">
        <v>2246465</v>
      </c>
    </row>
    <row r="22" spans="2:6"/>
    <row r="23" spans="2:6" hidden="1"/>
    <row r="24" spans="2:6" hidden="1"/>
  </sheetData>
  <mergeCells count="1">
    <mergeCell ref="B3:B4"/>
  </mergeCells>
  <pageMargins left="0.7" right="0.7" top="0.75" bottom="0.75" header="0.3" footer="0.3"/>
  <pageSetup orientation="portrait" horizont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B2:I164"/>
  <sheetViews>
    <sheetView showGridLines="0" topLeftCell="A77" workbookViewId="0">
      <selection activeCell="F19" sqref="F19"/>
    </sheetView>
  </sheetViews>
  <sheetFormatPr baseColWidth="10" defaultColWidth="11.44140625" defaultRowHeight="14.4"/>
  <cols>
    <col min="2" max="2" width="62.5546875" style="6" customWidth="1"/>
    <col min="3" max="4" width="13.5546875" style="6" customWidth="1"/>
    <col min="5" max="9" width="13.5546875" style="6" hidden="1" customWidth="1"/>
  </cols>
  <sheetData>
    <row r="2" spans="2:2" hidden="1">
      <c r="B2" s="1123" t="s">
        <v>0</v>
      </c>
    </row>
    <row r="3" spans="2:2" hidden="1">
      <c r="B3" s="1124"/>
    </row>
    <row r="4" spans="2:2" hidden="1">
      <c r="B4" s="790" t="s">
        <v>90</v>
      </c>
    </row>
    <row r="5" spans="2:2" hidden="1">
      <c r="B5" s="791" t="s">
        <v>91</v>
      </c>
    </row>
    <row r="6" spans="2:2" hidden="1">
      <c r="B6" s="791" t="s">
        <v>93</v>
      </c>
    </row>
    <row r="7" spans="2:2" hidden="1">
      <c r="B7" s="791" t="s">
        <v>94</v>
      </c>
    </row>
    <row r="8" spans="2:2" hidden="1">
      <c r="B8" s="791" t="s">
        <v>628</v>
      </c>
    </row>
    <row r="9" spans="2:2" hidden="1">
      <c r="B9" s="791" t="s">
        <v>96</v>
      </c>
    </row>
    <row r="10" spans="2:2" hidden="1">
      <c r="B10" s="791" t="s">
        <v>6</v>
      </c>
    </row>
    <row r="11" spans="2:2" hidden="1">
      <c r="B11" s="791" t="s">
        <v>629</v>
      </c>
    </row>
    <row r="12" spans="2:2" hidden="1">
      <c r="B12" s="792" t="s">
        <v>260</v>
      </c>
    </row>
    <row r="13" spans="2:2" hidden="1">
      <c r="B13" s="790" t="s">
        <v>99</v>
      </c>
    </row>
    <row r="14" spans="2:2" hidden="1">
      <c r="B14" s="791" t="s">
        <v>93</v>
      </c>
    </row>
    <row r="15" spans="2:2" hidden="1">
      <c r="B15" s="791" t="s">
        <v>94</v>
      </c>
    </row>
    <row r="16" spans="2:2" hidden="1">
      <c r="B16" s="791" t="s">
        <v>100</v>
      </c>
    </row>
    <row r="17" spans="2:2" hidden="1">
      <c r="B17" s="791" t="s">
        <v>17</v>
      </c>
    </row>
    <row r="18" spans="2:2" hidden="1">
      <c r="B18" s="791" t="s">
        <v>630</v>
      </c>
    </row>
    <row r="19" spans="2:2" hidden="1">
      <c r="B19" s="791" t="s">
        <v>341</v>
      </c>
    </row>
    <row r="20" spans="2:2" hidden="1">
      <c r="B20" s="791" t="s">
        <v>22</v>
      </c>
    </row>
    <row r="21" spans="2:2" hidden="1">
      <c r="B21" s="791" t="s">
        <v>631</v>
      </c>
    </row>
    <row r="22" spans="2:2" hidden="1">
      <c r="B22" s="793" t="s">
        <v>261</v>
      </c>
    </row>
    <row r="23" spans="2:2" hidden="1">
      <c r="B23" s="791"/>
    </row>
    <row r="24" spans="2:2" ht="15" hidden="1" thickBot="1">
      <c r="B24" s="794" t="s">
        <v>632</v>
      </c>
    </row>
    <row r="25" spans="2:2" ht="15" hidden="1" thickBot="1"/>
    <row r="26" spans="2:2" hidden="1">
      <c r="B26" s="1125" t="s">
        <v>633</v>
      </c>
    </row>
    <row r="27" spans="2:2" hidden="1">
      <c r="B27" s="1126"/>
    </row>
    <row r="28" spans="2:2" hidden="1">
      <c r="B28" s="790" t="s">
        <v>106</v>
      </c>
    </row>
    <row r="29" spans="2:2" hidden="1">
      <c r="B29" s="791" t="s">
        <v>118</v>
      </c>
    </row>
    <row r="30" spans="2:2" hidden="1">
      <c r="B30" s="791" t="s">
        <v>108</v>
      </c>
    </row>
    <row r="31" spans="2:2" hidden="1">
      <c r="B31" s="791" t="s">
        <v>278</v>
      </c>
    </row>
    <row r="32" spans="2:2" hidden="1">
      <c r="B32" s="791" t="s">
        <v>109</v>
      </c>
    </row>
    <row r="33" spans="2:2" hidden="1">
      <c r="B33" s="791" t="s">
        <v>110</v>
      </c>
    </row>
    <row r="34" spans="2:2" hidden="1">
      <c r="B34" s="791" t="s">
        <v>111</v>
      </c>
    </row>
    <row r="35" spans="2:2" hidden="1">
      <c r="B35" s="791" t="s">
        <v>634</v>
      </c>
    </row>
    <row r="36" spans="2:2" hidden="1">
      <c r="B36" s="791" t="s">
        <v>112</v>
      </c>
    </row>
    <row r="37" spans="2:2" hidden="1">
      <c r="B37" s="795" t="s">
        <v>263</v>
      </c>
    </row>
    <row r="38" spans="2:2" hidden="1">
      <c r="B38" s="790" t="s">
        <v>117</v>
      </c>
    </row>
    <row r="39" spans="2:2" hidden="1">
      <c r="B39" s="791" t="s">
        <v>118</v>
      </c>
    </row>
    <row r="40" spans="2:2" hidden="1">
      <c r="B40" s="791" t="s">
        <v>108</v>
      </c>
    </row>
    <row r="41" spans="2:2" hidden="1">
      <c r="B41" s="791" t="s">
        <v>119</v>
      </c>
    </row>
    <row r="42" spans="2:2" hidden="1">
      <c r="B42" s="791" t="s">
        <v>110</v>
      </c>
    </row>
    <row r="43" spans="2:2" hidden="1">
      <c r="B43" s="791" t="s">
        <v>45</v>
      </c>
    </row>
    <row r="44" spans="2:2" hidden="1">
      <c r="B44" s="791" t="s">
        <v>634</v>
      </c>
    </row>
    <row r="45" spans="2:2" hidden="1">
      <c r="B45" s="791" t="s">
        <v>112</v>
      </c>
    </row>
    <row r="46" spans="2:2" hidden="1">
      <c r="B46" s="795" t="s">
        <v>264</v>
      </c>
    </row>
    <row r="47" spans="2:2" hidden="1">
      <c r="B47" s="791"/>
    </row>
    <row r="48" spans="2:2" ht="15" hidden="1" thickBot="1">
      <c r="B48" s="796" t="s">
        <v>635</v>
      </c>
    </row>
    <row r="50" spans="2:9" hidden="1">
      <c r="B50" s="117" t="s">
        <v>636</v>
      </c>
      <c r="C50" s="118"/>
    </row>
    <row r="51" spans="2:9" hidden="1">
      <c r="B51" s="791" t="s">
        <v>637</v>
      </c>
      <c r="C51" s="797"/>
    </row>
    <row r="52" spans="2:9" hidden="1">
      <c r="B52" s="791" t="s">
        <v>56</v>
      </c>
      <c r="C52" s="797"/>
    </row>
    <row r="53" spans="2:9" ht="15" hidden="1" thickBot="1">
      <c r="B53" s="798" t="s">
        <v>124</v>
      </c>
      <c r="C53" s="799"/>
    </row>
    <row r="54" spans="2:9" ht="15" hidden="1" thickBot="1">
      <c r="B54" s="119" t="s">
        <v>638</v>
      </c>
      <c r="C54" s="120"/>
    </row>
    <row r="55" spans="2:9" hidden="1">
      <c r="B55" s="121" t="s">
        <v>125</v>
      </c>
      <c r="C55" s="122"/>
    </row>
    <row r="56" spans="2:9" hidden="1">
      <c r="B56" s="791"/>
      <c r="C56" s="800"/>
    </row>
    <row r="57" spans="2:9" ht="15" hidden="1" thickBot="1">
      <c r="B57" s="801" t="s">
        <v>126</v>
      </c>
      <c r="C57" s="802"/>
    </row>
    <row r="58" spans="2:9">
      <c r="F58" s="116"/>
    </row>
    <row r="59" spans="2:9" ht="15" thickBot="1">
      <c r="F59" s="116"/>
    </row>
    <row r="60" spans="2:9" ht="27.6">
      <c r="B60" s="1123"/>
      <c r="C60" s="1">
        <v>44651</v>
      </c>
      <c r="D60" s="123">
        <v>44286</v>
      </c>
      <c r="E60" s="123" t="s">
        <v>639</v>
      </c>
      <c r="F60" s="124" t="s">
        <v>640</v>
      </c>
      <c r="G60" s="125"/>
      <c r="H60" s="1">
        <v>44377</v>
      </c>
      <c r="I60" s="123">
        <v>44012</v>
      </c>
    </row>
    <row r="61" spans="2:9">
      <c r="B61" s="1124"/>
      <c r="C61" s="114" t="s">
        <v>88</v>
      </c>
      <c r="D61" s="127" t="s">
        <v>88</v>
      </c>
      <c r="E61" s="127" t="s">
        <v>88</v>
      </c>
      <c r="F61" s="128" t="s">
        <v>88</v>
      </c>
      <c r="G61" s="125"/>
      <c r="H61" s="139" t="s">
        <v>88</v>
      </c>
      <c r="I61" s="127" t="s">
        <v>88</v>
      </c>
    </row>
    <row r="62" spans="2:9">
      <c r="B62" s="803" t="s">
        <v>641</v>
      </c>
      <c r="C62" s="804">
        <f>+C84</f>
        <v>0</v>
      </c>
      <c r="D62" s="804">
        <f>+D84</f>
        <v>0</v>
      </c>
      <c r="E62" s="804">
        <f>+C62-H62</f>
        <v>0</v>
      </c>
      <c r="F62" s="804">
        <f>+D62-I62</f>
        <v>-5901815</v>
      </c>
      <c r="H62" s="805">
        <v>0</v>
      </c>
      <c r="I62" s="804">
        <v>5901815</v>
      </c>
    </row>
    <row r="63" spans="2:9">
      <c r="B63" s="803" t="s">
        <v>642</v>
      </c>
      <c r="C63" s="804">
        <f>+C85</f>
        <v>0</v>
      </c>
      <c r="D63" s="804">
        <f>+D85</f>
        <v>0</v>
      </c>
      <c r="E63" s="804">
        <f>+E85</f>
        <v>0</v>
      </c>
      <c r="F63" s="804">
        <f>+D63-I63</f>
        <v>1453826</v>
      </c>
      <c r="H63" s="805">
        <v>0</v>
      </c>
      <c r="I63" s="804">
        <v>-1453826</v>
      </c>
    </row>
    <row r="64" spans="2:9">
      <c r="B64" s="806" t="s">
        <v>643</v>
      </c>
      <c r="C64" s="807">
        <f>+C62+C63</f>
        <v>0</v>
      </c>
      <c r="D64" s="807">
        <f>+D62+D63</f>
        <v>0</v>
      </c>
      <c r="E64" s="807">
        <f>+E62+E63</f>
        <v>0</v>
      </c>
      <c r="F64" s="808">
        <f>+F62+F63</f>
        <v>-4447989</v>
      </c>
      <c r="H64" s="807">
        <f>+H62+H63</f>
        <v>0</v>
      </c>
      <c r="I64" s="807">
        <f>+I62+I63</f>
        <v>4447989</v>
      </c>
    </row>
    <row r="65" spans="2:9">
      <c r="B65" s="803" t="s">
        <v>644</v>
      </c>
      <c r="C65" s="800"/>
      <c r="D65" s="804"/>
      <c r="E65" s="804"/>
      <c r="F65" s="809"/>
      <c r="H65" s="805"/>
      <c r="I65" s="804"/>
    </row>
    <row r="66" spans="2:9">
      <c r="B66" s="803" t="s">
        <v>642</v>
      </c>
      <c r="C66" s="800"/>
      <c r="D66" s="804"/>
      <c r="E66" s="804"/>
      <c r="F66" s="809"/>
      <c r="H66" s="805"/>
      <c r="I66" s="804"/>
    </row>
    <row r="67" spans="2:9">
      <c r="B67" s="806" t="s">
        <v>645</v>
      </c>
      <c r="C67" s="807"/>
      <c r="D67" s="807">
        <f>SUM(D65:D66)</f>
        <v>0</v>
      </c>
      <c r="E67" s="807"/>
      <c r="F67" s="808"/>
      <c r="H67" s="807"/>
      <c r="I67" s="807"/>
    </row>
    <row r="68" spans="2:9" ht="15" thickBot="1">
      <c r="B68" s="810" t="s">
        <v>136</v>
      </c>
      <c r="C68" s="811">
        <f>+SUM(C62:C63)</f>
        <v>0</v>
      </c>
      <c r="D68" s="811">
        <f>+D64+D67</f>
        <v>0</v>
      </c>
      <c r="E68" s="811">
        <f>+SUM(E62:E63)</f>
        <v>0</v>
      </c>
      <c r="F68" s="812">
        <f>+F62+F63</f>
        <v>-4447989</v>
      </c>
      <c r="H68" s="813">
        <f>+SUM(H62:H63)</f>
        <v>0</v>
      </c>
      <c r="I68" s="814">
        <f>+SUM(I62:I63)</f>
        <v>4447989</v>
      </c>
    </row>
    <row r="69" spans="2:9">
      <c r="B69" s="7" t="s">
        <v>285</v>
      </c>
      <c r="C69" s="8">
        <f>+C68-Resultado!D20</f>
        <v>0</v>
      </c>
      <c r="D69" s="8">
        <f>+D68-Resultado!E20</f>
        <v>0</v>
      </c>
      <c r="E69" s="8">
        <f>+E68-Resultado!F20</f>
        <v>0</v>
      </c>
      <c r="F69" s="8">
        <f>+F68-Resultado!G20</f>
        <v>-4447989</v>
      </c>
    </row>
    <row r="70" spans="2:9" ht="15" thickBot="1">
      <c r="F70" s="116"/>
    </row>
    <row r="71" spans="2:9" ht="27.6">
      <c r="B71" s="1127" t="s">
        <v>127</v>
      </c>
      <c r="C71" s="169">
        <f>+C60</f>
        <v>44651</v>
      </c>
      <c r="D71" s="169">
        <f>+D60</f>
        <v>44286</v>
      </c>
      <c r="E71" s="123" t="str">
        <f>+E60</f>
        <v>01-07-2021
30-09-2021</v>
      </c>
      <c r="F71" s="124" t="str">
        <f>+F60</f>
        <v>01-07-2020
30-09-2020</v>
      </c>
      <c r="H71" s="126">
        <f>+H60</f>
        <v>44377</v>
      </c>
      <c r="I71" s="124">
        <f>+I60</f>
        <v>44012</v>
      </c>
    </row>
    <row r="72" spans="2:9">
      <c r="B72" s="1128"/>
      <c r="C72" s="170" t="s">
        <v>88</v>
      </c>
      <c r="D72" s="170" t="s">
        <v>88</v>
      </c>
      <c r="E72" s="127" t="s">
        <v>88</v>
      </c>
      <c r="F72" s="128" t="s">
        <v>88</v>
      </c>
      <c r="H72" s="129" t="s">
        <v>88</v>
      </c>
      <c r="I72" s="130" t="s">
        <v>88</v>
      </c>
    </row>
    <row r="73" spans="2:9">
      <c r="B73" s="815" t="s">
        <v>60</v>
      </c>
      <c r="C73" s="816">
        <v>0</v>
      </c>
      <c r="D73" s="721"/>
      <c r="E73" s="804">
        <f>+C73-H73</f>
        <v>0</v>
      </c>
      <c r="F73" s="809">
        <f>+D73-I73</f>
        <v>-32884568</v>
      </c>
      <c r="H73" s="817">
        <v>0</v>
      </c>
      <c r="I73" s="809">
        <v>32884568</v>
      </c>
    </row>
    <row r="74" spans="2:9">
      <c r="B74" s="815" t="s">
        <v>63</v>
      </c>
      <c r="C74" s="816">
        <v>0</v>
      </c>
      <c r="D74" s="721"/>
      <c r="E74" s="804">
        <f t="shared" ref="E74:F78" si="0">+C74-H74</f>
        <v>0</v>
      </c>
      <c r="F74" s="809">
        <f t="shared" si="0"/>
        <v>4773441</v>
      </c>
      <c r="H74" s="817">
        <v>0</v>
      </c>
      <c r="I74" s="809">
        <v>-4773441</v>
      </c>
    </row>
    <row r="75" spans="2:9">
      <c r="B75" s="815" t="s">
        <v>65</v>
      </c>
      <c r="C75" s="816">
        <v>0</v>
      </c>
      <c r="D75" s="721"/>
      <c r="E75" s="804">
        <f t="shared" si="0"/>
        <v>0</v>
      </c>
      <c r="F75" s="809">
        <f t="shared" si="0"/>
        <v>5104389</v>
      </c>
      <c r="H75" s="817">
        <v>0</v>
      </c>
      <c r="I75" s="809">
        <v>-5104389</v>
      </c>
    </row>
    <row r="76" spans="2:9">
      <c r="B76" s="815" t="s">
        <v>646</v>
      </c>
      <c r="C76" s="816">
        <v>0</v>
      </c>
      <c r="D76" s="721"/>
      <c r="E76" s="804">
        <f t="shared" si="0"/>
        <v>0</v>
      </c>
      <c r="F76" s="809">
        <f t="shared" si="0"/>
        <v>5916663</v>
      </c>
      <c r="H76" s="817">
        <v>0</v>
      </c>
      <c r="I76" s="809">
        <v>-5916663</v>
      </c>
    </row>
    <row r="77" spans="2:9">
      <c r="B77" s="815" t="s">
        <v>69</v>
      </c>
      <c r="C77" s="816">
        <v>0</v>
      </c>
      <c r="D77" s="721"/>
      <c r="E77" s="804">
        <f t="shared" si="0"/>
        <v>0</v>
      </c>
      <c r="F77" s="809">
        <f t="shared" si="0"/>
        <v>9193849</v>
      </c>
      <c r="H77" s="817">
        <v>0</v>
      </c>
      <c r="I77" s="809">
        <v>-9193849</v>
      </c>
    </row>
    <row r="78" spans="2:9">
      <c r="B78" s="815" t="s">
        <v>647</v>
      </c>
      <c r="C78" s="816">
        <v>0</v>
      </c>
      <c r="D78" s="721"/>
      <c r="E78" s="804">
        <f t="shared" si="0"/>
        <v>0</v>
      </c>
      <c r="F78" s="809">
        <f t="shared" si="0"/>
        <v>-572453</v>
      </c>
      <c r="H78" s="817">
        <v>0</v>
      </c>
      <c r="I78" s="809">
        <v>572453</v>
      </c>
    </row>
    <row r="79" spans="2:9">
      <c r="B79" s="818" t="s">
        <v>648</v>
      </c>
      <c r="C79" s="819">
        <f>+SUM(C73:C78)</f>
        <v>0</v>
      </c>
      <c r="D79" s="819">
        <f>+SUM(D73:D78)</f>
        <v>0</v>
      </c>
      <c r="E79" s="807">
        <f>+SUM(E73:E78)</f>
        <v>0</v>
      </c>
      <c r="F79" s="820">
        <f>+SUM(F73:F78)</f>
        <v>-8468679</v>
      </c>
      <c r="H79" s="806">
        <v>0</v>
      </c>
      <c r="I79" s="820">
        <f>+SUM(I73:I78)</f>
        <v>8468679</v>
      </c>
    </row>
    <row r="80" spans="2:9">
      <c r="B80" s="815" t="s">
        <v>74</v>
      </c>
      <c r="C80" s="816">
        <v>0</v>
      </c>
      <c r="D80" s="721"/>
      <c r="E80" s="804">
        <f t="shared" ref="E80:F83" si="1">+C80-H80</f>
        <v>0</v>
      </c>
      <c r="F80" s="809">
        <f t="shared" si="1"/>
        <v>-162213</v>
      </c>
      <c r="H80" s="817">
        <v>0</v>
      </c>
      <c r="I80" s="809">
        <v>162213</v>
      </c>
    </row>
    <row r="81" spans="2:9">
      <c r="B81" s="815" t="s">
        <v>625</v>
      </c>
      <c r="C81" s="816">
        <v>0</v>
      </c>
      <c r="D81" s="721"/>
      <c r="E81" s="804">
        <f t="shared" si="1"/>
        <v>0</v>
      </c>
      <c r="F81" s="809">
        <f t="shared" si="1"/>
        <v>1651121</v>
      </c>
      <c r="H81" s="817">
        <v>0</v>
      </c>
      <c r="I81" s="809">
        <v>-1651121</v>
      </c>
    </row>
    <row r="82" spans="2:9">
      <c r="B82" s="815" t="s">
        <v>80</v>
      </c>
      <c r="C82" s="816">
        <v>0</v>
      </c>
      <c r="D82" s="721"/>
      <c r="E82" s="804">
        <f t="shared" si="1"/>
        <v>0</v>
      </c>
      <c r="F82" s="809">
        <f t="shared" si="1"/>
        <v>0</v>
      </c>
      <c r="H82" s="817"/>
      <c r="I82" s="809">
        <v>0</v>
      </c>
    </row>
    <row r="83" spans="2:9">
      <c r="B83" s="815" t="s">
        <v>649</v>
      </c>
      <c r="C83" s="816">
        <v>0</v>
      </c>
      <c r="D83" s="721"/>
      <c r="E83" s="804">
        <f t="shared" si="1"/>
        <v>0</v>
      </c>
      <c r="F83" s="809">
        <f t="shared" si="1"/>
        <v>1077956</v>
      </c>
      <c r="H83" s="817">
        <v>0</v>
      </c>
      <c r="I83" s="809">
        <v>-1077956</v>
      </c>
    </row>
    <row r="84" spans="2:9">
      <c r="B84" s="821" t="s">
        <v>650</v>
      </c>
      <c r="C84" s="819">
        <f>+SUM(C79:C83)</f>
        <v>0</v>
      </c>
      <c r="D84" s="819">
        <f>+SUM(D79:D83)</f>
        <v>0</v>
      </c>
      <c r="E84" s="807">
        <f>+SUM(E79:E83)</f>
        <v>0</v>
      </c>
      <c r="F84" s="822">
        <f>+SUM(F79:F83)</f>
        <v>-5901815</v>
      </c>
      <c r="H84" s="823">
        <v>0</v>
      </c>
      <c r="I84" s="822">
        <f>+SUM(I79:I83)</f>
        <v>5901815</v>
      </c>
    </row>
    <row r="85" spans="2:9">
      <c r="B85" s="815" t="s">
        <v>642</v>
      </c>
      <c r="C85" s="816">
        <v>0</v>
      </c>
      <c r="D85" s="721"/>
      <c r="E85" s="804">
        <f>+C85-H85</f>
        <v>0</v>
      </c>
      <c r="F85" s="809">
        <f>+D85-I85</f>
        <v>1453826</v>
      </c>
      <c r="H85" s="817">
        <v>0</v>
      </c>
      <c r="I85" s="809">
        <v>-1453826</v>
      </c>
    </row>
    <row r="86" spans="2:9" ht="15" thickBot="1">
      <c r="B86" s="824" t="s">
        <v>136</v>
      </c>
      <c r="C86" s="825">
        <f>+C84+C85</f>
        <v>0</v>
      </c>
      <c r="D86" s="825">
        <f>+D84+D85</f>
        <v>0</v>
      </c>
      <c r="E86" s="802">
        <f>+E84+E85</f>
        <v>0</v>
      </c>
      <c r="F86" s="812">
        <f>+SUM(F84:F85)</f>
        <v>-4447989</v>
      </c>
      <c r="H86" s="814">
        <v>0</v>
      </c>
      <c r="I86" s="812">
        <v>1359138</v>
      </c>
    </row>
    <row r="87" spans="2:9" hidden="1">
      <c r="B87" s="171" t="s">
        <v>651</v>
      </c>
      <c r="C87" s="172"/>
      <c r="D87" s="173"/>
      <c r="E87" s="131"/>
      <c r="F87" s="131"/>
    </row>
    <row r="88" spans="2:9" hidden="1">
      <c r="B88" s="826" t="s">
        <v>652</v>
      </c>
      <c r="C88" s="827"/>
      <c r="D88" s="719"/>
      <c r="E88" s="828"/>
      <c r="F88" s="828"/>
    </row>
    <row r="89" spans="2:9" hidden="1">
      <c r="B89" s="815" t="s">
        <v>653</v>
      </c>
      <c r="C89" s="816"/>
      <c r="D89" s="721"/>
      <c r="E89" s="804"/>
      <c r="F89" s="804"/>
    </row>
    <row r="90" spans="2:9" hidden="1">
      <c r="B90" s="829" t="s">
        <v>654</v>
      </c>
      <c r="C90" s="830"/>
      <c r="D90" s="831"/>
      <c r="E90" s="832"/>
      <c r="F90" s="832"/>
    </row>
    <row r="91" spans="2:9" ht="15" hidden="1" thickBot="1">
      <c r="B91" s="9"/>
      <c r="C91" s="174"/>
      <c r="D91" s="175"/>
      <c r="E91" s="133"/>
      <c r="F91" s="133"/>
    </row>
    <row r="92" spans="2:9" ht="24.6" thickBot="1">
      <c r="B92" s="176" t="s">
        <v>655</v>
      </c>
      <c r="C92" s="177">
        <v>0</v>
      </c>
      <c r="D92" s="178"/>
      <c r="E92" s="134">
        <f>+C92-H92</f>
        <v>0</v>
      </c>
      <c r="F92" s="135">
        <f>+D92-I92</f>
        <v>-1827527</v>
      </c>
      <c r="H92" s="136">
        <v>0</v>
      </c>
      <c r="I92" s="135">
        <v>1827527</v>
      </c>
    </row>
    <row r="93" spans="2:9">
      <c r="B93" s="137"/>
      <c r="C93" s="132"/>
      <c r="D93" s="133"/>
      <c r="E93" s="133"/>
      <c r="F93" s="133"/>
    </row>
    <row r="94" spans="2:9" ht="15" thickBot="1"/>
    <row r="95" spans="2:9">
      <c r="B95" s="1129" t="s">
        <v>656</v>
      </c>
      <c r="C95" s="1">
        <f>+C71</f>
        <v>44651</v>
      </c>
      <c r="D95" s="1">
        <f>+D71</f>
        <v>44286</v>
      </c>
    </row>
    <row r="96" spans="2:9">
      <c r="B96" s="1130"/>
      <c r="C96" s="114" t="s">
        <v>88</v>
      </c>
      <c r="D96" s="138" t="s">
        <v>88</v>
      </c>
    </row>
    <row r="97" spans="2:4">
      <c r="B97" s="833" t="s">
        <v>164</v>
      </c>
      <c r="C97" s="834">
        <v>0</v>
      </c>
      <c r="D97" s="835"/>
    </row>
    <row r="98" spans="2:4" ht="27.6" hidden="1">
      <c r="B98" s="833" t="s">
        <v>165</v>
      </c>
      <c r="C98" s="834"/>
      <c r="D98" s="835"/>
    </row>
    <row r="99" spans="2:4" ht="27.6" hidden="1">
      <c r="B99" s="833" t="s">
        <v>166</v>
      </c>
      <c r="C99" s="834"/>
      <c r="D99" s="835"/>
    </row>
    <row r="100" spans="2:4" ht="27.6">
      <c r="B100" s="833" t="s">
        <v>167</v>
      </c>
      <c r="C100" s="834">
        <v>0</v>
      </c>
      <c r="D100" s="835"/>
    </row>
    <row r="101" spans="2:4" hidden="1">
      <c r="B101" s="833" t="s">
        <v>168</v>
      </c>
      <c r="C101" s="834"/>
      <c r="D101" s="835"/>
    </row>
    <row r="102" spans="2:4">
      <c r="B102" s="836" t="s">
        <v>170</v>
      </c>
      <c r="C102" s="837">
        <f>+SUM(C97:C100)</f>
        <v>0</v>
      </c>
      <c r="D102" s="838">
        <f>+SUM(D97:D101)</f>
        <v>0</v>
      </c>
    </row>
    <row r="103" spans="2:4">
      <c r="B103" s="833" t="s">
        <v>171</v>
      </c>
      <c r="C103" s="834">
        <v>0</v>
      </c>
      <c r="D103" s="835"/>
    </row>
    <row r="104" spans="2:4" ht="27.6" hidden="1">
      <c r="B104" s="833" t="s">
        <v>172</v>
      </c>
      <c r="C104" s="834"/>
      <c r="D104" s="835"/>
    </row>
    <row r="105" spans="2:4">
      <c r="B105" s="833" t="s">
        <v>173</v>
      </c>
      <c r="C105" s="834">
        <v>0</v>
      </c>
      <c r="D105" s="835"/>
    </row>
    <row r="106" spans="2:4" ht="27.6" hidden="1">
      <c r="B106" s="833" t="s">
        <v>174</v>
      </c>
      <c r="C106" s="834">
        <v>0</v>
      </c>
      <c r="D106" s="835"/>
    </row>
    <row r="107" spans="2:4">
      <c r="B107" s="833" t="s">
        <v>175</v>
      </c>
      <c r="C107" s="834">
        <v>0</v>
      </c>
      <c r="D107" s="835"/>
    </row>
    <row r="108" spans="2:4">
      <c r="B108" s="836" t="s">
        <v>176</v>
      </c>
      <c r="C108" s="837">
        <f>+SUM(C103:C107)</f>
        <v>0</v>
      </c>
      <c r="D108" s="838">
        <f>+SUM(D103:D107)</f>
        <v>0</v>
      </c>
    </row>
    <row r="109" spans="2:4" hidden="1">
      <c r="B109" s="833" t="s">
        <v>177</v>
      </c>
      <c r="C109" s="834"/>
      <c r="D109" s="835"/>
    </row>
    <row r="110" spans="2:4" hidden="1">
      <c r="B110" s="833" t="s">
        <v>178</v>
      </c>
      <c r="C110" s="834"/>
      <c r="D110" s="835"/>
    </row>
    <row r="111" spans="2:4" hidden="1">
      <c r="B111" s="833" t="s">
        <v>179</v>
      </c>
      <c r="C111" s="834"/>
      <c r="D111" s="835"/>
    </row>
    <row r="112" spans="2:4" hidden="1">
      <c r="B112" s="833" t="s">
        <v>180</v>
      </c>
      <c r="C112" s="834"/>
      <c r="D112" s="835"/>
    </row>
    <row r="113" spans="2:4">
      <c r="B113" s="833" t="s">
        <v>182</v>
      </c>
      <c r="C113" s="834">
        <v>0</v>
      </c>
      <c r="D113" s="835"/>
    </row>
    <row r="114" spans="2:4" hidden="1">
      <c r="B114" s="833" t="s">
        <v>183</v>
      </c>
      <c r="C114" s="834"/>
      <c r="D114" s="835"/>
    </row>
    <row r="115" spans="2:4">
      <c r="B115" s="836" t="s">
        <v>184</v>
      </c>
      <c r="C115" s="837">
        <v>0</v>
      </c>
      <c r="D115" s="838">
        <f>+SUM(D109:D114)</f>
        <v>0</v>
      </c>
    </row>
    <row r="116" spans="2:4" ht="27.6">
      <c r="B116" s="839" t="s">
        <v>185</v>
      </c>
      <c r="C116" s="840">
        <f>+SUM(C97:C107)</f>
        <v>0</v>
      </c>
      <c r="D116" s="841">
        <f>+D102+D108+D115</f>
        <v>0</v>
      </c>
    </row>
    <row r="117" spans="2:4" ht="27.6" hidden="1">
      <c r="B117" s="833" t="s">
        <v>186</v>
      </c>
      <c r="C117" s="834"/>
      <c r="D117" s="842"/>
    </row>
    <row r="118" spans="2:4" ht="27.6" hidden="1">
      <c r="B118" s="833" t="s">
        <v>187</v>
      </c>
      <c r="C118" s="834"/>
      <c r="D118" s="842"/>
    </row>
    <row r="119" spans="2:4" hidden="1">
      <c r="B119" s="833" t="s">
        <v>188</v>
      </c>
      <c r="C119" s="834"/>
      <c r="D119" s="842"/>
    </row>
    <row r="120" spans="2:4" ht="27.6" hidden="1">
      <c r="B120" s="833" t="s">
        <v>189</v>
      </c>
      <c r="C120" s="834"/>
      <c r="D120" s="842"/>
    </row>
    <row r="121" spans="2:4" ht="27.6" hidden="1">
      <c r="B121" s="833" t="s">
        <v>190</v>
      </c>
      <c r="C121" s="834"/>
      <c r="D121" s="842"/>
    </row>
    <row r="122" spans="2:4" hidden="1">
      <c r="B122" s="833" t="s">
        <v>191</v>
      </c>
      <c r="C122" s="834"/>
      <c r="D122" s="842"/>
    </row>
    <row r="123" spans="2:4" hidden="1">
      <c r="B123" s="833" t="s">
        <v>192</v>
      </c>
      <c r="C123" s="834"/>
      <c r="D123" s="842"/>
    </row>
    <row r="124" spans="2:4" hidden="1">
      <c r="B124" s="833" t="s">
        <v>193</v>
      </c>
      <c r="C124" s="834"/>
      <c r="D124" s="842"/>
    </row>
    <row r="125" spans="2:4" hidden="1">
      <c r="B125" s="833" t="s">
        <v>657</v>
      </c>
      <c r="C125" s="834"/>
      <c r="D125" s="842"/>
    </row>
    <row r="126" spans="2:4">
      <c r="B126" s="833" t="s">
        <v>195</v>
      </c>
      <c r="C126" s="834">
        <v>0</v>
      </c>
      <c r="D126" s="842"/>
    </row>
    <row r="127" spans="2:4" hidden="1">
      <c r="B127" s="833" t="s">
        <v>196</v>
      </c>
      <c r="C127" s="834"/>
      <c r="D127" s="842"/>
    </row>
    <row r="128" spans="2:4" hidden="1">
      <c r="B128" s="833" t="s">
        <v>197</v>
      </c>
      <c r="C128" s="834"/>
      <c r="D128" s="842"/>
    </row>
    <row r="129" spans="2:4" hidden="1">
      <c r="B129" s="833" t="s">
        <v>198</v>
      </c>
      <c r="C129" s="834"/>
      <c r="D129" s="842"/>
    </row>
    <row r="130" spans="2:4" hidden="1">
      <c r="B130" s="833" t="s">
        <v>199</v>
      </c>
      <c r="C130" s="834"/>
      <c r="D130" s="842"/>
    </row>
    <row r="131" spans="2:4" hidden="1">
      <c r="B131" s="833" t="s">
        <v>200</v>
      </c>
      <c r="C131" s="834"/>
      <c r="D131" s="842"/>
    </row>
    <row r="132" spans="2:4" hidden="1">
      <c r="B132" s="833" t="s">
        <v>201</v>
      </c>
      <c r="C132" s="834"/>
      <c r="D132" s="842"/>
    </row>
    <row r="133" spans="2:4" ht="27.6" hidden="1">
      <c r="B133" s="833" t="s">
        <v>202</v>
      </c>
      <c r="C133" s="834"/>
      <c r="D133" s="842"/>
    </row>
    <row r="134" spans="2:4" ht="27.6" hidden="1">
      <c r="B134" s="833" t="s">
        <v>203</v>
      </c>
      <c r="C134" s="834"/>
      <c r="D134" s="842"/>
    </row>
    <row r="135" spans="2:4" ht="27.6" hidden="1">
      <c r="B135" s="833" t="s">
        <v>204</v>
      </c>
      <c r="C135" s="834"/>
      <c r="D135" s="842"/>
    </row>
    <row r="136" spans="2:4" hidden="1">
      <c r="B136" s="833" t="s">
        <v>205</v>
      </c>
      <c r="C136" s="834"/>
      <c r="D136" s="842"/>
    </row>
    <row r="137" spans="2:4" hidden="1">
      <c r="B137" s="833" t="s">
        <v>178</v>
      </c>
      <c r="C137" s="834"/>
      <c r="D137" s="842"/>
    </row>
    <row r="138" spans="2:4" hidden="1">
      <c r="B138" s="833" t="s">
        <v>180</v>
      </c>
      <c r="C138" s="834"/>
      <c r="D138" s="842"/>
    </row>
    <row r="139" spans="2:4" hidden="1">
      <c r="B139" s="833" t="s">
        <v>206</v>
      </c>
      <c r="C139" s="834"/>
      <c r="D139" s="842"/>
    </row>
    <row r="140" spans="2:4" hidden="1">
      <c r="B140" s="833" t="s">
        <v>183</v>
      </c>
      <c r="C140" s="834"/>
      <c r="D140" s="842"/>
    </row>
    <row r="141" spans="2:4" ht="27.6">
      <c r="B141" s="839" t="s">
        <v>207</v>
      </c>
      <c r="C141" s="840">
        <f>+SUM(C126)</f>
        <v>0</v>
      </c>
      <c r="D141" s="841">
        <f>+SUM(D126)</f>
        <v>0</v>
      </c>
    </row>
    <row r="142" spans="2:4" hidden="1">
      <c r="B142" s="833" t="s">
        <v>208</v>
      </c>
      <c r="C142" s="834"/>
      <c r="D142" s="842"/>
    </row>
    <row r="143" spans="2:4" hidden="1">
      <c r="B143" s="833" t="s">
        <v>209</v>
      </c>
      <c r="C143" s="834"/>
      <c r="D143" s="842"/>
    </row>
    <row r="144" spans="2:4" hidden="1">
      <c r="B144" s="833" t="s">
        <v>210</v>
      </c>
      <c r="C144" s="834"/>
      <c r="D144" s="842"/>
    </row>
    <row r="145" spans="2:4" hidden="1">
      <c r="B145" s="833" t="s">
        <v>211</v>
      </c>
      <c r="C145" s="834"/>
      <c r="D145" s="842"/>
    </row>
    <row r="146" spans="2:4">
      <c r="B146" s="833" t="s">
        <v>212</v>
      </c>
      <c r="C146" s="834">
        <v>0</v>
      </c>
      <c r="D146" s="842"/>
    </row>
    <row r="147" spans="2:4">
      <c r="B147" s="833" t="s">
        <v>213</v>
      </c>
      <c r="C147" s="834">
        <v>0</v>
      </c>
      <c r="D147" s="842"/>
    </row>
    <row r="148" spans="2:4" ht="27.6">
      <c r="B148" s="836" t="s">
        <v>214</v>
      </c>
      <c r="C148" s="843">
        <f>+SUM(C142:C147)</f>
        <v>0</v>
      </c>
      <c r="D148" s="844">
        <f>+SUM(D142:D147)</f>
        <v>0</v>
      </c>
    </row>
    <row r="149" spans="2:4" hidden="1">
      <c r="B149" s="833" t="s">
        <v>215</v>
      </c>
      <c r="C149" s="834"/>
      <c r="D149" s="842"/>
    </row>
    <row r="150" spans="2:4">
      <c r="B150" s="833" t="s">
        <v>216</v>
      </c>
      <c r="C150" s="834">
        <v>0</v>
      </c>
      <c r="D150" s="842"/>
    </row>
    <row r="151" spans="2:4" hidden="1">
      <c r="B151" s="833" t="s">
        <v>217</v>
      </c>
      <c r="C151" s="834"/>
      <c r="D151" s="842"/>
    </row>
    <row r="152" spans="2:4" hidden="1">
      <c r="B152" s="833" t="s">
        <v>218</v>
      </c>
      <c r="C152" s="834"/>
      <c r="D152" s="842"/>
    </row>
    <row r="153" spans="2:4" hidden="1">
      <c r="B153" s="833" t="s">
        <v>200</v>
      </c>
      <c r="C153" s="834"/>
      <c r="D153" s="842"/>
    </row>
    <row r="154" spans="2:4" hidden="1">
      <c r="B154" s="833" t="s">
        <v>177</v>
      </c>
      <c r="C154" s="834"/>
      <c r="D154" s="842"/>
    </row>
    <row r="155" spans="2:4" hidden="1">
      <c r="B155" s="833" t="s">
        <v>179</v>
      </c>
      <c r="C155" s="834"/>
      <c r="D155" s="842"/>
    </row>
    <row r="156" spans="2:4" hidden="1">
      <c r="B156" s="833" t="s">
        <v>206</v>
      </c>
      <c r="C156" s="834"/>
      <c r="D156" s="842"/>
    </row>
    <row r="157" spans="2:4" hidden="1">
      <c r="B157" s="833" t="s">
        <v>183</v>
      </c>
      <c r="C157" s="834"/>
      <c r="D157" s="842"/>
    </row>
    <row r="158" spans="2:4" ht="27.6">
      <c r="B158" s="839" t="s">
        <v>220</v>
      </c>
      <c r="C158" s="840">
        <f>+SUM(C148:C150)</f>
        <v>0</v>
      </c>
      <c r="D158" s="841">
        <f>+SUM(D148:D150)</f>
        <v>0</v>
      </c>
    </row>
    <row r="159" spans="2:4" ht="28.2" thickBot="1">
      <c r="B159" s="845" t="s">
        <v>222</v>
      </c>
      <c r="C159" s="846"/>
      <c r="D159" s="847"/>
    </row>
    <row r="160" spans="2:4" ht="27.6">
      <c r="B160" s="848" t="s">
        <v>223</v>
      </c>
      <c r="C160" s="834"/>
      <c r="D160" s="842"/>
    </row>
    <row r="161" spans="2:4" ht="27.6">
      <c r="B161" s="833" t="s">
        <v>223</v>
      </c>
      <c r="C161" s="834"/>
      <c r="D161" s="842"/>
    </row>
    <row r="162" spans="2:4">
      <c r="B162" s="839" t="s">
        <v>224</v>
      </c>
      <c r="C162" s="840">
        <f>+C116+C141+C158</f>
        <v>0</v>
      </c>
      <c r="D162" s="841">
        <f>+D116+D141+D158</f>
        <v>0</v>
      </c>
    </row>
    <row r="163" spans="2:4">
      <c r="B163" s="833" t="s">
        <v>225</v>
      </c>
      <c r="C163" s="834">
        <v>0</v>
      </c>
      <c r="D163" s="842"/>
    </row>
    <row r="164" spans="2:4" ht="15" thickBot="1">
      <c r="B164" s="849" t="s">
        <v>226</v>
      </c>
      <c r="C164" s="850">
        <f>+C162+C163</f>
        <v>0</v>
      </c>
      <c r="D164" s="851">
        <f>+D162+D163</f>
        <v>0</v>
      </c>
    </row>
  </sheetData>
  <mergeCells count="5">
    <mergeCell ref="B2:B3"/>
    <mergeCell ref="B26:B27"/>
    <mergeCell ref="B60:B61"/>
    <mergeCell ref="B71:B72"/>
    <mergeCell ref="B95:B9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theme="9" tint="-0.249977111117893"/>
  </sheetPr>
  <dimension ref="A1:G100"/>
  <sheetViews>
    <sheetView showGridLines="0" zoomScaleNormal="100" workbookViewId="0"/>
  </sheetViews>
  <sheetFormatPr baseColWidth="10" defaultColWidth="0" defaultRowHeight="12" zeroHeight="1"/>
  <cols>
    <col min="1" max="1" width="9.5546875" style="9" customWidth="1"/>
    <col min="2" max="2" width="68.44140625" style="9" customWidth="1"/>
    <col min="3" max="6" width="15" style="9" customWidth="1"/>
    <col min="7" max="7" width="11.5546875" style="9" customWidth="1"/>
    <col min="8" max="16384" width="11.5546875" style="9" hidden="1"/>
  </cols>
  <sheetData>
    <row r="1" spans="2:6"/>
    <row r="2" spans="2:6"/>
    <row r="3" spans="2:6" ht="15" customHeight="1">
      <c r="B3" s="1138" t="s">
        <v>658</v>
      </c>
      <c r="C3" s="1132">
        <v>45565</v>
      </c>
      <c r="D3" s="1133"/>
      <c r="E3" s="1134">
        <v>45199</v>
      </c>
      <c r="F3" s="1134"/>
    </row>
    <row r="4" spans="2:6">
      <c r="B4" s="1139"/>
      <c r="C4" s="852" t="s">
        <v>659</v>
      </c>
      <c r="D4" s="852" t="s">
        <v>660</v>
      </c>
      <c r="E4" s="852" t="s">
        <v>659</v>
      </c>
      <c r="F4" s="852" t="s">
        <v>660</v>
      </c>
    </row>
    <row r="5" spans="2:6">
      <c r="B5" s="1140"/>
      <c r="C5" s="853" t="s">
        <v>88</v>
      </c>
      <c r="D5" s="852" t="s">
        <v>88</v>
      </c>
      <c r="E5" s="852" t="s">
        <v>88</v>
      </c>
      <c r="F5" s="852" t="s">
        <v>88</v>
      </c>
    </row>
    <row r="6" spans="2:6" ht="11.55" customHeight="1">
      <c r="B6" s="854" t="s">
        <v>661</v>
      </c>
      <c r="C6" s="855">
        <v>453022525</v>
      </c>
      <c r="D6" s="855">
        <v>30019679</v>
      </c>
      <c r="E6" s="855">
        <v>447420641</v>
      </c>
      <c r="F6" s="855">
        <v>27814878</v>
      </c>
    </row>
    <row r="7" spans="2:6">
      <c r="B7" s="372" t="s">
        <v>662</v>
      </c>
      <c r="C7" s="335">
        <v>1135131</v>
      </c>
      <c r="D7" s="336">
        <v>9839174</v>
      </c>
      <c r="E7" s="336">
        <v>1149724</v>
      </c>
      <c r="F7" s="336">
        <v>8441921</v>
      </c>
    </row>
    <row r="8" spans="2:6" ht="24">
      <c r="B8" s="856" t="s">
        <v>663</v>
      </c>
      <c r="C8" s="857">
        <v>454157656</v>
      </c>
      <c r="D8" s="857">
        <v>39858853</v>
      </c>
      <c r="E8" s="857">
        <v>448570365</v>
      </c>
      <c r="F8" s="857">
        <v>36256799</v>
      </c>
    </row>
    <row r="9" spans="2:6">
      <c r="B9" s="854" t="s">
        <v>63</v>
      </c>
      <c r="C9" s="906">
        <v>-51671381</v>
      </c>
      <c r="D9" s="906">
        <v>-10567213</v>
      </c>
      <c r="E9" s="906">
        <v>-59642176</v>
      </c>
      <c r="F9" s="906">
        <v>-9728485</v>
      </c>
    </row>
    <row r="10" spans="2:6">
      <c r="B10" s="373" t="s">
        <v>65</v>
      </c>
      <c r="C10" s="655">
        <v>-49606237</v>
      </c>
      <c r="D10" s="655">
        <v>-11057422</v>
      </c>
      <c r="E10" s="655">
        <v>-45984809</v>
      </c>
      <c r="F10" s="655">
        <v>-9651680</v>
      </c>
    </row>
    <row r="11" spans="2:6">
      <c r="B11" s="373" t="s">
        <v>664</v>
      </c>
      <c r="C11" s="655">
        <v>-118692601</v>
      </c>
      <c r="D11" s="655">
        <v>-10836671</v>
      </c>
      <c r="E11" s="655">
        <v>-104895601</v>
      </c>
      <c r="F11" s="655">
        <v>-10397837</v>
      </c>
    </row>
    <row r="12" spans="2:6">
      <c r="B12" s="373" t="s">
        <v>665</v>
      </c>
      <c r="C12" s="655">
        <v>-58984360</v>
      </c>
      <c r="D12" s="655">
        <v>-1814289</v>
      </c>
      <c r="E12" s="655">
        <v>-54836791</v>
      </c>
      <c r="F12" s="655">
        <v>-1731402</v>
      </c>
    </row>
    <row r="13" spans="2:6">
      <c r="B13" s="373" t="s">
        <v>666</v>
      </c>
      <c r="C13" s="655">
        <v>1587533</v>
      </c>
      <c r="D13" s="655">
        <v>649560</v>
      </c>
      <c r="E13" s="655">
        <v>-1539315</v>
      </c>
      <c r="F13" s="655">
        <v>-234809</v>
      </c>
    </row>
    <row r="14" spans="2:6">
      <c r="B14" s="373" t="s">
        <v>667</v>
      </c>
      <c r="C14" s="655">
        <v>7627301</v>
      </c>
      <c r="D14" s="655">
        <v>171112</v>
      </c>
      <c r="E14" s="655">
        <v>12642822</v>
      </c>
      <c r="F14" s="655">
        <v>255801</v>
      </c>
    </row>
    <row r="15" spans="2:6">
      <c r="B15" s="373" t="s">
        <v>130</v>
      </c>
      <c r="C15" s="655">
        <v>-37099988</v>
      </c>
      <c r="D15" s="655">
        <v>-326377</v>
      </c>
      <c r="E15" s="655">
        <v>-35979653</v>
      </c>
      <c r="F15" s="655">
        <v>-700752</v>
      </c>
    </row>
    <row r="16" spans="2:6" ht="12" customHeight="1">
      <c r="B16" s="373" t="s">
        <v>668</v>
      </c>
      <c r="C16" s="655">
        <v>-6537404</v>
      </c>
      <c r="D16" s="655">
        <v>-13387</v>
      </c>
      <c r="E16" s="655">
        <v>-10878746</v>
      </c>
      <c r="F16" s="655">
        <v>61835</v>
      </c>
    </row>
    <row r="17" spans="2:6">
      <c r="B17" s="372" t="s">
        <v>669</v>
      </c>
      <c r="C17" s="650">
        <v>-31153550</v>
      </c>
      <c r="D17" s="650">
        <v>41349</v>
      </c>
      <c r="E17" s="650">
        <v>-29885094</v>
      </c>
      <c r="F17" s="650">
        <v>-1360</v>
      </c>
    </row>
    <row r="18" spans="2:6">
      <c r="B18" s="856" t="s">
        <v>650</v>
      </c>
      <c r="C18" s="857">
        <v>109626969</v>
      </c>
      <c r="D18" s="857">
        <v>6105515</v>
      </c>
      <c r="E18" s="857">
        <v>117571002</v>
      </c>
      <c r="F18" s="857">
        <v>4128110</v>
      </c>
    </row>
    <row r="19" spans="2:6">
      <c r="B19" s="858" t="s">
        <v>670</v>
      </c>
      <c r="C19" s="859">
        <v>-22937804</v>
      </c>
      <c r="D19" s="859">
        <v>-1391121</v>
      </c>
      <c r="E19" s="859">
        <v>-24224075</v>
      </c>
      <c r="F19" s="859">
        <v>-991412</v>
      </c>
    </row>
    <row r="20" spans="2:6">
      <c r="B20" s="856" t="s">
        <v>671</v>
      </c>
      <c r="C20" s="857">
        <v>86689165</v>
      </c>
      <c r="D20" s="857">
        <v>4714394</v>
      </c>
      <c r="E20" s="857">
        <v>93346927</v>
      </c>
      <c r="F20" s="857">
        <v>3136698</v>
      </c>
    </row>
    <row r="21" spans="2:6">
      <c r="B21" s="856" t="s">
        <v>672</v>
      </c>
      <c r="C21" s="857">
        <v>86687722</v>
      </c>
      <c r="D21" s="857">
        <v>4714394</v>
      </c>
      <c r="E21" s="857">
        <v>93345678</v>
      </c>
      <c r="F21" s="857">
        <v>3136698</v>
      </c>
    </row>
    <row r="22" spans="2:6">
      <c r="B22" s="858" t="s">
        <v>673</v>
      </c>
      <c r="C22" s="859">
        <v>1443</v>
      </c>
      <c r="D22" s="859">
        <v>0</v>
      </c>
      <c r="E22" s="859">
        <v>1249</v>
      </c>
      <c r="F22" s="859">
        <v>0</v>
      </c>
    </row>
    <row r="23" spans="2:6">
      <c r="B23" s="66"/>
    </row>
    <row r="24" spans="2:6" s="11" customFormat="1">
      <c r="B24" s="67"/>
      <c r="C24" s="79"/>
      <c r="D24" s="79"/>
      <c r="E24" s="79"/>
      <c r="F24" s="79"/>
    </row>
    <row r="25" spans="2:6" s="11" customFormat="1">
      <c r="B25" s="67"/>
      <c r="C25" s="79"/>
      <c r="D25" s="79"/>
      <c r="E25" s="79"/>
      <c r="F25" s="79"/>
    </row>
    <row r="26" spans="2:6">
      <c r="B26" s="66"/>
    </row>
    <row r="27" spans="2:6"/>
    <row r="28" spans="2:6" ht="15" customHeight="1">
      <c r="B28" s="1138" t="s">
        <v>674</v>
      </c>
      <c r="C28" s="1132">
        <v>45565</v>
      </c>
      <c r="D28" s="1133"/>
      <c r="E28" s="1134">
        <v>45291</v>
      </c>
      <c r="F28" s="1134"/>
    </row>
    <row r="29" spans="2:6">
      <c r="B29" s="1139"/>
      <c r="C29" s="852" t="s">
        <v>659</v>
      </c>
      <c r="D29" s="852" t="s">
        <v>660</v>
      </c>
      <c r="E29" s="852" t="s">
        <v>659</v>
      </c>
      <c r="F29" s="852" t="s">
        <v>660</v>
      </c>
    </row>
    <row r="30" spans="2:6">
      <c r="B30" s="1140"/>
      <c r="C30" s="853" t="s">
        <v>88</v>
      </c>
      <c r="D30" s="852" t="s">
        <v>88</v>
      </c>
      <c r="E30" s="853" t="s">
        <v>88</v>
      </c>
      <c r="F30" s="852" t="s">
        <v>88</v>
      </c>
    </row>
    <row r="31" spans="2:6">
      <c r="B31" s="854" t="s">
        <v>675</v>
      </c>
      <c r="C31" s="855">
        <v>204235475</v>
      </c>
      <c r="D31" s="855">
        <v>27456710</v>
      </c>
      <c r="E31" s="855">
        <v>265846421</v>
      </c>
      <c r="F31" s="855">
        <v>28599831</v>
      </c>
    </row>
    <row r="32" spans="2:6">
      <c r="B32" s="372" t="s">
        <v>676</v>
      </c>
      <c r="C32" s="336">
        <v>2499057974</v>
      </c>
      <c r="D32" s="336">
        <v>22994799</v>
      </c>
      <c r="E32" s="336">
        <v>2126513947</v>
      </c>
      <c r="F32" s="336">
        <v>23067859</v>
      </c>
    </row>
    <row r="33" spans="2:6">
      <c r="B33" s="856" t="s">
        <v>677</v>
      </c>
      <c r="C33" s="857">
        <v>2703293449</v>
      </c>
      <c r="D33" s="857">
        <v>50451509</v>
      </c>
      <c r="E33" s="857">
        <v>2392360368</v>
      </c>
      <c r="F33" s="857">
        <v>51667690</v>
      </c>
    </row>
    <row r="34" spans="2:6" ht="13.2" customHeight="1">
      <c r="B34" s="854" t="s">
        <v>678</v>
      </c>
      <c r="C34" s="860">
        <v>244227814</v>
      </c>
      <c r="D34" s="860">
        <v>14031583</v>
      </c>
      <c r="E34" s="860">
        <v>363472077</v>
      </c>
      <c r="F34" s="860">
        <v>18844378</v>
      </c>
    </row>
    <row r="35" spans="2:6">
      <c r="B35" s="372" t="s">
        <v>679</v>
      </c>
      <c r="C35" s="336">
        <v>1323691816</v>
      </c>
      <c r="D35" s="336">
        <v>1110260</v>
      </c>
      <c r="E35" s="336">
        <v>1174267381</v>
      </c>
      <c r="F35" s="336">
        <v>1304924</v>
      </c>
    </row>
    <row r="36" spans="2:6">
      <c r="B36" s="856" t="s">
        <v>680</v>
      </c>
      <c r="C36" s="857">
        <v>1567919630</v>
      </c>
      <c r="D36" s="857">
        <v>15141843</v>
      </c>
      <c r="E36" s="857">
        <v>1537739458</v>
      </c>
      <c r="F36" s="857">
        <v>20149302</v>
      </c>
    </row>
    <row r="37" spans="2:6">
      <c r="B37" s="854" t="s">
        <v>681</v>
      </c>
      <c r="C37" s="860">
        <v>1135340272</v>
      </c>
      <c r="D37" s="860">
        <v>35309666</v>
      </c>
      <c r="E37" s="860">
        <v>854589442</v>
      </c>
      <c r="F37" s="860">
        <v>31518388</v>
      </c>
    </row>
    <row r="38" spans="2:6" ht="13.2" customHeight="1">
      <c r="B38" s="372" t="s">
        <v>682</v>
      </c>
      <c r="C38" s="336">
        <v>33547</v>
      </c>
      <c r="D38" s="336">
        <v>0</v>
      </c>
      <c r="E38" s="336">
        <v>31468</v>
      </c>
      <c r="F38" s="336">
        <v>0</v>
      </c>
    </row>
    <row r="39" spans="2:6">
      <c r="B39" s="856" t="s">
        <v>683</v>
      </c>
      <c r="C39" s="857">
        <v>1135373819</v>
      </c>
      <c r="D39" s="857">
        <v>35309666</v>
      </c>
      <c r="E39" s="857">
        <v>854620910</v>
      </c>
      <c r="F39" s="857">
        <v>31518388</v>
      </c>
    </row>
    <row r="40" spans="2:6">
      <c r="B40" s="856" t="s">
        <v>684</v>
      </c>
      <c r="C40" s="857">
        <v>2703293449</v>
      </c>
      <c r="D40" s="857">
        <v>50451509</v>
      </c>
      <c r="E40" s="857">
        <v>2392360368</v>
      </c>
      <c r="F40" s="857">
        <v>51667690</v>
      </c>
    </row>
    <row r="41" spans="2:6">
      <c r="B41" s="66"/>
      <c r="C41" s="69"/>
      <c r="D41" s="69">
        <v>0</v>
      </c>
      <c r="E41" s="69"/>
      <c r="F41" s="69">
        <v>0</v>
      </c>
    </row>
    <row r="42" spans="2:6">
      <c r="B42" s="66"/>
      <c r="C42" s="70"/>
      <c r="D42" s="70"/>
      <c r="E42" s="70"/>
      <c r="F42" s="70"/>
    </row>
    <row r="43" spans="2:6" ht="15" customHeight="1">
      <c r="B43" s="1141" t="s">
        <v>685</v>
      </c>
      <c r="C43" s="1135">
        <v>45565</v>
      </c>
      <c r="D43" s="1137"/>
      <c r="E43" s="1135">
        <v>45199</v>
      </c>
      <c r="F43" s="1136"/>
    </row>
    <row r="44" spans="2:6">
      <c r="B44" s="1142"/>
      <c r="C44" s="852" t="s">
        <v>659</v>
      </c>
      <c r="D44" s="852" t="s">
        <v>660</v>
      </c>
      <c r="E44" s="852" t="s">
        <v>659</v>
      </c>
      <c r="F44" s="485" t="s">
        <v>660</v>
      </c>
    </row>
    <row r="45" spans="2:6">
      <c r="B45" s="1143"/>
      <c r="C45" s="852" t="s">
        <v>88</v>
      </c>
      <c r="D45" s="852" t="s">
        <v>88</v>
      </c>
      <c r="E45" s="853" t="s">
        <v>88</v>
      </c>
      <c r="F45" s="485" t="s">
        <v>88</v>
      </c>
    </row>
    <row r="46" spans="2:6">
      <c r="B46" s="486" t="s">
        <v>686</v>
      </c>
      <c r="C46" s="930">
        <v>201364008</v>
      </c>
      <c r="D46" s="930">
        <v>4403228</v>
      </c>
      <c r="E46" s="1014">
        <v>167486973</v>
      </c>
      <c r="F46" s="487">
        <v>5115370</v>
      </c>
    </row>
    <row r="47" spans="2:6">
      <c r="B47" s="488" t="s">
        <v>687</v>
      </c>
      <c r="C47" s="337">
        <v>-139265224</v>
      </c>
      <c r="D47" s="337">
        <v>-1586985</v>
      </c>
      <c r="E47" s="1015">
        <v>-98367216</v>
      </c>
      <c r="F47" s="489">
        <v>-1036306</v>
      </c>
    </row>
    <row r="48" spans="2:6">
      <c r="B48" s="490" t="s">
        <v>688</v>
      </c>
      <c r="C48" s="931">
        <v>-95746924</v>
      </c>
      <c r="D48" s="931">
        <v>-3449772</v>
      </c>
      <c r="E48" s="1016">
        <v>-105381749</v>
      </c>
      <c r="F48" s="491">
        <v>-1032180</v>
      </c>
    </row>
    <row r="49" spans="2:6"/>
    <row r="50" spans="2:6"/>
    <row r="51" spans="2:6">
      <c r="B51" s="1131" t="s">
        <v>689</v>
      </c>
      <c r="C51" s="861">
        <v>45565</v>
      </c>
      <c r="D51" s="861">
        <v>45199</v>
      </c>
    </row>
    <row r="52" spans="2:6">
      <c r="B52" s="1131"/>
      <c r="C52" s="71" t="s">
        <v>88</v>
      </c>
      <c r="D52" s="71" t="s">
        <v>88</v>
      </c>
    </row>
    <row r="53" spans="2:6">
      <c r="B53" s="854" t="s">
        <v>690</v>
      </c>
      <c r="C53" s="855">
        <v>494016509</v>
      </c>
      <c r="D53" s="906">
        <v>484827164</v>
      </c>
      <c r="E53" s="20"/>
      <c r="F53" s="20"/>
    </row>
    <row r="54" spans="2:6">
      <c r="B54" s="372" t="s">
        <v>691</v>
      </c>
      <c r="C54" s="338">
        <v>-10974305</v>
      </c>
      <c r="D54" s="338">
        <v>-9591645</v>
      </c>
      <c r="E54" s="20"/>
      <c r="F54" s="20"/>
    </row>
    <row r="55" spans="2:6">
      <c r="B55" s="856" t="s">
        <v>60</v>
      </c>
      <c r="C55" s="862">
        <v>483042204</v>
      </c>
      <c r="D55" s="862">
        <v>475235519</v>
      </c>
      <c r="E55" s="20"/>
      <c r="F55" s="20"/>
    </row>
    <row r="56" spans="2:6">
      <c r="C56" s="73"/>
      <c r="D56" s="73"/>
      <c r="E56" s="20"/>
      <c r="F56" s="20"/>
    </row>
    <row r="57" spans="2:6">
      <c r="C57" s="73"/>
      <c r="E57" s="11"/>
      <c r="F57" s="11"/>
    </row>
    <row r="58" spans="2:6">
      <c r="B58" s="1131" t="s">
        <v>692</v>
      </c>
      <c r="C58" s="861">
        <v>45565</v>
      </c>
      <c r="D58" s="861">
        <v>45199</v>
      </c>
      <c r="E58" s="11"/>
      <c r="F58" s="11"/>
    </row>
    <row r="59" spans="2:6">
      <c r="B59" s="1131"/>
      <c r="C59" s="74" t="s">
        <v>88</v>
      </c>
      <c r="D59" s="74" t="s">
        <v>88</v>
      </c>
      <c r="E59" s="11"/>
      <c r="F59" s="11"/>
    </row>
    <row r="60" spans="2:6" ht="11.55" customHeight="1">
      <c r="B60" s="854" t="s">
        <v>693</v>
      </c>
      <c r="C60" s="855">
        <v>91402116</v>
      </c>
      <c r="D60" s="855">
        <v>96482376</v>
      </c>
      <c r="E60" s="11"/>
      <c r="F60" s="11"/>
    </row>
    <row r="61" spans="2:6">
      <c r="B61" s="372" t="s">
        <v>694</v>
      </c>
      <c r="C61" s="336">
        <v>1443</v>
      </c>
      <c r="D61" s="336">
        <v>1249</v>
      </c>
      <c r="E61" s="11"/>
      <c r="F61" s="11"/>
    </row>
    <row r="62" spans="2:6">
      <c r="B62" s="856" t="s">
        <v>695</v>
      </c>
      <c r="C62" s="862">
        <v>91403559</v>
      </c>
      <c r="D62" s="862">
        <v>96483625</v>
      </c>
      <c r="E62" s="20"/>
      <c r="F62" s="20"/>
    </row>
    <row r="63" spans="2:6"/>
    <row r="64" spans="2:6"/>
    <row r="65" spans="2:6">
      <c r="B65" s="1131" t="s">
        <v>696</v>
      </c>
      <c r="C65" s="861">
        <v>45565</v>
      </c>
      <c r="D65" s="861">
        <v>45291</v>
      </c>
    </row>
    <row r="66" spans="2:6">
      <c r="B66" s="1131"/>
      <c r="C66" s="75" t="s">
        <v>88</v>
      </c>
      <c r="D66" s="75" t="s">
        <v>88</v>
      </c>
    </row>
    <row r="67" spans="2:6">
      <c r="B67" s="863" t="s">
        <v>697</v>
      </c>
      <c r="C67" s="864"/>
      <c r="D67" s="864"/>
    </row>
    <row r="68" spans="2:6">
      <c r="B68" s="373" t="s">
        <v>698</v>
      </c>
      <c r="C68" s="1015">
        <v>2753744958</v>
      </c>
      <c r="D68" s="337">
        <v>2444028058</v>
      </c>
      <c r="E68" s="77"/>
      <c r="F68" s="77"/>
    </row>
    <row r="69" spans="2:6">
      <c r="B69" s="372" t="s">
        <v>699</v>
      </c>
      <c r="C69" s="338">
        <v>-8205472</v>
      </c>
      <c r="D69" s="338">
        <v>-20680329</v>
      </c>
    </row>
    <row r="70" spans="2:6">
      <c r="B70" s="856" t="s">
        <v>700</v>
      </c>
      <c r="C70" s="862">
        <v>2745539486</v>
      </c>
      <c r="D70" s="862">
        <v>2423347729</v>
      </c>
      <c r="E70" s="78"/>
      <c r="F70" s="78"/>
    </row>
    <row r="71" spans="2:6">
      <c r="B71" s="863" t="s">
        <v>701</v>
      </c>
      <c r="C71" s="865"/>
      <c r="D71" s="865"/>
      <c r="E71" s="77"/>
      <c r="F71" s="77"/>
    </row>
    <row r="72" spans="2:6">
      <c r="B72" s="373" t="s">
        <v>702</v>
      </c>
      <c r="C72" s="1015">
        <v>1583061473</v>
      </c>
      <c r="D72" s="337">
        <v>1557888760</v>
      </c>
      <c r="E72" s="77"/>
      <c r="F72" s="77"/>
    </row>
    <row r="73" spans="2:6">
      <c r="B73" s="372" t="s">
        <v>699</v>
      </c>
      <c r="C73" s="340">
        <v>-8205472</v>
      </c>
      <c r="D73" s="340">
        <v>-20680329</v>
      </c>
      <c r="E73" s="72"/>
      <c r="F73" s="11"/>
    </row>
    <row r="74" spans="2:6">
      <c r="B74" s="856" t="s">
        <v>680</v>
      </c>
      <c r="C74" s="862">
        <v>1574856001</v>
      </c>
      <c r="D74" s="862">
        <v>1537208431</v>
      </c>
      <c r="E74" s="77"/>
      <c r="F74" s="77"/>
    </row>
    <row r="75" spans="2:6">
      <c r="B75" s="863" t="s">
        <v>703</v>
      </c>
      <c r="C75" s="866"/>
      <c r="D75" s="866"/>
      <c r="E75" s="77"/>
      <c r="F75" s="77"/>
    </row>
    <row r="76" spans="2:6">
      <c r="B76" s="373" t="s">
        <v>704</v>
      </c>
      <c r="C76" s="1015">
        <v>1170649938</v>
      </c>
      <c r="D76" s="339">
        <v>886107830</v>
      </c>
      <c r="E76" s="12"/>
      <c r="F76" s="12"/>
    </row>
    <row r="77" spans="2:6">
      <c r="B77" s="856" t="s">
        <v>705</v>
      </c>
      <c r="C77" s="862">
        <v>1170649938</v>
      </c>
      <c r="D77" s="862">
        <v>886107830</v>
      </c>
      <c r="E77" s="76"/>
      <c r="F77" s="76"/>
    </row>
    <row r="78" spans="2:6">
      <c r="E78" s="26"/>
      <c r="F78" s="26"/>
    </row>
    <row r="79" spans="2:6"/>
    <row r="80" spans="2:6">
      <c r="B80" s="1131" t="s">
        <v>706</v>
      </c>
      <c r="C80" s="861">
        <v>45565</v>
      </c>
      <c r="D80" s="861">
        <v>45199</v>
      </c>
    </row>
    <row r="81" spans="2:6">
      <c r="B81" s="1131"/>
      <c r="C81" s="75" t="s">
        <v>88</v>
      </c>
      <c r="D81" s="75" t="s">
        <v>88</v>
      </c>
    </row>
    <row r="82" spans="2:6" ht="11.55" customHeight="1">
      <c r="B82" s="854" t="s">
        <v>707</v>
      </c>
      <c r="C82" s="906">
        <v>205767236</v>
      </c>
      <c r="D82" s="906">
        <v>172602343</v>
      </c>
    </row>
    <row r="83" spans="2:6">
      <c r="B83" s="372" t="s">
        <v>699</v>
      </c>
      <c r="C83" s="336">
        <v>-2528769</v>
      </c>
      <c r="D83" s="336">
        <v>0</v>
      </c>
    </row>
    <row r="84" spans="2:6">
      <c r="B84" s="856" t="s">
        <v>708</v>
      </c>
      <c r="C84" s="862">
        <v>203238467</v>
      </c>
      <c r="D84" s="862">
        <v>172602343</v>
      </c>
      <c r="E84" s="77"/>
      <c r="F84" s="77"/>
    </row>
    <row r="85" spans="2:6">
      <c r="B85" s="68"/>
      <c r="C85" s="78"/>
      <c r="D85" s="78"/>
      <c r="E85" s="77"/>
      <c r="F85" s="77"/>
    </row>
    <row r="86" spans="2:6">
      <c r="E86" s="77"/>
      <c r="F86" s="77"/>
    </row>
    <row r="87" spans="2:6">
      <c r="B87" s="1131" t="s">
        <v>709</v>
      </c>
      <c r="C87" s="861">
        <v>45565</v>
      </c>
      <c r="D87" s="861">
        <v>45199</v>
      </c>
      <c r="E87" s="77"/>
      <c r="F87" s="77"/>
    </row>
    <row r="88" spans="2:6">
      <c r="B88" s="1131"/>
      <c r="C88" s="75" t="s">
        <v>88</v>
      </c>
      <c r="D88" s="75" t="s">
        <v>88</v>
      </c>
      <c r="E88" s="77"/>
      <c r="F88" s="77"/>
    </row>
    <row r="89" spans="2:6" ht="11.55" customHeight="1">
      <c r="B89" s="374" t="s">
        <v>710</v>
      </c>
      <c r="C89" s="855">
        <v>-140852209</v>
      </c>
      <c r="D89" s="855">
        <v>-99403522</v>
      </c>
      <c r="E89" s="77"/>
      <c r="F89" s="77"/>
    </row>
    <row r="90" spans="2:6">
      <c r="B90" s="372" t="s">
        <v>699</v>
      </c>
      <c r="C90" s="650">
        <v>-621000</v>
      </c>
      <c r="D90" s="336">
        <v>-1032179</v>
      </c>
      <c r="E90" s="77"/>
      <c r="F90" s="77"/>
    </row>
    <row r="91" spans="2:6">
      <c r="B91" s="856" t="s">
        <v>711</v>
      </c>
      <c r="C91" s="862">
        <v>-141473209</v>
      </c>
      <c r="D91" s="862">
        <v>-100435701</v>
      </c>
      <c r="E91" s="77"/>
      <c r="F91" s="77"/>
    </row>
    <row r="92" spans="2:6">
      <c r="B92" s="68"/>
      <c r="C92" s="78"/>
      <c r="D92" s="78"/>
      <c r="E92" s="77"/>
      <c r="F92" s="77"/>
    </row>
    <row r="93" spans="2:6">
      <c r="E93" s="77"/>
      <c r="F93" s="77"/>
    </row>
    <row r="94" spans="2:6">
      <c r="B94" s="1131" t="s">
        <v>712</v>
      </c>
      <c r="C94" s="861">
        <v>45565</v>
      </c>
      <c r="D94" s="861">
        <v>45199</v>
      </c>
      <c r="E94" s="77"/>
      <c r="F94" s="77"/>
    </row>
    <row r="95" spans="2:6">
      <c r="B95" s="1131"/>
      <c r="C95" s="75" t="s">
        <v>88</v>
      </c>
      <c r="D95" s="75" t="s">
        <v>88</v>
      </c>
      <c r="E95" s="77"/>
      <c r="F95" s="77"/>
    </row>
    <row r="96" spans="2:6" ht="12.6" customHeight="1">
      <c r="B96" s="854" t="s">
        <v>713</v>
      </c>
      <c r="C96" s="906">
        <v>-99196696</v>
      </c>
      <c r="D96" s="906">
        <v>-106413929</v>
      </c>
      <c r="F96" s="77"/>
    </row>
    <row r="97" spans="2:6">
      <c r="B97" s="372" t="s">
        <v>699</v>
      </c>
      <c r="C97" s="650">
        <v>3149770</v>
      </c>
      <c r="D97" s="650">
        <v>1032179</v>
      </c>
      <c r="E97" s="77"/>
      <c r="F97" s="77"/>
    </row>
    <row r="98" spans="2:6">
      <c r="B98" s="856" t="s">
        <v>714</v>
      </c>
      <c r="C98" s="862">
        <v>-96046926</v>
      </c>
      <c r="D98" s="862">
        <v>-105381750</v>
      </c>
      <c r="E98" s="77"/>
      <c r="F98" s="77"/>
    </row>
    <row r="99" spans="2:6"/>
    <row r="100" spans="2:6"/>
  </sheetData>
  <mergeCells count="15">
    <mergeCell ref="E3:F3"/>
    <mergeCell ref="B58:B59"/>
    <mergeCell ref="B51:B52"/>
    <mergeCell ref="E28:F28"/>
    <mergeCell ref="E43:F43"/>
    <mergeCell ref="C28:D28"/>
    <mergeCell ref="C43:D43"/>
    <mergeCell ref="B3:B5"/>
    <mergeCell ref="B28:B30"/>
    <mergeCell ref="B43:B45"/>
    <mergeCell ref="B65:B66"/>
    <mergeCell ref="B80:B81"/>
    <mergeCell ref="B87:B88"/>
    <mergeCell ref="B94:B95"/>
    <mergeCell ref="C3:D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theme="9" tint="-0.249977111117893"/>
  </sheetPr>
  <dimension ref="A1:Q34"/>
  <sheetViews>
    <sheetView showGridLines="0" workbookViewId="0"/>
  </sheetViews>
  <sheetFormatPr baseColWidth="10" defaultColWidth="0" defaultRowHeight="12" zeroHeight="1"/>
  <cols>
    <col min="1" max="1" width="5.77734375" style="9" customWidth="1"/>
    <col min="2" max="2" width="45.5546875" style="9" customWidth="1"/>
    <col min="3" max="8" width="11.5546875" style="9" customWidth="1"/>
    <col min="9" max="9" width="32.44140625" style="9" customWidth="1"/>
    <col min="10" max="14" width="11.5546875" style="9" customWidth="1"/>
    <col min="15" max="17" width="0" style="9" hidden="1" customWidth="1"/>
    <col min="18" max="16384" width="11.5546875" style="9" hidden="1"/>
  </cols>
  <sheetData>
    <row r="1" spans="2:13"/>
    <row r="2" spans="2:13" ht="36" customHeight="1">
      <c r="B2" s="867" t="s">
        <v>865</v>
      </c>
      <c r="C2" s="868" t="s">
        <v>675</v>
      </c>
      <c r="D2" s="868" t="s">
        <v>676</v>
      </c>
      <c r="E2" s="868" t="s">
        <v>678</v>
      </c>
      <c r="F2" s="868" t="s">
        <v>679</v>
      </c>
      <c r="G2" s="868" t="s">
        <v>593</v>
      </c>
      <c r="H2" s="44"/>
      <c r="I2" s="869">
        <v>45565</v>
      </c>
      <c r="J2" s="868" t="s">
        <v>715</v>
      </c>
      <c r="K2" s="868" t="s">
        <v>716</v>
      </c>
      <c r="L2" s="868" t="s">
        <v>717</v>
      </c>
      <c r="M2" s="868" t="s">
        <v>718</v>
      </c>
    </row>
    <row r="3" spans="2:13">
      <c r="B3" s="384"/>
      <c r="C3" s="45" t="s">
        <v>88</v>
      </c>
      <c r="D3" s="46" t="s">
        <v>88</v>
      </c>
      <c r="E3" s="46" t="s">
        <v>88</v>
      </c>
      <c r="F3" s="46" t="s">
        <v>88</v>
      </c>
      <c r="G3" s="46" t="s">
        <v>88</v>
      </c>
      <c r="H3" s="47"/>
      <c r="I3" s="384" t="s">
        <v>719</v>
      </c>
      <c r="J3" s="45" t="s">
        <v>88</v>
      </c>
      <c r="K3" s="46" t="s">
        <v>88</v>
      </c>
      <c r="L3" s="46" t="s">
        <v>88</v>
      </c>
      <c r="M3" s="46" t="s">
        <v>88</v>
      </c>
    </row>
    <row r="4" spans="2:13">
      <c r="B4" s="870" t="s">
        <v>248</v>
      </c>
      <c r="C4" s="871">
        <v>15644080</v>
      </c>
      <c r="D4" s="871">
        <v>551554344</v>
      </c>
      <c r="E4" s="871">
        <v>51423018</v>
      </c>
      <c r="F4" s="871">
        <v>85691222</v>
      </c>
      <c r="G4" s="871">
        <v>430084184</v>
      </c>
      <c r="H4" s="922">
        <v>0</v>
      </c>
      <c r="I4" s="870" t="s">
        <v>248</v>
      </c>
      <c r="J4" s="871">
        <v>14631177</v>
      </c>
      <c r="K4" s="871">
        <v>53383504</v>
      </c>
      <c r="L4" s="872">
        <v>-37227647</v>
      </c>
      <c r="M4" s="872">
        <v>-1524680</v>
      </c>
    </row>
    <row r="5" spans="2:13">
      <c r="B5" s="385" t="s">
        <v>250</v>
      </c>
      <c r="C5" s="215">
        <v>4484041</v>
      </c>
      <c r="D5" s="215">
        <v>136960915</v>
      </c>
      <c r="E5" s="215">
        <v>16358499</v>
      </c>
      <c r="F5" s="215">
        <v>24891812</v>
      </c>
      <c r="G5" s="215">
        <v>100194645</v>
      </c>
      <c r="H5" s="922">
        <v>0</v>
      </c>
      <c r="I5" s="385" t="s">
        <v>250</v>
      </c>
      <c r="J5" s="215">
        <v>3428291</v>
      </c>
      <c r="K5" s="215">
        <v>14739416</v>
      </c>
      <c r="L5" s="216">
        <v>-10189829</v>
      </c>
      <c r="M5" s="216">
        <v>-1121296</v>
      </c>
    </row>
    <row r="6" spans="2:13">
      <c r="B6" s="385" t="s">
        <v>251</v>
      </c>
      <c r="C6" s="215">
        <v>10651794</v>
      </c>
      <c r="D6" s="215">
        <v>1297898</v>
      </c>
      <c r="E6" s="215">
        <v>3031495</v>
      </c>
      <c r="F6" s="215">
        <v>108151</v>
      </c>
      <c r="G6" s="215">
        <v>8810046</v>
      </c>
      <c r="H6" s="922">
        <v>0</v>
      </c>
      <c r="I6" s="385" t="s">
        <v>251</v>
      </c>
      <c r="J6" s="215">
        <v>1621433</v>
      </c>
      <c r="K6" s="215">
        <v>16651219</v>
      </c>
      <c r="L6" s="216">
        <v>-14568633</v>
      </c>
      <c r="M6" s="216">
        <v>-461153</v>
      </c>
    </row>
    <row r="7" spans="2:13">
      <c r="B7" s="385" t="s">
        <v>252</v>
      </c>
      <c r="C7" s="215">
        <v>7193677</v>
      </c>
      <c r="D7" s="215">
        <v>4240156</v>
      </c>
      <c r="E7" s="215">
        <v>4168631</v>
      </c>
      <c r="F7" s="215">
        <v>905984</v>
      </c>
      <c r="G7" s="215">
        <v>6359218</v>
      </c>
      <c r="H7" s="922">
        <v>0</v>
      </c>
      <c r="I7" s="385" t="s">
        <v>252</v>
      </c>
      <c r="J7" s="216">
        <v>1424000</v>
      </c>
      <c r="K7" s="215">
        <v>9398425</v>
      </c>
      <c r="L7" s="216">
        <v>-8248421</v>
      </c>
      <c r="M7" s="216">
        <v>273996</v>
      </c>
    </row>
    <row r="8" spans="2:13">
      <c r="B8" s="385" t="s">
        <v>253</v>
      </c>
      <c r="C8" s="215">
        <v>8110348</v>
      </c>
      <c r="D8" s="215">
        <v>6335371</v>
      </c>
      <c r="E8" s="215">
        <v>1974158</v>
      </c>
      <c r="F8" s="215">
        <v>96125</v>
      </c>
      <c r="G8" s="215">
        <v>12375436</v>
      </c>
      <c r="H8" s="922">
        <v>0</v>
      </c>
      <c r="I8" s="385" t="s">
        <v>253</v>
      </c>
      <c r="J8" s="215">
        <v>1101132</v>
      </c>
      <c r="K8" s="215">
        <v>11659259</v>
      </c>
      <c r="L8" s="216">
        <v>-10221116</v>
      </c>
      <c r="M8" s="216">
        <v>-337011</v>
      </c>
    </row>
    <row r="9" spans="2:13">
      <c r="B9" s="386" t="s">
        <v>850</v>
      </c>
      <c r="C9" s="387">
        <v>1696558</v>
      </c>
      <c r="D9" s="387">
        <v>11121374</v>
      </c>
      <c r="E9" s="387">
        <v>5052966</v>
      </c>
      <c r="F9" s="387">
        <v>0</v>
      </c>
      <c r="G9" s="387">
        <v>7764966</v>
      </c>
      <c r="H9" s="922">
        <v>0</v>
      </c>
      <c r="I9" s="386" t="s">
        <v>850</v>
      </c>
      <c r="J9" s="217">
        <v>567828</v>
      </c>
      <c r="K9" s="387">
        <v>2795715</v>
      </c>
      <c r="L9" s="217">
        <v>-1883189</v>
      </c>
      <c r="M9" s="217">
        <v>-344698</v>
      </c>
    </row>
    <row r="10" spans="2:13">
      <c r="B10" s="49"/>
      <c r="C10" s="50"/>
      <c r="D10" s="50"/>
      <c r="E10" s="50"/>
      <c r="F10" s="50"/>
      <c r="G10" s="50"/>
      <c r="H10" s="48"/>
      <c r="I10" s="49"/>
      <c r="J10" s="50"/>
      <c r="K10" s="50"/>
      <c r="L10" s="50"/>
      <c r="M10" s="50"/>
    </row>
    <row r="11" spans="2:13" ht="36" customHeight="1">
      <c r="B11" s="867" t="s">
        <v>835</v>
      </c>
      <c r="C11" s="868" t="s">
        <v>675</v>
      </c>
      <c r="D11" s="868" t="s">
        <v>676</v>
      </c>
      <c r="E11" s="868" t="s">
        <v>678</v>
      </c>
      <c r="F11" s="868" t="s">
        <v>679</v>
      </c>
      <c r="G11" s="868" t="s">
        <v>593</v>
      </c>
      <c r="H11" s="48"/>
      <c r="I11" s="869">
        <v>45199</v>
      </c>
      <c r="J11" s="868" t="s">
        <v>715</v>
      </c>
      <c r="K11" s="868" t="s">
        <v>716</v>
      </c>
      <c r="L11" s="868" t="s">
        <v>717</v>
      </c>
      <c r="M11" s="868" t="s">
        <v>718</v>
      </c>
    </row>
    <row r="12" spans="2:13">
      <c r="B12" s="384"/>
      <c r="C12" s="45" t="s">
        <v>88</v>
      </c>
      <c r="D12" s="46" t="s">
        <v>88</v>
      </c>
      <c r="E12" s="46" t="s">
        <v>88</v>
      </c>
      <c r="F12" s="46" t="s">
        <v>88</v>
      </c>
      <c r="G12" s="46" t="s">
        <v>88</v>
      </c>
      <c r="H12" s="42"/>
      <c r="I12" s="384" t="s">
        <v>719</v>
      </c>
      <c r="J12" s="45" t="s">
        <v>88</v>
      </c>
      <c r="K12" s="46" t="s">
        <v>88</v>
      </c>
      <c r="L12" s="46" t="s">
        <v>88</v>
      </c>
      <c r="M12" s="46" t="s">
        <v>88</v>
      </c>
    </row>
    <row r="13" spans="2:13">
      <c r="B13" s="870" t="s">
        <v>248</v>
      </c>
      <c r="C13" s="871">
        <v>21905477</v>
      </c>
      <c r="D13" s="871">
        <v>415895233</v>
      </c>
      <c r="E13" s="871">
        <v>63680880</v>
      </c>
      <c r="F13" s="871">
        <v>57703901</v>
      </c>
      <c r="G13" s="871">
        <v>316415929</v>
      </c>
      <c r="H13" s="922">
        <v>0</v>
      </c>
      <c r="I13" s="870" t="s">
        <v>248</v>
      </c>
      <c r="J13" s="871">
        <v>12849115</v>
      </c>
      <c r="K13" s="871">
        <v>52300092</v>
      </c>
      <c r="L13" s="872">
        <v>-36082621</v>
      </c>
      <c r="M13" s="872">
        <v>-3368356</v>
      </c>
    </row>
    <row r="14" spans="2:13">
      <c r="B14" s="385" t="s">
        <v>250</v>
      </c>
      <c r="C14" s="215">
        <v>7555149</v>
      </c>
      <c r="D14" s="215">
        <v>99888203</v>
      </c>
      <c r="E14" s="215">
        <v>18308085</v>
      </c>
      <c r="F14" s="215">
        <v>18430830</v>
      </c>
      <c r="G14" s="215">
        <v>70704437</v>
      </c>
      <c r="H14" s="922">
        <v>0</v>
      </c>
      <c r="I14" s="385" t="s">
        <v>250</v>
      </c>
      <c r="J14" s="215">
        <v>3048152</v>
      </c>
      <c r="K14" s="215">
        <v>16124749</v>
      </c>
      <c r="L14" s="216">
        <v>-11613263</v>
      </c>
      <c r="M14" s="216">
        <v>-1463334</v>
      </c>
    </row>
    <row r="15" spans="2:13">
      <c r="B15" s="385" t="s">
        <v>251</v>
      </c>
      <c r="C15" s="215">
        <v>11734652</v>
      </c>
      <c r="D15" s="215">
        <v>1344331</v>
      </c>
      <c r="E15" s="215">
        <v>4039116</v>
      </c>
      <c r="F15" s="215">
        <v>121666</v>
      </c>
      <c r="G15" s="215">
        <v>8918201</v>
      </c>
      <c r="H15" s="922">
        <v>0</v>
      </c>
      <c r="I15" s="385" t="s">
        <v>251</v>
      </c>
      <c r="J15" s="215">
        <v>1763264</v>
      </c>
      <c r="K15" s="215">
        <v>16395561</v>
      </c>
      <c r="L15" s="216">
        <v>-14211888</v>
      </c>
      <c r="M15" s="216">
        <v>-420409</v>
      </c>
    </row>
    <row r="16" spans="2:13">
      <c r="B16" s="385" t="s">
        <v>252</v>
      </c>
      <c r="C16" s="215">
        <v>7382181</v>
      </c>
      <c r="D16" s="215">
        <v>3998185</v>
      </c>
      <c r="E16" s="215">
        <v>5857967</v>
      </c>
      <c r="F16" s="215">
        <v>949972</v>
      </c>
      <c r="G16" s="215">
        <v>4572427</v>
      </c>
      <c r="H16" s="922">
        <v>0</v>
      </c>
      <c r="I16" s="385" t="s">
        <v>252</v>
      </c>
      <c r="J16" s="216">
        <v>745151</v>
      </c>
      <c r="K16" s="215">
        <v>9142159</v>
      </c>
      <c r="L16" s="216">
        <v>-7887670</v>
      </c>
      <c r="M16" s="216">
        <v>-509338</v>
      </c>
    </row>
    <row r="17" spans="2:13">
      <c r="B17" s="385" t="s">
        <v>253</v>
      </c>
      <c r="C17" s="215">
        <v>7813785</v>
      </c>
      <c r="D17" s="215">
        <v>6383879</v>
      </c>
      <c r="E17" s="215">
        <v>3093205</v>
      </c>
      <c r="F17" s="215">
        <v>233285</v>
      </c>
      <c r="G17" s="215">
        <v>10871174</v>
      </c>
      <c r="H17" s="922">
        <v>0</v>
      </c>
      <c r="I17" s="385" t="s">
        <v>253</v>
      </c>
      <c r="J17" s="215">
        <v>728338</v>
      </c>
      <c r="K17" s="215">
        <v>10225924</v>
      </c>
      <c r="L17" s="216">
        <v>-9104997</v>
      </c>
      <c r="M17" s="216">
        <v>-392589</v>
      </c>
    </row>
    <row r="18" spans="2:13">
      <c r="B18" s="386" t="s">
        <v>850</v>
      </c>
      <c r="C18" s="387">
        <v>1782902</v>
      </c>
      <c r="D18" s="387">
        <v>11341463</v>
      </c>
      <c r="E18" s="387">
        <v>5967778</v>
      </c>
      <c r="F18" s="387">
        <v>0</v>
      </c>
      <c r="G18" s="387">
        <v>7156587</v>
      </c>
      <c r="H18" s="922">
        <v>0</v>
      </c>
      <c r="I18" s="386" t="s">
        <v>850</v>
      </c>
      <c r="J18" s="217">
        <v>-100054</v>
      </c>
      <c r="K18" s="387">
        <v>1922238</v>
      </c>
      <c r="L18" s="217">
        <v>-1733930</v>
      </c>
      <c r="M18" s="217">
        <v>-288362</v>
      </c>
    </row>
    <row r="19" spans="2:13">
      <c r="B19" s="41"/>
      <c r="C19" s="41"/>
      <c r="D19" s="41"/>
      <c r="E19" s="41"/>
      <c r="F19" s="41"/>
      <c r="G19" s="41"/>
      <c r="H19" s="48"/>
    </row>
    <row r="20" spans="2:13" hidden="1">
      <c r="B20" s="41"/>
      <c r="C20" s="41"/>
      <c r="D20" s="41"/>
      <c r="E20" s="41"/>
      <c r="F20" s="41"/>
      <c r="G20" s="41"/>
      <c r="H20" s="48"/>
      <c r="I20" s="49" t="s">
        <v>850</v>
      </c>
      <c r="J20" s="50">
        <v>-994535</v>
      </c>
      <c r="K20" s="50">
        <v>339931</v>
      </c>
      <c r="L20" s="50">
        <v>-1341031</v>
      </c>
      <c r="M20" s="50">
        <v>6565</v>
      </c>
    </row>
    <row r="21" spans="2:13" hidden="1">
      <c r="B21" s="41"/>
      <c r="C21" s="41"/>
      <c r="D21" s="41"/>
      <c r="E21" s="41"/>
      <c r="F21" s="41"/>
      <c r="G21" s="41"/>
      <c r="H21" s="48"/>
      <c r="I21" s="49"/>
      <c r="J21" s="50"/>
      <c r="K21" s="50"/>
      <c r="L21" s="50"/>
      <c r="M21" s="50"/>
    </row>
    <row r="22" spans="2:13" hidden="1">
      <c r="B22" s="41"/>
      <c r="C22" s="41"/>
      <c r="D22" s="41"/>
      <c r="E22" s="41"/>
      <c r="F22" s="41"/>
      <c r="G22" s="41"/>
      <c r="H22" s="48"/>
      <c r="I22" s="41"/>
      <c r="J22" s="41"/>
      <c r="K22" s="41"/>
      <c r="L22" s="41"/>
      <c r="M22" s="41"/>
    </row>
    <row r="23" spans="2:13" hidden="1">
      <c r="B23" s="41"/>
      <c r="C23" s="41"/>
      <c r="D23" s="41"/>
      <c r="E23" s="41"/>
      <c r="F23" s="41"/>
      <c r="G23" s="41"/>
      <c r="H23" s="48"/>
      <c r="I23" s="41"/>
      <c r="J23" s="41"/>
      <c r="K23" s="41"/>
      <c r="L23" s="41"/>
      <c r="M23" s="43"/>
    </row>
    <row r="24" spans="2:13">
      <c r="B24" s="41"/>
      <c r="C24" s="41"/>
      <c r="D24" s="41"/>
      <c r="E24" s="41"/>
      <c r="F24" s="41"/>
      <c r="G24" s="41"/>
      <c r="H24" s="48"/>
      <c r="I24" s="41"/>
      <c r="J24" s="41"/>
      <c r="K24" s="41"/>
      <c r="L24" s="41"/>
      <c r="M24" s="43"/>
    </row>
    <row r="25" spans="2:13" ht="36">
      <c r="B25" s="873" t="s">
        <v>720</v>
      </c>
      <c r="C25" s="874" t="s">
        <v>248</v>
      </c>
      <c r="D25" s="874" t="s">
        <v>250</v>
      </c>
      <c r="E25" s="41"/>
      <c r="F25" s="41"/>
      <c r="G25" s="42"/>
      <c r="H25" s="41"/>
      <c r="I25" s="41"/>
      <c r="J25" s="41"/>
      <c r="K25" s="41"/>
      <c r="L25" s="41"/>
      <c r="M25" s="43"/>
    </row>
    <row r="26" spans="2:13">
      <c r="B26" s="875" t="s">
        <v>353</v>
      </c>
      <c r="C26" s="876" t="s">
        <v>361</v>
      </c>
      <c r="D26" s="876" t="s">
        <v>361</v>
      </c>
      <c r="E26" s="41"/>
      <c r="F26" s="41"/>
      <c r="G26" s="42"/>
      <c r="H26" s="41"/>
      <c r="I26" s="41"/>
      <c r="J26" s="41"/>
      <c r="K26" s="41"/>
      <c r="L26" s="41"/>
      <c r="M26" s="43"/>
    </row>
    <row r="27" spans="2:13" ht="14.4">
      <c r="B27" s="492" t="s">
        <v>721</v>
      </c>
      <c r="C27" s="355" t="s">
        <v>722</v>
      </c>
      <c r="D27" s="355" t="s">
        <v>722</v>
      </c>
      <c r="E27" s="41"/>
      <c r="F27" s="41"/>
      <c r="G27" s="42"/>
      <c r="H27" s="41"/>
      <c r="I27"/>
      <c r="J27" s="41"/>
      <c r="K27" s="41"/>
      <c r="L27" s="41"/>
      <c r="M27" s="43"/>
    </row>
    <row r="28" spans="2:13">
      <c r="B28" s="492" t="s">
        <v>723</v>
      </c>
      <c r="C28" s="355">
        <v>0.99990029999999996</v>
      </c>
      <c r="D28" s="355">
        <v>1</v>
      </c>
      <c r="E28" s="41"/>
      <c r="F28" s="41"/>
      <c r="G28" s="42"/>
      <c r="H28" s="41"/>
      <c r="I28" s="41"/>
      <c r="J28" s="41"/>
      <c r="K28" s="41"/>
      <c r="L28" s="41"/>
      <c r="M28" s="43"/>
    </row>
    <row r="29" spans="2:13">
      <c r="B29" s="493" t="s">
        <v>724</v>
      </c>
      <c r="C29" s="356">
        <v>0.99990029999999996</v>
      </c>
      <c r="D29" s="356">
        <v>1</v>
      </c>
      <c r="E29" s="41"/>
      <c r="F29" s="41"/>
      <c r="G29" s="42"/>
      <c r="H29" s="41"/>
      <c r="I29" s="41"/>
      <c r="J29" s="41"/>
      <c r="K29" s="41"/>
      <c r="L29" s="41"/>
      <c r="M29" s="43"/>
    </row>
    <row r="30" spans="2:13">
      <c r="B30" s="1144" t="s">
        <v>864</v>
      </c>
      <c r="C30" s="1145"/>
      <c r="D30" s="1146"/>
      <c r="E30" s="41"/>
      <c r="F30" s="41"/>
      <c r="G30" s="42"/>
      <c r="H30" s="41"/>
      <c r="I30" s="41"/>
      <c r="J30" s="41"/>
      <c r="K30" s="41"/>
      <c r="L30" s="41"/>
      <c r="M30" s="43"/>
    </row>
    <row r="31" spans="2:13">
      <c r="B31" s="875" t="s">
        <v>725</v>
      </c>
      <c r="C31" s="877">
        <v>8.9380785449511405E-2</v>
      </c>
      <c r="D31" s="877">
        <v>2.5170169526190177E-2</v>
      </c>
      <c r="E31" s="41"/>
      <c r="F31" s="41"/>
      <c r="G31" s="42"/>
      <c r="H31" s="41"/>
      <c r="I31" s="41"/>
      <c r="J31" s="41"/>
      <c r="K31" s="41"/>
      <c r="L31" s="41"/>
      <c r="M31" s="43"/>
    </row>
    <row r="32" spans="2:13">
      <c r="B32" s="492" t="s">
        <v>341</v>
      </c>
      <c r="C32" s="357">
        <v>0.16049109846528486</v>
      </c>
      <c r="D32" s="357">
        <v>5.1992423952560402E-2</v>
      </c>
      <c r="E32" s="41"/>
      <c r="F32" s="41"/>
      <c r="G32" s="42"/>
      <c r="H32" s="41"/>
      <c r="I32" s="41"/>
      <c r="J32" s="41"/>
      <c r="K32" s="41"/>
      <c r="L32" s="41"/>
      <c r="M32" s="41"/>
    </row>
    <row r="33" spans="2:4">
      <c r="B33" s="493" t="s">
        <v>726</v>
      </c>
      <c r="C33" s="494">
        <v>0.11151976386016835</v>
      </c>
      <c r="D33" s="494">
        <v>3.3937550646413121E-2</v>
      </c>
    </row>
    <row r="34" spans="2:4"/>
  </sheetData>
  <mergeCells count="1">
    <mergeCell ref="B30:D30"/>
  </mergeCells>
  <pageMargins left="0.7" right="0.7" top="0.75" bottom="0.75" header="0.3" footer="0.3"/>
  <pageSetup orientation="portrait" horizont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theme="9" tint="-0.249977111117893"/>
  </sheetPr>
  <dimension ref="A1:E46"/>
  <sheetViews>
    <sheetView showGridLines="0" workbookViewId="0"/>
  </sheetViews>
  <sheetFormatPr baseColWidth="10" defaultColWidth="0" defaultRowHeight="14.4" zeroHeight="1"/>
  <cols>
    <col min="1" max="1" width="11.44140625" style="18" customWidth="1" collapsed="1"/>
    <col min="2" max="2" width="37.5546875" style="18" bestFit="1" customWidth="1" collapsed="1"/>
    <col min="3" max="3" width="22.33203125" style="18" customWidth="1" collapsed="1"/>
    <col min="4" max="4" width="19" style="18" customWidth="1" collapsed="1"/>
    <col min="5" max="5" width="11.44140625" customWidth="1"/>
    <col min="6" max="16384" width="11.44140625" hidden="1"/>
  </cols>
  <sheetData>
    <row r="1" spans="1:4">
      <c r="A1" s="90" t="s">
        <v>800</v>
      </c>
    </row>
    <row r="2" spans="1:4" ht="15" thickBot="1"/>
    <row r="3" spans="1:4">
      <c r="B3" s="1147" t="s">
        <v>801</v>
      </c>
      <c r="C3" s="1148">
        <v>45565</v>
      </c>
      <c r="D3" s="1149"/>
    </row>
    <row r="4" spans="1:4">
      <c r="B4" s="1147"/>
      <c r="C4" s="1150" t="s">
        <v>88</v>
      </c>
      <c r="D4" s="1150"/>
    </row>
    <row r="5" spans="1:4" ht="24">
      <c r="B5" s="1147"/>
      <c r="C5" s="498" t="s">
        <v>837</v>
      </c>
      <c r="D5" s="497" t="s">
        <v>802</v>
      </c>
    </row>
    <row r="6" spans="1:4">
      <c r="A6" s="499" t="s">
        <v>25</v>
      </c>
      <c r="B6" s="509" t="s">
        <v>803</v>
      </c>
      <c r="C6" s="510">
        <v>249887542</v>
      </c>
      <c r="D6" s="510">
        <v>249887542</v>
      </c>
    </row>
    <row r="7" spans="1:4">
      <c r="A7" s="499" t="s">
        <v>37</v>
      </c>
      <c r="B7" s="512" t="s">
        <v>804</v>
      </c>
      <c r="C7" s="500">
        <v>1324968459</v>
      </c>
      <c r="D7" s="500">
        <v>1324968459</v>
      </c>
    </row>
    <row r="8" spans="1:4">
      <c r="A8" s="499"/>
      <c r="B8" s="496" t="s">
        <v>805</v>
      </c>
      <c r="C8" s="501">
        <v>1574856001</v>
      </c>
      <c r="D8" s="501">
        <v>1574856001</v>
      </c>
    </row>
    <row r="9" spans="1:4">
      <c r="A9" s="499" t="s">
        <v>1</v>
      </c>
      <c r="B9" s="509" t="s">
        <v>806</v>
      </c>
      <c r="C9" s="511">
        <v>0</v>
      </c>
      <c r="D9" s="511">
        <v>-74875013</v>
      </c>
    </row>
    <row r="10" spans="1:4">
      <c r="A10" s="499"/>
      <c r="B10" s="512" t="s">
        <v>807</v>
      </c>
      <c r="C10" s="500">
        <v>1406535</v>
      </c>
      <c r="D10" s="513">
        <v>1406535</v>
      </c>
    </row>
    <row r="11" spans="1:4">
      <c r="A11" s="499"/>
      <c r="B11" s="496" t="s">
        <v>808</v>
      </c>
      <c r="C11" s="501">
        <v>1576262536</v>
      </c>
      <c r="D11" s="501">
        <v>1501387523</v>
      </c>
    </row>
    <row r="12" spans="1:4">
      <c r="A12" s="499" t="s">
        <v>0</v>
      </c>
      <c r="B12" s="515" t="s">
        <v>262</v>
      </c>
      <c r="C12" s="519">
        <v>2745539486</v>
      </c>
      <c r="D12" s="516">
        <v>2745539486</v>
      </c>
    </row>
    <row r="13" spans="1:4">
      <c r="B13" s="515" t="s">
        <v>263</v>
      </c>
      <c r="C13" s="516">
        <v>-249887542</v>
      </c>
      <c r="D13" s="516">
        <v>-249887542</v>
      </c>
    </row>
    <row r="14" spans="1:4">
      <c r="B14" s="512" t="s">
        <v>264</v>
      </c>
      <c r="C14" s="513">
        <v>-1324968459</v>
      </c>
      <c r="D14" s="516">
        <v>-1324968459</v>
      </c>
    </row>
    <row r="15" spans="1:4">
      <c r="B15" s="496" t="s">
        <v>809</v>
      </c>
      <c r="C15" s="501">
        <v>1170683485</v>
      </c>
      <c r="D15" s="501">
        <v>1170683485</v>
      </c>
    </row>
    <row r="16" spans="1:4"/>
    <row r="17" spans="1:4">
      <c r="B17" s="496" t="s">
        <v>810</v>
      </c>
      <c r="C17" s="508">
        <v>1.3464463761526455</v>
      </c>
      <c r="D17" s="508">
        <v>1.2824880014430202</v>
      </c>
    </row>
    <row r="18" spans="1:4"/>
    <row r="19" spans="1:4"/>
    <row r="20" spans="1:4">
      <c r="A20" s="90" t="s">
        <v>811</v>
      </c>
    </row>
    <row r="21" spans="1:4"/>
    <row r="22" spans="1:4">
      <c r="B22" s="1151" t="s">
        <v>801</v>
      </c>
      <c r="C22" s="1154">
        <v>45565</v>
      </c>
      <c r="D22" s="1155"/>
    </row>
    <row r="23" spans="1:4">
      <c r="B23" s="1152"/>
      <c r="C23" s="1156" t="s">
        <v>88</v>
      </c>
      <c r="D23" s="1157"/>
    </row>
    <row r="24" spans="1:4" ht="24">
      <c r="B24" s="1153"/>
      <c r="C24" s="520" t="s">
        <v>862</v>
      </c>
      <c r="D24" s="521" t="s">
        <v>863</v>
      </c>
    </row>
    <row r="25" spans="1:4">
      <c r="B25" s="509" t="s">
        <v>803</v>
      </c>
      <c r="C25" s="514">
        <v>249887542</v>
      </c>
      <c r="D25" s="514">
        <v>249887542</v>
      </c>
    </row>
    <row r="26" spans="1:4">
      <c r="B26" s="512" t="s">
        <v>804</v>
      </c>
      <c r="C26" s="926">
        <v>1324968459</v>
      </c>
      <c r="D26" s="926">
        <v>1324968459</v>
      </c>
    </row>
    <row r="27" spans="1:4">
      <c r="B27" s="496" t="s">
        <v>805</v>
      </c>
      <c r="C27" s="501">
        <v>1574856001</v>
      </c>
      <c r="D27" s="501">
        <v>1574856001</v>
      </c>
    </row>
    <row r="28" spans="1:4">
      <c r="B28" s="509" t="s">
        <v>806</v>
      </c>
      <c r="C28" s="511">
        <v>-74875013</v>
      </c>
      <c r="D28" s="511">
        <v>-74875013</v>
      </c>
    </row>
    <row r="29" spans="1:4">
      <c r="B29" s="512" t="s">
        <v>807</v>
      </c>
      <c r="C29" s="513">
        <v>1406535</v>
      </c>
      <c r="D29" s="513">
        <v>0</v>
      </c>
    </row>
    <row r="30" spans="1:4">
      <c r="B30" s="496" t="s">
        <v>808</v>
      </c>
      <c r="C30" s="501">
        <v>1501387523</v>
      </c>
      <c r="D30" s="501">
        <v>1499980988</v>
      </c>
    </row>
    <row r="31" spans="1:4">
      <c r="B31" s="518"/>
      <c r="C31" s="511"/>
      <c r="D31" s="511"/>
    </row>
    <row r="32" spans="1:4">
      <c r="B32" s="515" t="s">
        <v>262</v>
      </c>
      <c r="C32" s="516">
        <v>2745539486</v>
      </c>
      <c r="D32" s="516">
        <v>2745539486</v>
      </c>
    </row>
    <row r="33" spans="2:4">
      <c r="B33" s="515" t="s">
        <v>263</v>
      </c>
      <c r="C33" s="516">
        <v>-249887542</v>
      </c>
      <c r="D33" s="516">
        <v>-249887542</v>
      </c>
    </row>
    <row r="34" spans="2:4">
      <c r="B34" s="512" t="s">
        <v>264</v>
      </c>
      <c r="C34" s="516">
        <v>-1324968459</v>
      </c>
      <c r="D34" s="513">
        <v>-1324968459</v>
      </c>
    </row>
    <row r="35" spans="2:4">
      <c r="B35" s="496" t="s">
        <v>809</v>
      </c>
      <c r="C35" s="501">
        <v>1170683485</v>
      </c>
      <c r="D35" s="501">
        <v>1170683485</v>
      </c>
    </row>
    <row r="36" spans="2:4">
      <c r="B36" s="507"/>
      <c r="C36" s="502"/>
      <c r="D36" s="502"/>
    </row>
    <row r="37" spans="2:4">
      <c r="B37" s="496" t="s">
        <v>810</v>
      </c>
      <c r="C37" s="508">
        <v>1.2824880014430202</v>
      </c>
      <c r="D37" s="508">
        <v>1.2812865366423103</v>
      </c>
    </row>
    <row r="38" spans="2:4"/>
    <row r="39" spans="2:4" hidden="1"/>
    <row r="40" spans="2:4" hidden="1"/>
    <row r="41" spans="2:4" hidden="1"/>
    <row r="42" spans="2:4" hidden="1"/>
    <row r="43" spans="2:4" hidden="1"/>
    <row r="44" spans="2:4" hidden="1"/>
    <row r="45" spans="2:4" hidden="1"/>
    <row r="46" spans="2:4" hidden="1"/>
  </sheetData>
  <mergeCells count="6">
    <mergeCell ref="B3:B5"/>
    <mergeCell ref="C3:D3"/>
    <mergeCell ref="C4:D4"/>
    <mergeCell ref="B22:B24"/>
    <mergeCell ref="C22:D22"/>
    <mergeCell ref="C23:D23"/>
  </mergeCells>
  <pageMargins left="0.7" right="0.7" top="0.75" bottom="0.75" header="0.3" footer="0.3"/>
  <pageSetup orientation="portrait" horizont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rgb="FFFF0000"/>
  </sheetPr>
  <dimension ref="A1:D39"/>
  <sheetViews>
    <sheetView showGridLines="0" workbookViewId="0">
      <selection activeCell="E18" sqref="E18"/>
    </sheetView>
  </sheetViews>
  <sheetFormatPr baseColWidth="10" defaultColWidth="11.44140625" defaultRowHeight="14.4" outlineLevelRow="1"/>
  <cols>
    <col min="1" max="1" width="11.44140625" style="125"/>
    <col min="2" max="2" width="41.44140625" style="125" bestFit="1" customWidth="1"/>
    <col min="3" max="3" width="21.44140625" style="125" customWidth="1"/>
  </cols>
  <sheetData>
    <row r="1" spans="1:4">
      <c r="A1" s="503" t="s">
        <v>812</v>
      </c>
    </row>
    <row r="2" spans="1:4">
      <c r="D2" t="s">
        <v>836</v>
      </c>
    </row>
    <row r="3" spans="1:4">
      <c r="B3" s="1158" t="s">
        <v>801</v>
      </c>
      <c r="C3" s="479">
        <f>+'N34.1 CovenantAA'!C22</f>
        <v>45565</v>
      </c>
    </row>
    <row r="4" spans="1:4">
      <c r="B4" s="1158"/>
      <c r="C4" s="522" t="s">
        <v>88</v>
      </c>
    </row>
    <row r="5" spans="1:4">
      <c r="A5" s="504" t="s">
        <v>25</v>
      </c>
      <c r="B5" s="528" t="s">
        <v>803</v>
      </c>
      <c r="C5" s="529">
        <v>79628826</v>
      </c>
    </row>
    <row r="6" spans="1:4">
      <c r="A6" s="504" t="s">
        <v>37</v>
      </c>
      <c r="B6" s="530" t="s">
        <v>804</v>
      </c>
      <c r="C6" s="531">
        <v>74849427</v>
      </c>
    </row>
    <row r="7" spans="1:4">
      <c r="A7" s="504"/>
      <c r="B7" s="524" t="s">
        <v>805</v>
      </c>
      <c r="C7" s="525">
        <f>+C5+C6</f>
        <v>154478253</v>
      </c>
    </row>
    <row r="8" spans="1:4">
      <c r="A8" s="504" t="s">
        <v>1</v>
      </c>
      <c r="B8" s="523" t="s">
        <v>806</v>
      </c>
      <c r="C8" s="517">
        <v>-9764826</v>
      </c>
    </row>
    <row r="9" spans="1:4">
      <c r="A9" s="504"/>
      <c r="B9" s="524" t="s">
        <v>808</v>
      </c>
      <c r="C9" s="525">
        <f>+C7+C8</f>
        <v>144713427</v>
      </c>
    </row>
    <row r="10" spans="1:4">
      <c r="A10" s="504" t="s">
        <v>0</v>
      </c>
      <c r="B10" s="532" t="s">
        <v>262</v>
      </c>
      <c r="C10" s="533">
        <v>480192521</v>
      </c>
    </row>
    <row r="11" spans="1:4">
      <c r="A11" s="504"/>
      <c r="B11" s="532" t="s">
        <v>263</v>
      </c>
      <c r="C11" s="533">
        <v>-79628826</v>
      </c>
    </row>
    <row r="12" spans="1:4">
      <c r="A12" s="504"/>
      <c r="B12" s="530" t="s">
        <v>264</v>
      </c>
      <c r="C12" s="531">
        <v>-74849427</v>
      </c>
    </row>
    <row r="13" spans="1:4">
      <c r="A13" s="504"/>
      <c r="B13" s="524" t="s">
        <v>809</v>
      </c>
      <c r="C13" s="525">
        <f>+C10+C11+C12</f>
        <v>325714268</v>
      </c>
    </row>
    <row r="14" spans="1:4">
      <c r="A14" s="505"/>
      <c r="B14" s="526"/>
      <c r="C14" s="517"/>
    </row>
    <row r="15" spans="1:4">
      <c r="B15" s="524" t="s">
        <v>810</v>
      </c>
      <c r="C15" s="527">
        <f>+C9/C13</f>
        <v>0.44429563337397304</v>
      </c>
    </row>
    <row r="18" spans="1:3">
      <c r="A18" s="503" t="s">
        <v>813</v>
      </c>
    </row>
    <row r="19" spans="1:3">
      <c r="A19" s="503"/>
    </row>
    <row r="20" spans="1:3">
      <c r="A20" s="503"/>
    </row>
    <row r="21" spans="1:3">
      <c r="A21" s="503"/>
      <c r="B21" s="1158" t="s">
        <v>814</v>
      </c>
      <c r="C21" s="479">
        <f>+C3</f>
        <v>45565</v>
      </c>
    </row>
    <row r="22" spans="1:3">
      <c r="A22" s="503"/>
      <c r="B22" s="1158"/>
      <c r="C22" s="522" t="s">
        <v>88</v>
      </c>
    </row>
    <row r="23" spans="1:3" outlineLevel="1">
      <c r="A23" s="504" t="s">
        <v>815</v>
      </c>
      <c r="B23" s="523" t="s">
        <v>816</v>
      </c>
      <c r="C23" s="517">
        <v>30432357</v>
      </c>
    </row>
    <row r="24" spans="1:3" outlineLevel="1">
      <c r="A24" s="504" t="s">
        <v>817</v>
      </c>
      <c r="B24" s="523" t="s">
        <v>818</v>
      </c>
      <c r="C24" s="517">
        <v>-2948029</v>
      </c>
    </row>
    <row r="25" spans="1:3" outlineLevel="1">
      <c r="A25" s="504" t="s">
        <v>819</v>
      </c>
      <c r="B25" s="523" t="s">
        <v>820</v>
      </c>
      <c r="C25" s="517">
        <v>-1380484</v>
      </c>
    </row>
    <row r="26" spans="1:3" outlineLevel="1">
      <c r="A26" s="504" t="s">
        <v>821</v>
      </c>
      <c r="B26" s="523" t="s">
        <v>822</v>
      </c>
      <c r="C26" s="517">
        <v>-9686961</v>
      </c>
    </row>
    <row r="27" spans="1:3" outlineLevel="1">
      <c r="A27" s="504" t="s">
        <v>66</v>
      </c>
      <c r="B27" s="523" t="s">
        <v>67</v>
      </c>
      <c r="C27" s="517">
        <v>-2719740</v>
      </c>
    </row>
    <row r="28" spans="1:3" outlineLevel="1">
      <c r="A28" s="504" t="s">
        <v>77</v>
      </c>
      <c r="B28" s="523" t="s">
        <v>78</v>
      </c>
      <c r="C28" s="517">
        <v>-275895</v>
      </c>
    </row>
    <row r="29" spans="1:3" outlineLevel="1">
      <c r="A29" s="504" t="s">
        <v>70</v>
      </c>
      <c r="B29" s="523" t="s">
        <v>71</v>
      </c>
      <c r="C29" s="517">
        <v>-73493</v>
      </c>
    </row>
    <row r="30" spans="1:3">
      <c r="A30" s="504"/>
      <c r="B30" s="528" t="s">
        <v>823</v>
      </c>
      <c r="C30" s="529">
        <v>13347755</v>
      </c>
    </row>
    <row r="31" spans="1:3">
      <c r="A31" s="504" t="s">
        <v>66</v>
      </c>
      <c r="B31" s="530" t="s">
        <v>67</v>
      </c>
      <c r="C31" s="531">
        <v>2719740</v>
      </c>
    </row>
    <row r="32" spans="1:3">
      <c r="A32" s="504" t="s">
        <v>824</v>
      </c>
      <c r="B32" s="506" t="s">
        <v>824</v>
      </c>
      <c r="C32" s="525">
        <f>+C30+C31</f>
        <v>16067495</v>
      </c>
    </row>
    <row r="33" spans="1:3">
      <c r="A33" s="504" t="s">
        <v>73</v>
      </c>
      <c r="B33" s="528" t="s">
        <v>74</v>
      </c>
      <c r="C33" s="529">
        <v>187975</v>
      </c>
    </row>
    <row r="34" spans="1:3">
      <c r="A34" s="504" t="s">
        <v>75</v>
      </c>
      <c r="B34" s="530" t="s">
        <v>76</v>
      </c>
      <c r="C34" s="531">
        <v>-1267307</v>
      </c>
    </row>
    <row r="35" spans="1:3">
      <c r="A35" s="504"/>
      <c r="B35" s="506" t="s">
        <v>825</v>
      </c>
      <c r="C35" s="525">
        <f>+C33+C34</f>
        <v>-1079332</v>
      </c>
    </row>
    <row r="36" spans="1:3">
      <c r="B36" s="534"/>
      <c r="C36" s="517"/>
    </row>
    <row r="37" spans="1:3">
      <c r="B37" s="506" t="s">
        <v>826</v>
      </c>
      <c r="C37" s="527">
        <f>-C32/C35</f>
        <v>14.886517772103486</v>
      </c>
    </row>
    <row r="39" spans="1:3">
      <c r="B39" s="125" t="s">
        <v>827</v>
      </c>
    </row>
  </sheetData>
  <mergeCells count="2">
    <mergeCell ref="B3:B4"/>
    <mergeCell ref="B21:B2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rgb="FFFFFF00"/>
  </sheetPr>
  <dimension ref="B1:U130"/>
  <sheetViews>
    <sheetView showGridLines="0" topLeftCell="A106" zoomScale="80" zoomScaleNormal="80" workbookViewId="0">
      <selection activeCell="F119" sqref="F119"/>
    </sheetView>
  </sheetViews>
  <sheetFormatPr baseColWidth="10" defaultColWidth="11.44140625" defaultRowHeight="14.4"/>
  <cols>
    <col min="3" max="3" width="49.5546875" bestFit="1" customWidth="1"/>
    <col min="6" max="6" width="45.44140625" customWidth="1"/>
    <col min="7" max="8" width="11.44140625" customWidth="1"/>
    <col min="9" max="9" width="11.44140625" style="903" customWidth="1"/>
    <col min="10" max="14" width="11.44140625" customWidth="1"/>
  </cols>
  <sheetData>
    <row r="1" spans="2:21" ht="17.399999999999999">
      <c r="B1" s="1160" t="s">
        <v>727</v>
      </c>
      <c r="C1" s="1160"/>
      <c r="D1" s="1160"/>
      <c r="E1" s="1160"/>
      <c r="F1" s="1160"/>
      <c r="G1" s="142"/>
      <c r="H1" s="142"/>
      <c r="I1" s="892"/>
      <c r="J1" s="142"/>
      <c r="K1" s="142"/>
      <c r="L1" s="142"/>
      <c r="M1" s="142"/>
      <c r="N1" s="142"/>
      <c r="O1" s="142"/>
      <c r="P1" s="142"/>
      <c r="Q1" s="142"/>
      <c r="R1" s="142"/>
      <c r="S1" s="142"/>
      <c r="T1" s="142"/>
      <c r="U1" s="142"/>
    </row>
    <row r="2" spans="2:21">
      <c r="B2" s="143"/>
      <c r="C2" s="144"/>
      <c r="D2" s="144"/>
      <c r="E2" s="144"/>
      <c r="F2" s="144"/>
      <c r="G2" s="142"/>
      <c r="H2" s="142"/>
      <c r="I2" s="892"/>
      <c r="J2" s="142"/>
      <c r="K2" s="142"/>
      <c r="L2" s="142"/>
      <c r="M2" s="142"/>
      <c r="N2" s="142"/>
      <c r="O2" s="142"/>
      <c r="P2" s="142"/>
      <c r="Q2" s="142"/>
      <c r="R2" s="142"/>
      <c r="S2" s="142"/>
      <c r="T2" s="142"/>
      <c r="U2" s="142"/>
    </row>
    <row r="3" spans="2:21" ht="15.6">
      <c r="B3" s="1161" t="s">
        <v>728</v>
      </c>
      <c r="C3" s="1161"/>
      <c r="D3" s="1161"/>
      <c r="E3" s="1161"/>
      <c r="F3" s="1161"/>
      <c r="G3" s="142"/>
      <c r="H3" s="142"/>
      <c r="I3" s="892"/>
      <c r="J3" s="142"/>
      <c r="K3" s="142"/>
      <c r="L3" s="142"/>
      <c r="M3" s="142"/>
      <c r="N3" s="142"/>
      <c r="O3" s="142"/>
      <c r="P3" s="142"/>
      <c r="Q3" s="142"/>
      <c r="R3" s="142"/>
      <c r="S3" s="142"/>
      <c r="T3" s="142"/>
      <c r="U3" s="142"/>
    </row>
    <row r="4" spans="2:21" ht="15.6">
      <c r="B4" s="1161" t="s">
        <v>729</v>
      </c>
      <c r="C4" s="1161"/>
      <c r="D4" s="1161"/>
      <c r="E4" s="1161"/>
      <c r="F4" s="1161"/>
      <c r="G4" s="142"/>
      <c r="H4" s="142"/>
      <c r="I4" s="892"/>
      <c r="J4" s="142"/>
      <c r="K4" s="142"/>
      <c r="L4" s="142"/>
      <c r="M4" s="142"/>
      <c r="N4" s="142"/>
      <c r="O4" s="142"/>
      <c r="P4" s="142"/>
      <c r="Q4" s="142"/>
      <c r="R4" s="142"/>
      <c r="S4" s="142"/>
      <c r="T4" s="142"/>
      <c r="U4" s="142"/>
    </row>
    <row r="5" spans="2:21" ht="15" thickBot="1">
      <c r="B5" s="1162" t="s">
        <v>832</v>
      </c>
      <c r="C5" s="1162"/>
      <c r="D5" s="1162"/>
      <c r="E5" s="1162"/>
      <c r="F5" s="1162"/>
      <c r="G5" s="145"/>
      <c r="H5" s="145"/>
      <c r="I5" s="893"/>
      <c r="J5" s="145"/>
      <c r="K5" s="145"/>
      <c r="L5" s="145"/>
      <c r="M5" s="145"/>
      <c r="N5" s="142"/>
      <c r="O5" s="145"/>
      <c r="P5" s="145"/>
      <c r="Q5" s="145"/>
      <c r="R5" s="145"/>
      <c r="S5" s="145"/>
      <c r="T5" s="145"/>
      <c r="U5" s="145"/>
    </row>
    <row r="6" spans="2:21">
      <c r="B6" s="146"/>
      <c r="C6" s="142"/>
      <c r="D6" s="142"/>
      <c r="E6" s="142"/>
      <c r="F6" s="142"/>
      <c r="G6" s="142"/>
      <c r="H6" s="142"/>
      <c r="I6" s="892"/>
      <c r="J6" s="142"/>
      <c r="K6" s="142"/>
      <c r="L6" s="142"/>
      <c r="M6" s="142"/>
      <c r="N6" s="142"/>
      <c r="O6" s="142"/>
      <c r="P6" s="142"/>
      <c r="Q6" s="142"/>
      <c r="R6" s="142"/>
      <c r="S6" s="142"/>
      <c r="T6" s="142"/>
      <c r="U6" s="142"/>
    </row>
    <row r="7" spans="2:21">
      <c r="B7" s="142"/>
      <c r="C7" s="142"/>
      <c r="D7" s="142"/>
      <c r="E7" s="142"/>
      <c r="F7" s="142"/>
      <c r="G7" s="142"/>
      <c r="H7" s="142"/>
      <c r="I7" s="892"/>
      <c r="J7" s="142"/>
      <c r="K7" s="142"/>
      <c r="L7" s="142"/>
      <c r="M7" s="142"/>
      <c r="N7" s="142"/>
      <c r="O7" s="142"/>
      <c r="P7" s="142"/>
      <c r="Q7" s="142"/>
      <c r="R7" s="142"/>
      <c r="S7" s="142"/>
      <c r="T7" s="142"/>
      <c r="U7" s="142"/>
    </row>
    <row r="8" spans="2:21" ht="15" thickBot="1">
      <c r="B8" s="147"/>
      <c r="C8" s="148"/>
      <c r="D8" s="148"/>
      <c r="E8" s="878" t="s">
        <v>730</v>
      </c>
      <c r="F8" s="148"/>
      <c r="G8" s="148"/>
      <c r="H8" s="149">
        <v>45291</v>
      </c>
      <c r="I8" s="1163"/>
      <c r="J8" s="1163"/>
      <c r="K8" s="1163"/>
      <c r="L8" s="1163"/>
      <c r="M8" s="1163"/>
      <c r="N8" s="142"/>
      <c r="O8" s="148"/>
      <c r="P8" s="148"/>
      <c r="Q8" s="878" t="s">
        <v>730</v>
      </c>
      <c r="R8" s="149">
        <f>+H8</f>
        <v>45291</v>
      </c>
      <c r="S8" s="148"/>
      <c r="T8" s="879"/>
      <c r="U8" s="148"/>
    </row>
    <row r="9" spans="2:21" ht="15.75" customHeight="1" thickBot="1">
      <c r="B9" s="147"/>
      <c r="C9" s="1164" t="s">
        <v>731</v>
      </c>
      <c r="D9" s="1159" t="s">
        <v>732</v>
      </c>
      <c r="E9" s="1159" t="s">
        <v>733</v>
      </c>
      <c r="F9" s="1159" t="s">
        <v>734</v>
      </c>
      <c r="G9" s="1159" t="s">
        <v>735</v>
      </c>
      <c r="H9" s="1159"/>
      <c r="I9" s="1159"/>
      <c r="J9" s="1159"/>
      <c r="K9" s="1159"/>
      <c r="L9" s="1159"/>
      <c r="M9" s="1159"/>
      <c r="N9" s="142"/>
      <c r="O9" s="651" t="s">
        <v>736</v>
      </c>
      <c r="P9" s="150"/>
      <c r="Q9" s="150"/>
      <c r="R9" s="150"/>
      <c r="S9" s="150"/>
      <c r="T9" s="150"/>
      <c r="U9" s="150"/>
    </row>
    <row r="10" spans="2:21" ht="72" thickBot="1">
      <c r="B10" s="147"/>
      <c r="C10" s="1164"/>
      <c r="D10" s="1159"/>
      <c r="E10" s="1159"/>
      <c r="F10" s="1159"/>
      <c r="G10" s="150" t="s">
        <v>737</v>
      </c>
      <c r="H10" s="150" t="s">
        <v>738</v>
      </c>
      <c r="I10" s="894" t="s">
        <v>739</v>
      </c>
      <c r="J10" s="150" t="s">
        <v>740</v>
      </c>
      <c r="K10" s="150" t="s">
        <v>741</v>
      </c>
      <c r="L10" s="150" t="s">
        <v>742</v>
      </c>
      <c r="M10" s="150" t="s">
        <v>743</v>
      </c>
      <c r="N10" s="142"/>
      <c r="O10" s="150" t="s">
        <v>744</v>
      </c>
      <c r="P10" s="150" t="s">
        <v>288</v>
      </c>
      <c r="Q10" s="150" t="s">
        <v>745</v>
      </c>
      <c r="R10" s="150" t="s">
        <v>746</v>
      </c>
      <c r="S10" s="150" t="s">
        <v>747</v>
      </c>
      <c r="T10" s="150" t="s">
        <v>748</v>
      </c>
      <c r="U10" s="150" t="s">
        <v>749</v>
      </c>
    </row>
    <row r="11" spans="2:21">
      <c r="B11" s="151"/>
      <c r="C11" s="1165" t="s">
        <v>750</v>
      </c>
      <c r="D11" s="1165"/>
      <c r="E11" s="1165"/>
      <c r="F11" s="1165"/>
      <c r="G11" s="1165"/>
      <c r="H11" s="1165"/>
      <c r="I11" s="1165"/>
      <c r="J11" s="1165"/>
      <c r="K11" s="1165"/>
      <c r="L11" s="1165"/>
      <c r="M11" s="1165"/>
      <c r="N11" s="142"/>
      <c r="O11" s="142"/>
      <c r="P11" s="142"/>
      <c r="Q11" s="142"/>
      <c r="R11" s="142"/>
      <c r="S11" s="142"/>
      <c r="T11" s="142"/>
      <c r="U11" s="142"/>
    </row>
    <row r="12" spans="2:21">
      <c r="B12" s="151">
        <v>1</v>
      </c>
      <c r="C12" s="887" t="s">
        <v>751</v>
      </c>
      <c r="D12" s="888" t="s">
        <v>336</v>
      </c>
      <c r="E12" s="888" t="s">
        <v>752</v>
      </c>
      <c r="F12" s="889" t="s">
        <v>177</v>
      </c>
      <c r="G12" s="154"/>
      <c r="H12" s="154"/>
      <c r="I12" s="895">
        <v>0</v>
      </c>
      <c r="J12" s="154"/>
      <c r="K12" s="154"/>
      <c r="L12" s="154"/>
      <c r="M12" s="890" t="e">
        <f>+#REF!</f>
        <v>#REF!</v>
      </c>
      <c r="N12" s="142"/>
      <c r="O12" s="155"/>
      <c r="P12" s="155"/>
      <c r="Q12" s="155"/>
      <c r="R12" s="155"/>
      <c r="S12" s="155"/>
      <c r="T12" s="155"/>
      <c r="U12" s="155"/>
    </row>
    <row r="13" spans="2:21">
      <c r="B13" s="151">
        <v>2</v>
      </c>
      <c r="C13" s="579"/>
      <c r="D13" s="152"/>
      <c r="E13" s="152"/>
      <c r="F13" s="156"/>
      <c r="G13" s="157"/>
      <c r="H13" s="157"/>
      <c r="I13" s="896"/>
      <c r="J13" s="157"/>
      <c r="K13" s="157"/>
      <c r="L13" s="157"/>
      <c r="M13" s="157"/>
      <c r="N13" s="142"/>
      <c r="O13" s="157"/>
      <c r="P13" s="157"/>
      <c r="Q13" s="157"/>
      <c r="R13" s="157"/>
      <c r="S13" s="157"/>
      <c r="T13" s="157"/>
      <c r="U13" s="157"/>
    </row>
    <row r="14" spans="2:21">
      <c r="B14" s="151"/>
      <c r="C14" s="880" t="s">
        <v>753</v>
      </c>
      <c r="D14" s="881"/>
      <c r="E14" s="881"/>
      <c r="F14" s="882"/>
      <c r="G14" s="883">
        <v>0</v>
      </c>
      <c r="H14" s="640">
        <v>0</v>
      </c>
      <c r="I14" s="897">
        <v>0</v>
      </c>
      <c r="J14" s="640">
        <v>0</v>
      </c>
      <c r="K14" s="640">
        <v>0</v>
      </c>
      <c r="L14" s="640">
        <v>0</v>
      </c>
      <c r="M14" s="640" t="e">
        <f>+M12</f>
        <v>#REF!</v>
      </c>
      <c r="N14" s="142"/>
      <c r="O14" s="640">
        <v>0</v>
      </c>
      <c r="P14" s="640">
        <v>0</v>
      </c>
      <c r="Q14" s="640">
        <v>0</v>
      </c>
      <c r="R14" s="640">
        <v>0</v>
      </c>
      <c r="S14" s="640">
        <v>0</v>
      </c>
      <c r="T14" s="640">
        <v>0</v>
      </c>
      <c r="U14" s="640">
        <v>0</v>
      </c>
    </row>
    <row r="15" spans="2:21" ht="15" thickBot="1">
      <c r="B15" s="151"/>
      <c r="C15" s="142"/>
      <c r="D15" s="142"/>
      <c r="E15" s="142"/>
      <c r="F15" s="142"/>
      <c r="G15" s="142"/>
      <c r="H15" s="142"/>
      <c r="I15" s="892"/>
      <c r="J15" s="142"/>
      <c r="K15" s="142"/>
      <c r="L15" s="142"/>
      <c r="M15" s="142"/>
      <c r="N15" s="142"/>
      <c r="O15" s="142"/>
      <c r="P15" s="142"/>
      <c r="Q15" s="142"/>
      <c r="R15" s="142"/>
      <c r="S15" s="142"/>
      <c r="T15" s="142"/>
      <c r="U15" s="142"/>
    </row>
    <row r="16" spans="2:21">
      <c r="B16" s="151"/>
      <c r="C16" s="1166" t="s">
        <v>754</v>
      </c>
      <c r="D16" s="1166"/>
      <c r="E16" s="1166"/>
      <c r="F16" s="1166"/>
      <c r="G16" s="1166"/>
      <c r="H16" s="1166"/>
      <c r="I16" s="1166"/>
      <c r="J16" s="1166"/>
      <c r="K16" s="1166"/>
      <c r="L16" s="1166"/>
      <c r="M16" s="1166"/>
      <c r="N16" s="142"/>
      <c r="O16" s="158"/>
      <c r="P16" s="158"/>
      <c r="Q16" s="158"/>
      <c r="R16" s="158"/>
      <c r="S16" s="158"/>
      <c r="T16" s="158"/>
      <c r="U16" s="158"/>
    </row>
    <row r="17" spans="2:20">
      <c r="B17" s="151">
        <v>1</v>
      </c>
      <c r="C17" s="579" t="s">
        <v>755</v>
      </c>
      <c r="D17" s="152" t="s">
        <v>310</v>
      </c>
      <c r="E17" s="152" t="s">
        <v>752</v>
      </c>
      <c r="F17" s="153" t="s">
        <v>313</v>
      </c>
      <c r="G17" s="891" t="e">
        <f>+#REF!</f>
        <v>#REF!</v>
      </c>
      <c r="H17" s="154"/>
      <c r="I17" s="898"/>
      <c r="J17" s="154"/>
      <c r="K17" s="154"/>
      <c r="L17" s="154"/>
      <c r="M17" s="155"/>
      <c r="N17" s="142"/>
      <c r="O17" s="155"/>
      <c r="P17" s="155"/>
      <c r="Q17" s="155">
        <v>0</v>
      </c>
      <c r="R17" s="155"/>
      <c r="S17" s="155"/>
      <c r="T17" s="155">
        <v>0</v>
      </c>
    </row>
    <row r="18" spans="2:20">
      <c r="B18" s="151">
        <v>2</v>
      </c>
      <c r="C18" s="579" t="s">
        <v>306</v>
      </c>
      <c r="D18" s="152" t="s">
        <v>756</v>
      </c>
      <c r="E18" s="152" t="s">
        <v>757</v>
      </c>
      <c r="F18" s="153" t="s">
        <v>758</v>
      </c>
      <c r="G18" s="154"/>
      <c r="H18" s="154"/>
      <c r="I18" s="895" t="e">
        <f>+#REF!</f>
        <v>#REF!</v>
      </c>
      <c r="J18" s="154"/>
      <c r="K18" s="154"/>
      <c r="L18" s="154"/>
      <c r="M18" s="155"/>
      <c r="N18" s="142"/>
      <c r="O18" s="155"/>
      <c r="P18" s="155"/>
      <c r="Q18" s="155">
        <v>0</v>
      </c>
      <c r="R18" s="155"/>
      <c r="S18" s="155"/>
      <c r="T18" s="155"/>
    </row>
    <row r="19" spans="2:20">
      <c r="B19" s="151">
        <v>3</v>
      </c>
      <c r="C19" s="579" t="s">
        <v>755</v>
      </c>
      <c r="D19" s="152" t="s">
        <v>310</v>
      </c>
      <c r="E19" s="152" t="s">
        <v>752</v>
      </c>
      <c r="F19" s="153" t="s">
        <v>759</v>
      </c>
      <c r="G19" s="154"/>
      <c r="H19" s="154"/>
      <c r="I19" s="895"/>
      <c r="J19" s="154"/>
      <c r="K19" s="154"/>
      <c r="L19" s="154"/>
      <c r="M19" s="155"/>
      <c r="N19" s="142"/>
      <c r="O19" s="155"/>
      <c r="P19" s="155"/>
      <c r="Q19" s="155">
        <v>0</v>
      </c>
      <c r="R19" s="155"/>
      <c r="S19" s="155"/>
      <c r="T19" s="155">
        <v>0</v>
      </c>
    </row>
    <row r="20" spans="2:20">
      <c r="B20" s="151">
        <v>4</v>
      </c>
      <c r="C20" s="579" t="s">
        <v>755</v>
      </c>
      <c r="D20" s="152" t="s">
        <v>310</v>
      </c>
      <c r="E20" s="152" t="s">
        <v>752</v>
      </c>
      <c r="F20" s="579" t="s">
        <v>760</v>
      </c>
      <c r="G20" s="154"/>
      <c r="H20" s="154"/>
      <c r="I20" s="895" t="e">
        <f>+#REF!</f>
        <v>#REF!</v>
      </c>
      <c r="J20" s="154"/>
      <c r="K20" s="154"/>
      <c r="L20" s="154"/>
      <c r="M20" s="155"/>
      <c r="N20" s="142"/>
      <c r="O20" s="155"/>
      <c r="P20" s="155"/>
      <c r="Q20" s="155">
        <v>0</v>
      </c>
      <c r="R20" s="155"/>
      <c r="S20" s="155"/>
      <c r="T20" s="155">
        <v>0</v>
      </c>
    </row>
    <row r="21" spans="2:20">
      <c r="B21" s="151">
        <v>5</v>
      </c>
      <c r="C21" s="579" t="s">
        <v>761</v>
      </c>
      <c r="D21" s="152" t="s">
        <v>762</v>
      </c>
      <c r="E21" s="152" t="s">
        <v>752</v>
      </c>
      <c r="F21" s="153" t="s">
        <v>763</v>
      </c>
      <c r="G21" s="154"/>
      <c r="H21" s="154"/>
      <c r="I21" s="895"/>
      <c r="J21" s="154"/>
      <c r="K21" s="154"/>
      <c r="L21" s="154"/>
      <c r="M21" s="155"/>
      <c r="N21" s="142"/>
      <c r="O21" s="155"/>
      <c r="P21" s="155"/>
      <c r="Q21" s="155">
        <v>0</v>
      </c>
      <c r="R21" s="155"/>
      <c r="S21" s="155"/>
      <c r="T21" s="155">
        <v>0</v>
      </c>
    </row>
    <row r="22" spans="2:20">
      <c r="B22" s="151">
        <v>6</v>
      </c>
      <c r="C22" s="579" t="s">
        <v>761</v>
      </c>
      <c r="D22" s="152" t="s">
        <v>762</v>
      </c>
      <c r="E22" s="152" t="s">
        <v>752</v>
      </c>
      <c r="F22" s="153" t="s">
        <v>764</v>
      </c>
      <c r="G22" s="154"/>
      <c r="H22" s="154"/>
      <c r="I22" s="895"/>
      <c r="J22" s="154"/>
      <c r="K22" s="154"/>
      <c r="L22" s="154"/>
      <c r="M22" s="155"/>
      <c r="N22" s="142"/>
      <c r="O22" s="155"/>
      <c r="P22" s="155"/>
      <c r="Q22" s="155">
        <v>0</v>
      </c>
      <c r="R22" s="155"/>
      <c r="S22" s="155"/>
      <c r="T22" s="155">
        <v>0</v>
      </c>
    </row>
    <row r="23" spans="2:20">
      <c r="B23" s="151">
        <v>7</v>
      </c>
      <c r="C23" s="579" t="s">
        <v>303</v>
      </c>
      <c r="D23" s="152" t="s">
        <v>762</v>
      </c>
      <c r="E23" s="152" t="s">
        <v>752</v>
      </c>
      <c r="F23" s="153" t="s">
        <v>765</v>
      </c>
      <c r="G23" s="154"/>
      <c r="H23" s="154"/>
      <c r="I23" s="895"/>
      <c r="J23" s="154"/>
      <c r="K23" s="154"/>
      <c r="L23" s="154"/>
      <c r="M23" s="155"/>
      <c r="N23" s="142"/>
      <c r="O23" s="155"/>
      <c r="P23" s="155"/>
      <c r="Q23" s="155">
        <v>0</v>
      </c>
      <c r="R23" s="155"/>
      <c r="S23" s="155"/>
      <c r="T23" s="155">
        <v>0</v>
      </c>
    </row>
    <row r="24" spans="2:20">
      <c r="B24" s="151">
        <v>8</v>
      </c>
      <c r="C24" s="579" t="s">
        <v>303</v>
      </c>
      <c r="D24" s="152" t="s">
        <v>302</v>
      </c>
      <c r="E24" s="152" t="s">
        <v>752</v>
      </c>
      <c r="F24" s="153" t="s">
        <v>766</v>
      </c>
      <c r="G24" s="154"/>
      <c r="H24" s="154"/>
      <c r="I24" s="895"/>
      <c r="J24" s="154"/>
      <c r="K24" s="154"/>
      <c r="L24" s="154"/>
      <c r="M24" s="155"/>
      <c r="N24" s="142"/>
      <c r="O24" s="155"/>
      <c r="P24" s="155"/>
      <c r="Q24" s="155">
        <v>0</v>
      </c>
      <c r="R24" s="155"/>
      <c r="S24" s="155"/>
      <c r="T24" s="155">
        <v>0</v>
      </c>
    </row>
    <row r="25" spans="2:20">
      <c r="B25" s="151">
        <v>9</v>
      </c>
      <c r="C25" s="579" t="s">
        <v>303</v>
      </c>
      <c r="D25" s="152" t="s">
        <v>302</v>
      </c>
      <c r="E25" s="152" t="s">
        <v>752</v>
      </c>
      <c r="F25" s="153" t="s">
        <v>767</v>
      </c>
      <c r="G25" s="154"/>
      <c r="H25" s="154"/>
      <c r="I25" s="895" t="e">
        <f>+#REF!</f>
        <v>#REF!</v>
      </c>
      <c r="J25" s="154"/>
      <c r="K25" s="154"/>
      <c r="L25" s="154"/>
      <c r="M25" s="155"/>
      <c r="N25" s="142"/>
      <c r="O25" s="155"/>
      <c r="P25" s="155"/>
      <c r="Q25" s="155">
        <v>0</v>
      </c>
      <c r="R25" s="155"/>
      <c r="S25" s="155"/>
      <c r="T25" s="155">
        <v>0</v>
      </c>
    </row>
    <row r="26" spans="2:20">
      <c r="B26" s="151">
        <v>10</v>
      </c>
      <c r="C26" s="579" t="s">
        <v>303</v>
      </c>
      <c r="D26" s="152" t="s">
        <v>302</v>
      </c>
      <c r="E26" s="152" t="s">
        <v>752</v>
      </c>
      <c r="F26" s="153" t="s">
        <v>333</v>
      </c>
      <c r="G26" s="154"/>
      <c r="H26" s="154"/>
      <c r="I26" s="895" t="e">
        <f>+#REF!</f>
        <v>#REF!</v>
      </c>
      <c r="J26" s="154"/>
      <c r="K26" s="154"/>
      <c r="L26" s="154"/>
      <c r="M26" s="155"/>
      <c r="N26" s="142"/>
      <c r="O26" s="155"/>
      <c r="P26" s="155"/>
      <c r="Q26" s="155">
        <v>0</v>
      </c>
      <c r="R26" s="155"/>
      <c r="S26" s="155"/>
      <c r="T26" s="155">
        <v>0</v>
      </c>
    </row>
    <row r="27" spans="2:20">
      <c r="B27" s="151">
        <v>11</v>
      </c>
      <c r="C27" s="579" t="s">
        <v>291</v>
      </c>
      <c r="D27" s="152" t="s">
        <v>325</v>
      </c>
      <c r="E27" s="152" t="s">
        <v>752</v>
      </c>
      <c r="F27" s="153" t="s">
        <v>326</v>
      </c>
      <c r="G27" s="154"/>
      <c r="H27" s="154"/>
      <c r="I27" s="895" t="e">
        <f>+#REF!</f>
        <v>#REF!</v>
      </c>
      <c r="J27" s="154"/>
      <c r="K27" s="154"/>
      <c r="L27" s="154"/>
      <c r="M27" s="155"/>
      <c r="N27" s="142"/>
      <c r="O27" s="155"/>
      <c r="P27" s="155"/>
      <c r="Q27" s="155">
        <v>0</v>
      </c>
      <c r="R27" s="155" t="e">
        <f>+#REF!</f>
        <v>#REF!</v>
      </c>
      <c r="S27" s="155"/>
      <c r="T27" s="155" t="e">
        <f>+R27</f>
        <v>#REF!</v>
      </c>
    </row>
    <row r="28" spans="2:20">
      <c r="B28" s="151">
        <v>12</v>
      </c>
      <c r="C28" s="579" t="s">
        <v>291</v>
      </c>
      <c r="D28" s="152" t="s">
        <v>325</v>
      </c>
      <c r="E28" s="152" t="s">
        <v>752</v>
      </c>
      <c r="F28" s="153" t="s">
        <v>327</v>
      </c>
      <c r="G28" s="154"/>
      <c r="H28" s="154"/>
      <c r="I28" s="895" t="e">
        <f>+#REF!</f>
        <v>#REF!</v>
      </c>
      <c r="J28" s="154"/>
      <c r="K28" s="154"/>
      <c r="L28" s="154"/>
      <c r="M28" s="155"/>
      <c r="N28" s="142"/>
      <c r="O28" s="155"/>
      <c r="P28" s="155"/>
      <c r="Q28" s="155">
        <v>0</v>
      </c>
      <c r="R28" s="155"/>
      <c r="S28" s="155"/>
      <c r="T28" s="155">
        <v>0</v>
      </c>
    </row>
    <row r="29" spans="2:20">
      <c r="B29" s="151">
        <v>13</v>
      </c>
      <c r="C29" s="579" t="s">
        <v>768</v>
      </c>
      <c r="D29" s="152" t="s">
        <v>334</v>
      </c>
      <c r="E29" s="152" t="s">
        <v>752</v>
      </c>
      <c r="F29" s="153" t="s">
        <v>769</v>
      </c>
      <c r="G29" s="154"/>
      <c r="H29" s="154"/>
      <c r="I29" s="895"/>
      <c r="J29" s="154"/>
      <c r="K29" s="154"/>
      <c r="L29" s="154"/>
      <c r="M29" s="155"/>
      <c r="N29" s="142"/>
      <c r="O29" s="155"/>
      <c r="P29" s="155"/>
      <c r="Q29" s="155">
        <v>0</v>
      </c>
      <c r="R29" s="155"/>
      <c r="S29" s="155"/>
      <c r="T29" s="155">
        <v>0</v>
      </c>
    </row>
    <row r="30" spans="2:20">
      <c r="B30" s="151">
        <v>14</v>
      </c>
      <c r="C30" s="579" t="s">
        <v>323</v>
      </c>
      <c r="D30" s="152" t="s">
        <v>322</v>
      </c>
      <c r="E30" s="152" t="s">
        <v>752</v>
      </c>
      <c r="F30" s="153" t="s">
        <v>324</v>
      </c>
      <c r="G30" s="159" t="e">
        <f>+#REF!</f>
        <v>#REF!</v>
      </c>
      <c r="H30" s="154"/>
      <c r="I30" s="895"/>
      <c r="J30" s="154"/>
      <c r="K30" s="154"/>
      <c r="L30" s="154"/>
      <c r="M30" s="155"/>
      <c r="N30" s="142"/>
      <c r="O30" s="155"/>
      <c r="P30" s="155"/>
      <c r="Q30" s="155">
        <v>0</v>
      </c>
      <c r="R30" s="155"/>
      <c r="S30" s="155"/>
      <c r="T30" s="155">
        <v>0</v>
      </c>
    </row>
    <row r="31" spans="2:20">
      <c r="B31" s="151">
        <v>15</v>
      </c>
      <c r="C31" s="579" t="s">
        <v>323</v>
      </c>
      <c r="D31" s="152" t="s">
        <v>322</v>
      </c>
      <c r="E31" s="152" t="s">
        <v>752</v>
      </c>
      <c r="F31" s="153" t="s">
        <v>324</v>
      </c>
      <c r="G31" s="154"/>
      <c r="H31" s="154"/>
      <c r="I31" s="895"/>
      <c r="J31" s="154"/>
      <c r="K31" s="154"/>
      <c r="L31" s="154"/>
      <c r="M31" s="155"/>
      <c r="N31" s="142"/>
      <c r="O31" s="155"/>
      <c r="P31" s="155"/>
      <c r="Q31" s="155">
        <v>0</v>
      </c>
      <c r="R31" s="155"/>
      <c r="S31" s="155"/>
      <c r="T31" s="155">
        <v>0</v>
      </c>
    </row>
    <row r="32" spans="2:20">
      <c r="B32" s="151">
        <v>16</v>
      </c>
      <c r="C32" s="579" t="s">
        <v>323</v>
      </c>
      <c r="D32" s="152" t="s">
        <v>322</v>
      </c>
      <c r="E32" s="152" t="s">
        <v>752</v>
      </c>
      <c r="F32" s="153" t="s">
        <v>324</v>
      </c>
      <c r="G32" s="154"/>
      <c r="H32" s="154"/>
      <c r="I32" s="895"/>
      <c r="J32" s="154"/>
      <c r="K32" s="154"/>
      <c r="L32" s="154"/>
      <c r="M32" s="155"/>
      <c r="N32" s="142"/>
      <c r="O32" s="155"/>
      <c r="P32" s="155"/>
      <c r="Q32" s="155">
        <v>0</v>
      </c>
      <c r="R32" s="155"/>
      <c r="S32" s="155"/>
      <c r="T32" s="155">
        <v>0</v>
      </c>
    </row>
    <row r="33" spans="2:20">
      <c r="B33" s="151">
        <v>17</v>
      </c>
      <c r="C33" s="579" t="s">
        <v>315</v>
      </c>
      <c r="D33" s="152" t="s">
        <v>320</v>
      </c>
      <c r="E33" s="152" t="s">
        <v>752</v>
      </c>
      <c r="F33" s="153" t="s">
        <v>321</v>
      </c>
      <c r="G33" s="159" t="e">
        <f>+#REF!</f>
        <v>#REF!</v>
      </c>
      <c r="H33" s="154"/>
      <c r="I33" s="895"/>
      <c r="J33" s="154"/>
      <c r="K33" s="154"/>
      <c r="L33" s="154"/>
      <c r="M33" s="155"/>
      <c r="N33" s="142"/>
      <c r="O33" s="155"/>
      <c r="P33" s="155"/>
      <c r="Q33" s="155">
        <v>0</v>
      </c>
      <c r="R33" s="155" t="e">
        <f>+#REF!</f>
        <v>#REF!</v>
      </c>
      <c r="S33" s="155"/>
      <c r="T33" s="155" t="e">
        <f>+R33</f>
        <v>#REF!</v>
      </c>
    </row>
    <row r="34" spans="2:20">
      <c r="B34" s="151">
        <v>18</v>
      </c>
      <c r="C34" s="579" t="s">
        <v>315</v>
      </c>
      <c r="D34" s="152" t="s">
        <v>320</v>
      </c>
      <c r="E34" s="152" t="s">
        <v>752</v>
      </c>
      <c r="F34" s="153" t="s">
        <v>770</v>
      </c>
      <c r="G34" s="154"/>
      <c r="H34" s="154"/>
      <c r="I34" s="895"/>
      <c r="J34" s="154"/>
      <c r="K34" s="154"/>
      <c r="L34" s="154"/>
      <c r="M34" s="155"/>
      <c r="N34" s="142"/>
      <c r="O34" s="155"/>
      <c r="P34" s="155"/>
      <c r="Q34" s="155"/>
      <c r="R34" s="155"/>
      <c r="S34" s="155"/>
      <c r="T34" s="155"/>
    </row>
    <row r="35" spans="2:20">
      <c r="B35" s="151">
        <v>19</v>
      </c>
      <c r="C35" s="579" t="s">
        <v>294</v>
      </c>
      <c r="D35" s="152" t="s">
        <v>331</v>
      </c>
      <c r="E35" s="152" t="s">
        <v>752</v>
      </c>
      <c r="F35" s="153" t="s">
        <v>332</v>
      </c>
      <c r="G35" s="154"/>
      <c r="H35" s="154"/>
      <c r="I35" s="895" t="e">
        <f>+#REF!</f>
        <v>#REF!</v>
      </c>
      <c r="J35" s="154"/>
      <c r="K35" s="154"/>
      <c r="L35" s="154"/>
      <c r="M35" s="155"/>
      <c r="N35" s="142"/>
      <c r="O35" s="155"/>
      <c r="P35" s="155"/>
      <c r="Q35" s="155">
        <f>+O35</f>
        <v>0</v>
      </c>
      <c r="R35" s="155"/>
      <c r="S35" s="155"/>
      <c r="T35" s="155"/>
    </row>
    <row r="36" spans="2:20">
      <c r="B36" s="151">
        <v>20</v>
      </c>
      <c r="C36" s="579" t="s">
        <v>303</v>
      </c>
      <c r="D36" s="152" t="s">
        <v>302</v>
      </c>
      <c r="E36" s="152" t="s">
        <v>752</v>
      </c>
      <c r="F36" s="153" t="s">
        <v>292</v>
      </c>
      <c r="G36" s="154"/>
      <c r="H36" s="154"/>
      <c r="I36" s="895"/>
      <c r="J36" s="154"/>
      <c r="K36" s="154"/>
      <c r="L36" s="154"/>
      <c r="M36" s="155"/>
      <c r="N36" s="142"/>
      <c r="O36" s="155">
        <v>0</v>
      </c>
      <c r="P36" s="155"/>
      <c r="Q36" s="155">
        <v>0</v>
      </c>
      <c r="R36" s="155"/>
      <c r="S36" s="155"/>
      <c r="T36" s="155">
        <v>0</v>
      </c>
    </row>
    <row r="37" spans="2:20">
      <c r="B37" s="151">
        <v>21</v>
      </c>
      <c r="C37" s="579" t="s">
        <v>768</v>
      </c>
      <c r="D37" s="152" t="s">
        <v>291</v>
      </c>
      <c r="E37" s="152" t="s">
        <v>752</v>
      </c>
      <c r="F37" s="153" t="s">
        <v>292</v>
      </c>
      <c r="G37" s="154"/>
      <c r="H37" s="154"/>
      <c r="I37" s="895"/>
      <c r="J37" s="154"/>
      <c r="K37" s="154"/>
      <c r="L37" s="154"/>
      <c r="M37" s="155"/>
      <c r="N37" s="142"/>
      <c r="O37" s="155">
        <v>0</v>
      </c>
      <c r="P37" s="155"/>
      <c r="Q37" s="155">
        <v>0</v>
      </c>
      <c r="R37" s="155"/>
      <c r="S37" s="155"/>
      <c r="T37" s="155">
        <v>0</v>
      </c>
    </row>
    <row r="38" spans="2:20">
      <c r="B38" s="151">
        <v>22</v>
      </c>
      <c r="C38" s="579" t="s">
        <v>291</v>
      </c>
      <c r="D38" s="152" t="s">
        <v>290</v>
      </c>
      <c r="E38" s="152" t="s">
        <v>752</v>
      </c>
      <c r="F38" s="153" t="s">
        <v>328</v>
      </c>
      <c r="G38" s="154"/>
      <c r="H38" s="154"/>
      <c r="I38" s="895" t="e">
        <f>+#REF!</f>
        <v>#REF!</v>
      </c>
      <c r="J38" s="154"/>
      <c r="K38" s="154"/>
      <c r="L38" s="154"/>
      <c r="M38" s="155"/>
      <c r="N38" s="142"/>
      <c r="O38" s="155">
        <v>0</v>
      </c>
      <c r="P38" s="155"/>
      <c r="Q38" s="155">
        <v>0</v>
      </c>
      <c r="R38" s="155"/>
      <c r="S38" s="155"/>
      <c r="T38" s="155">
        <v>0</v>
      </c>
    </row>
    <row r="39" spans="2:20">
      <c r="B39" s="151">
        <v>23</v>
      </c>
      <c r="C39" s="579" t="s">
        <v>294</v>
      </c>
      <c r="D39" s="152" t="s">
        <v>293</v>
      </c>
      <c r="E39" s="152" t="s">
        <v>752</v>
      </c>
      <c r="F39" s="153" t="s">
        <v>828</v>
      </c>
      <c r="G39" s="154"/>
      <c r="H39" s="154"/>
      <c r="I39" s="895"/>
      <c r="J39" s="154"/>
      <c r="K39" s="154"/>
      <c r="L39" s="154"/>
      <c r="M39" s="155"/>
      <c r="N39" s="142"/>
      <c r="O39" s="155" t="e">
        <f>+#REF!</f>
        <v>#REF!</v>
      </c>
      <c r="P39" s="155"/>
      <c r="Q39" s="155" t="e">
        <f>+#REF!</f>
        <v>#REF!</v>
      </c>
      <c r="R39" s="155"/>
      <c r="S39" s="155"/>
      <c r="T39" s="155">
        <v>0</v>
      </c>
    </row>
    <row r="40" spans="2:20">
      <c r="B40" s="151">
        <v>24</v>
      </c>
      <c r="C40" s="579" t="s">
        <v>294</v>
      </c>
      <c r="D40" s="152" t="s">
        <v>293</v>
      </c>
      <c r="E40" s="152" t="s">
        <v>752</v>
      </c>
      <c r="F40" s="153" t="s">
        <v>295</v>
      </c>
      <c r="G40" s="154"/>
      <c r="H40" s="154"/>
      <c r="I40" s="895" t="e">
        <f>+#REF!</f>
        <v>#REF!</v>
      </c>
      <c r="J40" s="154"/>
      <c r="K40" s="154"/>
      <c r="L40" s="154"/>
      <c r="M40" s="155"/>
      <c r="N40" s="142"/>
      <c r="O40" s="155" t="e">
        <f>+#REF!</f>
        <v>#REF!</v>
      </c>
      <c r="P40" s="155"/>
      <c r="Q40" s="155" t="e">
        <f>+O40</f>
        <v>#REF!</v>
      </c>
      <c r="R40" s="155"/>
      <c r="S40" s="155"/>
      <c r="T40" s="155">
        <v>0</v>
      </c>
    </row>
    <row r="41" spans="2:20">
      <c r="B41" s="151">
        <v>25</v>
      </c>
      <c r="C41" s="579" t="s">
        <v>755</v>
      </c>
      <c r="D41" s="152" t="s">
        <v>310</v>
      </c>
      <c r="E41" s="152" t="s">
        <v>752</v>
      </c>
      <c r="F41" s="153" t="s">
        <v>771</v>
      </c>
      <c r="G41" s="154"/>
      <c r="H41" s="154"/>
      <c r="I41" s="895"/>
      <c r="J41" s="154"/>
      <c r="K41" s="154"/>
      <c r="L41" s="154"/>
      <c r="M41" s="155"/>
      <c r="N41" s="142"/>
      <c r="O41" s="155">
        <v>0</v>
      </c>
      <c r="P41" s="155"/>
      <c r="Q41" s="155">
        <v>0</v>
      </c>
      <c r="R41" s="155" t="e">
        <f>+#REF!</f>
        <v>#REF!</v>
      </c>
      <c r="S41" s="155"/>
      <c r="T41" s="155" t="e">
        <f t="shared" ref="T41" si="0">+R41</f>
        <v>#REF!</v>
      </c>
    </row>
    <row r="42" spans="2:20">
      <c r="B42" s="151">
        <v>26</v>
      </c>
      <c r="C42" s="579" t="s">
        <v>299</v>
      </c>
      <c r="D42" s="152" t="s">
        <v>298</v>
      </c>
      <c r="E42" s="152" t="s">
        <v>752</v>
      </c>
      <c r="F42" s="153" t="s">
        <v>772</v>
      </c>
      <c r="G42" s="154"/>
      <c r="H42" s="154"/>
      <c r="I42" s="895"/>
      <c r="J42" s="154"/>
      <c r="K42" s="154"/>
      <c r="L42" s="154"/>
      <c r="M42" s="155"/>
      <c r="N42" s="142"/>
      <c r="O42" s="155">
        <v>0</v>
      </c>
      <c r="P42" s="155"/>
      <c r="Q42" s="155">
        <v>0</v>
      </c>
      <c r="R42" s="155"/>
      <c r="S42" s="155"/>
      <c r="T42" s="155">
        <v>0</v>
      </c>
    </row>
    <row r="43" spans="2:20">
      <c r="B43" s="151">
        <v>27</v>
      </c>
      <c r="C43" s="579" t="s">
        <v>291</v>
      </c>
      <c r="D43" s="152" t="s">
        <v>290</v>
      </c>
      <c r="E43" s="152" t="s">
        <v>752</v>
      </c>
      <c r="F43" s="153" t="s">
        <v>329</v>
      </c>
      <c r="G43" s="154"/>
      <c r="H43" s="154"/>
      <c r="I43" s="895" t="e">
        <f>+#REF!</f>
        <v>#REF!</v>
      </c>
      <c r="J43" s="154"/>
      <c r="K43" s="154"/>
      <c r="L43" s="154"/>
      <c r="M43" s="155"/>
      <c r="N43" s="142"/>
      <c r="O43" s="155">
        <v>0</v>
      </c>
      <c r="P43" s="155"/>
      <c r="Q43" s="155">
        <v>0</v>
      </c>
      <c r="R43" s="155"/>
      <c r="S43" s="155"/>
      <c r="T43" s="155"/>
    </row>
    <row r="44" spans="2:20">
      <c r="B44" s="151">
        <v>28</v>
      </c>
      <c r="C44" s="579" t="s">
        <v>299</v>
      </c>
      <c r="D44" s="152" t="s">
        <v>298</v>
      </c>
      <c r="E44" s="152" t="s">
        <v>752</v>
      </c>
      <c r="F44" s="153" t="s">
        <v>773</v>
      </c>
      <c r="G44" s="154"/>
      <c r="H44" s="154"/>
      <c r="I44" s="895"/>
      <c r="J44" s="154"/>
      <c r="K44" s="154"/>
      <c r="L44" s="154"/>
      <c r="M44" s="155"/>
      <c r="N44" s="142"/>
      <c r="O44" s="155">
        <v>0</v>
      </c>
      <c r="P44" s="155"/>
      <c r="Q44" s="155">
        <v>0</v>
      </c>
      <c r="R44" s="155"/>
      <c r="S44" s="155"/>
      <c r="T44" s="155"/>
    </row>
    <row r="45" spans="2:20">
      <c r="B45" s="151">
        <v>29</v>
      </c>
      <c r="C45" s="579" t="s">
        <v>299</v>
      </c>
      <c r="D45" s="152" t="s">
        <v>298</v>
      </c>
      <c r="E45" s="152" t="s">
        <v>752</v>
      </c>
      <c r="F45" s="153" t="s">
        <v>300</v>
      </c>
      <c r="G45" s="154"/>
      <c r="H45" s="154"/>
      <c r="I45" s="895" t="e">
        <f>+#REF!</f>
        <v>#REF!</v>
      </c>
      <c r="J45" s="154"/>
      <c r="K45" s="154"/>
      <c r="L45" s="154"/>
      <c r="M45" s="155"/>
      <c r="N45" s="142"/>
      <c r="O45" s="155">
        <v>0</v>
      </c>
      <c r="P45" s="155"/>
      <c r="Q45" s="155">
        <v>0</v>
      </c>
      <c r="R45" s="155" t="e">
        <f>+#REF!</f>
        <v>#REF!</v>
      </c>
      <c r="S45" s="155"/>
      <c r="T45" s="155" t="e">
        <f t="shared" ref="T45:T50" si="1">+R45</f>
        <v>#REF!</v>
      </c>
    </row>
    <row r="46" spans="2:20">
      <c r="B46" s="151">
        <v>30</v>
      </c>
      <c r="C46" s="579" t="s">
        <v>294</v>
      </c>
      <c r="D46" s="152" t="s">
        <v>293</v>
      </c>
      <c r="E46" s="152" t="s">
        <v>752</v>
      </c>
      <c r="F46" s="153" t="s">
        <v>316</v>
      </c>
      <c r="G46" s="154"/>
      <c r="H46" s="154"/>
      <c r="I46" s="895"/>
      <c r="J46" s="154"/>
      <c r="K46" s="154"/>
      <c r="L46" s="154"/>
      <c r="M46" s="155"/>
      <c r="N46" s="142"/>
      <c r="O46" s="155">
        <v>0</v>
      </c>
      <c r="P46" s="155"/>
      <c r="Q46" s="155">
        <v>0</v>
      </c>
      <c r="R46" s="155" t="e">
        <f>+#REF!</f>
        <v>#REF!</v>
      </c>
      <c r="S46" s="155"/>
      <c r="T46" s="155" t="e">
        <f t="shared" si="1"/>
        <v>#REF!</v>
      </c>
    </row>
    <row r="47" spans="2:20">
      <c r="B47" s="151">
        <v>31</v>
      </c>
      <c r="C47" s="579" t="s">
        <v>755</v>
      </c>
      <c r="D47" s="152" t="s">
        <v>310</v>
      </c>
      <c r="E47" s="152" t="s">
        <v>752</v>
      </c>
      <c r="F47" s="153" t="s">
        <v>313</v>
      </c>
      <c r="G47" s="154"/>
      <c r="H47" s="154"/>
      <c r="I47" s="895"/>
      <c r="J47" s="154"/>
      <c r="K47" s="154"/>
      <c r="L47" s="154"/>
      <c r="M47" s="155"/>
      <c r="N47" s="142"/>
      <c r="O47" s="155">
        <v>0</v>
      </c>
      <c r="P47" s="155"/>
      <c r="Q47" s="155">
        <v>0</v>
      </c>
      <c r="R47" s="155" t="e">
        <f>+#REF!</f>
        <v>#REF!</v>
      </c>
      <c r="S47" s="155"/>
      <c r="T47" s="155" t="e">
        <f t="shared" si="1"/>
        <v>#REF!</v>
      </c>
    </row>
    <row r="48" spans="2:20">
      <c r="B48" s="151">
        <v>32</v>
      </c>
      <c r="C48" s="579" t="s">
        <v>755</v>
      </c>
      <c r="D48" s="152" t="s">
        <v>310</v>
      </c>
      <c r="E48" s="152" t="s">
        <v>752</v>
      </c>
      <c r="F48" s="153" t="s">
        <v>312</v>
      </c>
      <c r="G48" s="154"/>
      <c r="H48" s="154"/>
      <c r="I48" s="895"/>
      <c r="J48" s="154"/>
      <c r="K48" s="154"/>
      <c r="L48" s="154"/>
      <c r="M48" s="155"/>
      <c r="N48" s="142"/>
      <c r="O48" s="155"/>
      <c r="P48" s="155"/>
      <c r="Q48" s="155"/>
      <c r="R48" s="155" t="e">
        <f>+#REF!</f>
        <v>#REF!</v>
      </c>
      <c r="S48" s="155"/>
      <c r="T48" s="155" t="e">
        <f t="shared" si="1"/>
        <v>#REF!</v>
      </c>
    </row>
    <row r="49" spans="2:21">
      <c r="B49" s="151">
        <v>33</v>
      </c>
      <c r="C49" s="579" t="s">
        <v>755</v>
      </c>
      <c r="D49" s="152" t="s">
        <v>310</v>
      </c>
      <c r="E49" s="152" t="s">
        <v>752</v>
      </c>
      <c r="F49" s="153" t="s">
        <v>774</v>
      </c>
      <c r="G49" s="154"/>
      <c r="H49" s="154"/>
      <c r="I49" s="895"/>
      <c r="J49" s="154"/>
      <c r="K49" s="154"/>
      <c r="L49" s="154"/>
      <c r="M49" s="155"/>
      <c r="N49" s="142"/>
      <c r="O49" s="155"/>
      <c r="P49" s="155"/>
      <c r="Q49" s="155"/>
      <c r="R49" s="155"/>
      <c r="S49" s="155"/>
      <c r="T49" s="155">
        <f t="shared" si="1"/>
        <v>0</v>
      </c>
      <c r="U49" s="155"/>
    </row>
    <row r="50" spans="2:21">
      <c r="B50" s="151">
        <v>34</v>
      </c>
      <c r="C50" s="579" t="s">
        <v>755</v>
      </c>
      <c r="D50" s="152" t="s">
        <v>310</v>
      </c>
      <c r="E50" s="152" t="s">
        <v>752</v>
      </c>
      <c r="F50" s="153" t="s">
        <v>311</v>
      </c>
      <c r="G50" s="154"/>
      <c r="H50" s="154"/>
      <c r="I50" s="895"/>
      <c r="J50" s="154"/>
      <c r="K50" s="154"/>
      <c r="L50" s="154"/>
      <c r="M50" s="155"/>
      <c r="N50" s="142"/>
      <c r="O50" s="155">
        <v>0</v>
      </c>
      <c r="P50" s="155"/>
      <c r="Q50" s="155">
        <v>0</v>
      </c>
      <c r="R50" s="155" t="e">
        <f>+#REF!</f>
        <v>#REF!</v>
      </c>
      <c r="S50" s="155"/>
      <c r="T50" s="155" t="e">
        <f t="shared" si="1"/>
        <v>#REF!</v>
      </c>
      <c r="U50" s="155"/>
    </row>
    <row r="51" spans="2:21">
      <c r="B51" s="151">
        <v>35</v>
      </c>
      <c r="C51" s="579" t="s">
        <v>775</v>
      </c>
      <c r="D51" s="152" t="s">
        <v>756</v>
      </c>
      <c r="E51" s="152" t="s">
        <v>757</v>
      </c>
      <c r="F51" s="153" t="s">
        <v>776</v>
      </c>
      <c r="G51" s="154"/>
      <c r="H51" s="154"/>
      <c r="I51" s="895"/>
      <c r="J51" s="154"/>
      <c r="K51" s="154"/>
      <c r="L51" s="154"/>
      <c r="M51" s="155"/>
      <c r="N51" s="142"/>
      <c r="O51" s="155">
        <v>0</v>
      </c>
      <c r="P51" s="155"/>
      <c r="Q51" s="155">
        <v>0</v>
      </c>
      <c r="R51" s="155"/>
      <c r="S51" s="155"/>
      <c r="T51" s="155"/>
      <c r="U51" s="155"/>
    </row>
    <row r="52" spans="2:21">
      <c r="B52" s="151">
        <v>36</v>
      </c>
      <c r="C52" s="579" t="s">
        <v>303</v>
      </c>
      <c r="D52" s="152" t="s">
        <v>302</v>
      </c>
      <c r="E52" s="152" t="s">
        <v>752</v>
      </c>
      <c r="F52" s="153" t="s">
        <v>304</v>
      </c>
      <c r="G52" s="154"/>
      <c r="H52" s="154"/>
      <c r="I52" s="895"/>
      <c r="J52" s="154"/>
      <c r="K52" s="154"/>
      <c r="L52" s="154"/>
      <c r="M52" s="155"/>
      <c r="N52" s="142"/>
      <c r="O52" s="155">
        <v>0</v>
      </c>
      <c r="P52" s="155"/>
      <c r="Q52" s="155">
        <v>0</v>
      </c>
      <c r="R52" s="155" t="e">
        <f>+#REF!</f>
        <v>#REF!</v>
      </c>
      <c r="S52" s="155"/>
      <c r="T52" s="155" t="e">
        <f>+R52</f>
        <v>#REF!</v>
      </c>
      <c r="U52" s="155"/>
    </row>
    <row r="53" spans="2:21">
      <c r="B53" s="151">
        <v>37</v>
      </c>
      <c r="C53" s="579" t="s">
        <v>309</v>
      </c>
      <c r="D53" s="152" t="s">
        <v>308</v>
      </c>
      <c r="E53" s="152" t="s">
        <v>752</v>
      </c>
      <c r="F53" s="153" t="s">
        <v>61</v>
      </c>
      <c r="G53" s="154"/>
      <c r="H53" s="154"/>
      <c r="I53" s="895"/>
      <c r="J53" s="154"/>
      <c r="K53" s="154"/>
      <c r="L53" s="154"/>
      <c r="M53" s="155"/>
      <c r="N53" s="142"/>
      <c r="O53" s="155">
        <v>0</v>
      </c>
      <c r="P53" s="155"/>
      <c r="Q53" s="155">
        <v>0</v>
      </c>
      <c r="R53" s="155"/>
      <c r="S53" s="155"/>
      <c r="T53" s="155"/>
      <c r="U53" s="155"/>
    </row>
    <row r="54" spans="2:21">
      <c r="B54" s="151">
        <v>38</v>
      </c>
      <c r="C54" s="579" t="s">
        <v>315</v>
      </c>
      <c r="D54" s="152" t="s">
        <v>314</v>
      </c>
      <c r="E54" s="152" t="s">
        <v>752</v>
      </c>
      <c r="F54" s="153" t="s">
        <v>61</v>
      </c>
      <c r="G54" s="154"/>
      <c r="H54" s="154"/>
      <c r="I54" s="895"/>
      <c r="J54" s="154"/>
      <c r="K54" s="154"/>
      <c r="L54" s="154"/>
      <c r="M54" s="155"/>
      <c r="N54" s="142"/>
      <c r="O54" s="155">
        <v>0</v>
      </c>
      <c r="P54" s="155"/>
      <c r="Q54" s="155">
        <v>0</v>
      </c>
      <c r="R54" s="155"/>
      <c r="S54" s="155"/>
      <c r="T54" s="155"/>
      <c r="U54" s="155"/>
    </row>
    <row r="55" spans="2:21">
      <c r="B55" s="151">
        <v>39</v>
      </c>
      <c r="C55" s="579" t="s">
        <v>777</v>
      </c>
      <c r="D55" s="152" t="s">
        <v>778</v>
      </c>
      <c r="E55" s="152" t="s">
        <v>752</v>
      </c>
      <c r="F55" s="153" t="s">
        <v>779</v>
      </c>
      <c r="G55" s="154"/>
      <c r="H55" s="154"/>
      <c r="I55" s="895"/>
      <c r="J55" s="154"/>
      <c r="K55" s="154"/>
      <c r="L55" s="154"/>
      <c r="M55" s="155"/>
      <c r="N55" s="142"/>
      <c r="O55" s="155"/>
      <c r="P55" s="155"/>
      <c r="Q55" s="155"/>
      <c r="R55" s="155"/>
      <c r="S55" s="155"/>
      <c r="T55" s="155"/>
      <c r="U55" s="155"/>
    </row>
    <row r="56" spans="2:21">
      <c r="B56" s="151">
        <v>40</v>
      </c>
      <c r="C56" s="579" t="s">
        <v>777</v>
      </c>
      <c r="D56" s="152" t="s">
        <v>317</v>
      </c>
      <c r="E56" s="152" t="s">
        <v>752</v>
      </c>
      <c r="F56" s="153" t="s">
        <v>318</v>
      </c>
      <c r="G56" s="154"/>
      <c r="H56" s="154"/>
      <c r="I56" s="895"/>
      <c r="J56" s="154"/>
      <c r="K56" s="154"/>
      <c r="L56" s="154"/>
      <c r="M56" s="155"/>
      <c r="N56" s="142"/>
      <c r="O56" s="155"/>
      <c r="P56" s="155"/>
      <c r="Q56" s="155"/>
      <c r="R56" s="155"/>
      <c r="S56" s="155"/>
      <c r="T56" s="155"/>
      <c r="U56" s="155"/>
    </row>
    <row r="57" spans="2:21">
      <c r="B57" s="151">
        <v>41</v>
      </c>
      <c r="C57" s="579" t="s">
        <v>780</v>
      </c>
      <c r="D57" s="152" t="s">
        <v>781</v>
      </c>
      <c r="E57" s="152" t="s">
        <v>752</v>
      </c>
      <c r="F57" s="153" t="s">
        <v>318</v>
      </c>
      <c r="G57" s="154"/>
      <c r="H57" s="154"/>
      <c r="I57" s="895"/>
      <c r="J57" s="154"/>
      <c r="K57" s="154"/>
      <c r="L57" s="154"/>
      <c r="M57" s="155"/>
      <c r="N57" s="142"/>
      <c r="O57" s="155"/>
      <c r="P57" s="155"/>
      <c r="Q57" s="155"/>
      <c r="R57" s="155">
        <v>0</v>
      </c>
      <c r="S57" s="155"/>
      <c r="T57" s="155">
        <f>+R57</f>
        <v>0</v>
      </c>
      <c r="U57" s="155"/>
    </row>
    <row r="58" spans="2:21">
      <c r="B58" s="151">
        <v>42</v>
      </c>
      <c r="C58" s="579" t="s">
        <v>306</v>
      </c>
      <c r="D58" s="152" t="s">
        <v>305</v>
      </c>
      <c r="E58" s="152" t="s">
        <v>752</v>
      </c>
      <c r="F58" s="153" t="s">
        <v>307</v>
      </c>
      <c r="G58" s="154"/>
      <c r="H58" s="154"/>
      <c r="I58" s="895"/>
      <c r="J58" s="154"/>
      <c r="K58" s="154"/>
      <c r="L58" s="154"/>
      <c r="M58" s="155"/>
      <c r="O58" s="155"/>
      <c r="P58" s="155"/>
      <c r="Q58" s="155"/>
      <c r="R58" s="155" t="e">
        <f>+#REF!</f>
        <v>#REF!</v>
      </c>
      <c r="S58" s="155"/>
      <c r="T58" s="155" t="e">
        <f>+R58</f>
        <v>#REF!</v>
      </c>
      <c r="U58" s="155"/>
    </row>
    <row r="59" spans="2:21">
      <c r="B59" s="151">
        <v>43</v>
      </c>
      <c r="C59" s="579" t="s">
        <v>782</v>
      </c>
      <c r="D59" s="641" t="s">
        <v>783</v>
      </c>
      <c r="E59" s="152" t="s">
        <v>752</v>
      </c>
      <c r="F59" s="153" t="s">
        <v>784</v>
      </c>
      <c r="G59" s="154"/>
      <c r="H59" s="154"/>
      <c r="I59" s="895"/>
      <c r="J59" s="154"/>
      <c r="K59" s="154"/>
      <c r="L59" s="154"/>
      <c r="M59" s="155"/>
      <c r="O59" s="155"/>
      <c r="P59" s="155"/>
      <c r="Q59" s="155"/>
      <c r="R59" s="155" t="e">
        <f>+#REF!</f>
        <v>#REF!</v>
      </c>
      <c r="S59" s="155"/>
      <c r="T59" s="155" t="e">
        <f>+R59</f>
        <v>#REF!</v>
      </c>
      <c r="U59" s="155"/>
    </row>
    <row r="60" spans="2:21">
      <c r="B60" s="151">
        <v>44</v>
      </c>
      <c r="C60" s="579" t="s">
        <v>330</v>
      </c>
      <c r="D60" s="641" t="s">
        <v>317</v>
      </c>
      <c r="E60" s="152" t="s">
        <v>752</v>
      </c>
      <c r="F60" s="153" t="s">
        <v>319</v>
      </c>
      <c r="G60" s="154" t="e">
        <f>+#REF!</f>
        <v>#REF!</v>
      </c>
      <c r="H60" s="154"/>
      <c r="I60" s="895"/>
      <c r="J60" s="154"/>
      <c r="K60" s="154"/>
      <c r="L60" s="154"/>
      <c r="M60" s="155"/>
      <c r="O60" s="155"/>
      <c r="P60" s="155"/>
      <c r="Q60" s="155"/>
      <c r="R60" s="155"/>
      <c r="S60" s="155"/>
      <c r="T60" s="155"/>
      <c r="U60" s="155"/>
    </row>
    <row r="61" spans="2:21">
      <c r="B61" s="151">
        <v>45</v>
      </c>
      <c r="C61" s="579" t="s">
        <v>297</v>
      </c>
      <c r="D61" s="579" t="s">
        <v>296</v>
      </c>
      <c r="E61" s="152" t="s">
        <v>752</v>
      </c>
      <c r="F61" s="153" t="s">
        <v>785</v>
      </c>
      <c r="G61" s="154" t="e">
        <f>+#REF!</f>
        <v>#REF!</v>
      </c>
      <c r="H61" s="154"/>
      <c r="I61" s="898"/>
      <c r="J61" s="154"/>
      <c r="K61" s="154"/>
      <c r="L61" s="154"/>
      <c r="M61" s="155"/>
      <c r="O61" s="155" t="e">
        <f>+#REF!</f>
        <v>#REF!</v>
      </c>
      <c r="P61" s="155"/>
      <c r="Q61" s="155" t="e">
        <f>+O61</f>
        <v>#REF!</v>
      </c>
      <c r="R61" s="155"/>
      <c r="S61" s="155"/>
      <c r="T61" s="155">
        <v>0</v>
      </c>
      <c r="U61" s="155"/>
    </row>
    <row r="62" spans="2:21">
      <c r="B62" s="151">
        <v>46</v>
      </c>
      <c r="C62" s="579" t="s">
        <v>297</v>
      </c>
      <c r="D62" s="579" t="s">
        <v>296</v>
      </c>
      <c r="E62" s="152" t="s">
        <v>752</v>
      </c>
      <c r="F62" s="153" t="s">
        <v>786</v>
      </c>
      <c r="G62" s="154"/>
      <c r="H62" s="154"/>
      <c r="I62" s="898"/>
      <c r="J62" s="154"/>
      <c r="K62" s="154"/>
      <c r="L62" s="154"/>
      <c r="M62" s="155"/>
      <c r="O62" s="155"/>
      <c r="P62" s="155"/>
      <c r="Q62" s="155">
        <f>+O62</f>
        <v>0</v>
      </c>
      <c r="R62" s="155"/>
      <c r="S62" s="155"/>
      <c r="T62" s="155">
        <v>0</v>
      </c>
      <c r="U62" s="155"/>
    </row>
    <row r="63" spans="2:21">
      <c r="B63" s="151">
        <v>47</v>
      </c>
      <c r="C63" s="579" t="s">
        <v>291</v>
      </c>
      <c r="D63" s="579" t="s">
        <v>290</v>
      </c>
      <c r="E63" s="152" t="s">
        <v>752</v>
      </c>
      <c r="F63" s="662" t="s">
        <v>829</v>
      </c>
      <c r="G63" s="154"/>
      <c r="H63" s="154"/>
      <c r="I63" s="899" t="e">
        <f>+#REF!</f>
        <v>#REF!</v>
      </c>
      <c r="J63" s="154"/>
      <c r="K63" s="154"/>
      <c r="L63" s="154"/>
      <c r="M63" s="155"/>
      <c r="N63" s="142"/>
      <c r="O63" s="155" t="e">
        <f>+#REF!</f>
        <v>#REF!</v>
      </c>
      <c r="P63" s="155"/>
      <c r="Q63" s="155" t="e">
        <f>+O63</f>
        <v>#REF!</v>
      </c>
      <c r="R63" s="155"/>
      <c r="S63" s="155"/>
      <c r="T63" s="155">
        <v>0</v>
      </c>
      <c r="U63" s="155"/>
    </row>
    <row r="64" spans="2:21">
      <c r="B64" s="151"/>
      <c r="C64" s="884" t="s">
        <v>787</v>
      </c>
      <c r="D64" s="885"/>
      <c r="E64" s="885"/>
      <c r="F64" s="886"/>
      <c r="G64" s="640" t="e">
        <f>SUM(G17:G63)</f>
        <v>#REF!</v>
      </c>
      <c r="H64" s="640">
        <f t="shared" ref="H64:M64" si="2">SUM(H17:H63)</f>
        <v>0</v>
      </c>
      <c r="I64" s="897" t="e">
        <f>SUM(I17:I63)</f>
        <v>#REF!</v>
      </c>
      <c r="J64" s="640">
        <f t="shared" si="2"/>
        <v>0</v>
      </c>
      <c r="K64" s="640">
        <f t="shared" si="2"/>
        <v>0</v>
      </c>
      <c r="L64" s="640">
        <f t="shared" si="2"/>
        <v>0</v>
      </c>
      <c r="M64" s="640">
        <f t="shared" si="2"/>
        <v>0</v>
      </c>
      <c r="N64" s="142"/>
      <c r="O64" s="640" t="e">
        <f>SUM(O17:O63)</f>
        <v>#REF!</v>
      </c>
      <c r="P64" s="640">
        <f t="shared" ref="P64:U64" si="3">SUM(P17:P63)</f>
        <v>0</v>
      </c>
      <c r="Q64" s="640" t="e">
        <f t="shared" si="3"/>
        <v>#REF!</v>
      </c>
      <c r="R64" s="640" t="e">
        <f t="shared" si="3"/>
        <v>#REF!</v>
      </c>
      <c r="S64" s="640">
        <f t="shared" si="3"/>
        <v>0</v>
      </c>
      <c r="T64" s="640" t="e">
        <f t="shared" si="3"/>
        <v>#REF!</v>
      </c>
      <c r="U64" s="640">
        <f t="shared" si="3"/>
        <v>0</v>
      </c>
    </row>
    <row r="65" spans="2:21" ht="15" thickBot="1">
      <c r="B65" s="151"/>
      <c r="C65" s="580" t="s">
        <v>788</v>
      </c>
      <c r="D65" s="161"/>
      <c r="E65" s="161"/>
      <c r="F65" s="162"/>
      <c r="G65" s="163" t="e">
        <f>+G14+G64</f>
        <v>#REF!</v>
      </c>
      <c r="H65" s="163">
        <f t="shared" ref="H65:M65" si="4">+H14+H64</f>
        <v>0</v>
      </c>
      <c r="I65" s="900" t="e">
        <f t="shared" si="4"/>
        <v>#REF!</v>
      </c>
      <c r="J65" s="163">
        <f t="shared" si="4"/>
        <v>0</v>
      </c>
      <c r="K65" s="163">
        <f t="shared" si="4"/>
        <v>0</v>
      </c>
      <c r="L65" s="163">
        <f t="shared" si="4"/>
        <v>0</v>
      </c>
      <c r="M65" s="163" t="e">
        <f t="shared" si="4"/>
        <v>#REF!</v>
      </c>
      <c r="N65" s="142"/>
      <c r="O65" s="163" t="e">
        <f t="shared" ref="O65:U65" si="5">+O64+O14</f>
        <v>#REF!</v>
      </c>
      <c r="P65" s="163">
        <f t="shared" si="5"/>
        <v>0</v>
      </c>
      <c r="Q65" s="163" t="e">
        <f t="shared" si="5"/>
        <v>#REF!</v>
      </c>
      <c r="R65" s="163" t="e">
        <f t="shared" si="5"/>
        <v>#REF!</v>
      </c>
      <c r="S65" s="163">
        <f t="shared" si="5"/>
        <v>0</v>
      </c>
      <c r="T65" s="163" t="e">
        <f t="shared" si="5"/>
        <v>#REF!</v>
      </c>
      <c r="U65" s="163">
        <f t="shared" si="5"/>
        <v>0</v>
      </c>
    </row>
    <row r="66" spans="2:21" ht="15" thickTop="1">
      <c r="B66" s="151"/>
      <c r="C66" s="164"/>
      <c r="D66" s="164"/>
      <c r="E66" s="164"/>
      <c r="F66" s="164"/>
      <c r="G66" s="164"/>
      <c r="H66" s="164"/>
      <c r="I66" s="901"/>
      <c r="J66" s="164"/>
      <c r="K66" s="164"/>
      <c r="L66" s="164"/>
      <c r="M66" s="164"/>
      <c r="N66" s="142"/>
      <c r="O66" s="164"/>
      <c r="P66" s="164"/>
      <c r="Q66" s="164"/>
      <c r="R66" s="164"/>
      <c r="S66" s="164"/>
      <c r="T66" s="164"/>
      <c r="U66" s="164"/>
    </row>
    <row r="67" spans="2:21">
      <c r="B67" s="151"/>
      <c r="C67" s="576" t="s">
        <v>373</v>
      </c>
      <c r="D67" s="576"/>
      <c r="E67" s="165"/>
      <c r="F67" s="165"/>
      <c r="G67" s="165"/>
      <c r="H67" s="165"/>
      <c r="I67" s="902"/>
      <c r="J67" s="165"/>
      <c r="K67" s="582"/>
      <c r="L67" s="165"/>
      <c r="M67" s="165"/>
      <c r="N67" s="165"/>
      <c r="O67" s="165"/>
      <c r="P67" s="165"/>
      <c r="Q67" s="165"/>
      <c r="R67" s="165"/>
      <c r="S67" s="165"/>
      <c r="T67" s="165"/>
      <c r="U67" s="165"/>
    </row>
    <row r="68" spans="2:21">
      <c r="B68" s="151"/>
      <c r="C68" s="581" t="s">
        <v>288</v>
      </c>
      <c r="D68" s="166" t="e">
        <f>+#REF!</f>
        <v>#REF!</v>
      </c>
      <c r="E68" s="361" t="e">
        <f>+D68-O65</f>
        <v>#REF!</v>
      </c>
      <c r="F68" s="142"/>
      <c r="G68" s="142"/>
      <c r="H68" s="142"/>
      <c r="I68" s="892"/>
      <c r="J68" s="142"/>
      <c r="K68" s="142"/>
      <c r="L68" s="142"/>
      <c r="M68" s="142"/>
      <c r="N68" s="142"/>
      <c r="O68" s="142"/>
      <c r="P68" s="142"/>
      <c r="Q68" s="142"/>
      <c r="R68" s="361"/>
      <c r="S68" s="142"/>
      <c r="T68" s="142"/>
      <c r="U68" s="142"/>
    </row>
    <row r="69" spans="2:21">
      <c r="B69" s="142"/>
      <c r="C69" s="581" t="s">
        <v>789</v>
      </c>
      <c r="D69" s="166" t="e">
        <f>+#REF!</f>
        <v>#REF!</v>
      </c>
      <c r="E69" s="361" t="e">
        <f>+D69-R64</f>
        <v>#REF!</v>
      </c>
      <c r="F69" s="142"/>
      <c r="G69" s="142"/>
      <c r="H69" s="142"/>
      <c r="I69" s="892"/>
      <c r="J69" s="142"/>
      <c r="K69" s="361"/>
      <c r="L69" s="142"/>
      <c r="M69" s="142"/>
      <c r="N69" s="142"/>
      <c r="O69" s="142"/>
      <c r="P69" s="142"/>
      <c r="Q69" s="142"/>
      <c r="R69" s="142"/>
      <c r="S69" s="142"/>
      <c r="T69" s="142"/>
      <c r="U69" s="142"/>
    </row>
    <row r="70" spans="2:21">
      <c r="C70" t="s">
        <v>790</v>
      </c>
      <c r="D70" s="166" t="e">
        <f>+SUM(#REF!)</f>
        <v>#REF!</v>
      </c>
      <c r="E70" s="361" t="e">
        <f>+D70-SUM(G65:M65)</f>
        <v>#REF!</v>
      </c>
    </row>
    <row r="73" spans="2:21" ht="15" thickBot="1">
      <c r="B73" s="147"/>
      <c r="C73" s="148"/>
      <c r="D73" s="148"/>
      <c r="E73" s="878"/>
      <c r="F73" s="148"/>
      <c r="G73" s="148"/>
      <c r="H73" s="149">
        <v>44926</v>
      </c>
      <c r="I73" s="1163"/>
      <c r="J73" s="1163"/>
      <c r="K73" s="1163"/>
      <c r="L73" s="1163"/>
      <c r="M73" s="1163"/>
      <c r="N73" s="142"/>
      <c r="O73" s="148"/>
      <c r="P73" s="148"/>
      <c r="Q73" s="878" t="s">
        <v>730</v>
      </c>
      <c r="R73" s="149">
        <f>+H73</f>
        <v>44926</v>
      </c>
      <c r="S73" s="148"/>
      <c r="T73" s="879"/>
      <c r="U73" s="148"/>
    </row>
    <row r="74" spans="2:21" ht="15.75" customHeight="1" thickBot="1">
      <c r="B74" s="147"/>
      <c r="C74" s="1164" t="s">
        <v>731</v>
      </c>
      <c r="D74" s="1159" t="s">
        <v>732</v>
      </c>
      <c r="E74" s="1159" t="s">
        <v>733</v>
      </c>
      <c r="F74" s="1159" t="s">
        <v>734</v>
      </c>
      <c r="G74" s="1159" t="s">
        <v>735</v>
      </c>
      <c r="H74" s="1159"/>
      <c r="I74" s="1159"/>
      <c r="J74" s="1159"/>
      <c r="K74" s="1159"/>
      <c r="L74" s="1159"/>
      <c r="M74" s="1159"/>
      <c r="N74" s="142"/>
      <c r="O74" s="150" t="s">
        <v>736</v>
      </c>
      <c r="P74" s="150"/>
      <c r="Q74" s="150"/>
      <c r="R74" s="150"/>
      <c r="S74" s="150"/>
      <c r="T74" s="150"/>
      <c r="U74" s="150"/>
    </row>
    <row r="75" spans="2:21" ht="72" thickBot="1">
      <c r="B75" s="147"/>
      <c r="C75" s="1164"/>
      <c r="D75" s="1159"/>
      <c r="E75" s="1159"/>
      <c r="F75" s="1159"/>
      <c r="G75" s="150" t="s">
        <v>737</v>
      </c>
      <c r="H75" s="150" t="s">
        <v>738</v>
      </c>
      <c r="I75" s="894" t="s">
        <v>739</v>
      </c>
      <c r="J75" s="150" t="s">
        <v>740</v>
      </c>
      <c r="K75" s="150" t="s">
        <v>741</v>
      </c>
      <c r="L75" s="150" t="s">
        <v>742</v>
      </c>
      <c r="M75" s="150" t="s">
        <v>743</v>
      </c>
      <c r="N75" s="142"/>
      <c r="O75" s="150" t="s">
        <v>744</v>
      </c>
      <c r="P75" s="150" t="s">
        <v>288</v>
      </c>
      <c r="Q75" s="150" t="s">
        <v>745</v>
      </c>
      <c r="R75" s="150" t="s">
        <v>746</v>
      </c>
      <c r="S75" s="150" t="s">
        <v>747</v>
      </c>
      <c r="T75" s="150" t="s">
        <v>748</v>
      </c>
      <c r="U75" s="150" t="s">
        <v>749</v>
      </c>
    </row>
    <row r="76" spans="2:21">
      <c r="B76" s="151"/>
      <c r="C76" s="577" t="s">
        <v>750</v>
      </c>
      <c r="D76" s="577"/>
      <c r="E76" s="577"/>
      <c r="F76" s="577"/>
      <c r="G76" s="577"/>
      <c r="H76" s="577"/>
      <c r="I76" s="904"/>
      <c r="J76" s="577"/>
      <c r="K76" s="577"/>
      <c r="L76" s="577"/>
      <c r="M76" s="577"/>
      <c r="N76" s="142"/>
      <c r="O76" s="142"/>
      <c r="P76" s="142"/>
      <c r="Q76" s="142"/>
      <c r="R76" s="142"/>
      <c r="S76" s="142"/>
      <c r="T76" s="142"/>
      <c r="U76" s="142"/>
    </row>
    <row r="77" spans="2:21">
      <c r="B77" s="151">
        <v>1</v>
      </c>
      <c r="C77" s="579" t="s">
        <v>751</v>
      </c>
      <c r="D77" s="152" t="s">
        <v>336</v>
      </c>
      <c r="E77" s="152" t="s">
        <v>752</v>
      </c>
      <c r="F77" s="153" t="s">
        <v>177</v>
      </c>
      <c r="G77" s="154"/>
      <c r="H77" s="154"/>
      <c r="I77" s="898"/>
      <c r="J77" s="154"/>
      <c r="K77" s="154"/>
      <c r="L77" s="154"/>
      <c r="M77" s="155">
        <v>39079873</v>
      </c>
      <c r="N77" s="142"/>
      <c r="O77" s="155"/>
      <c r="P77" s="155"/>
      <c r="Q77" s="155"/>
      <c r="R77" s="155"/>
      <c r="S77" s="155"/>
      <c r="T77" s="155"/>
      <c r="U77" s="155"/>
    </row>
    <row r="78" spans="2:21">
      <c r="B78" s="151">
        <v>2</v>
      </c>
      <c r="C78" s="579"/>
      <c r="D78" s="152"/>
      <c r="E78" s="152"/>
      <c r="F78" s="156"/>
      <c r="G78" s="157"/>
      <c r="H78" s="157"/>
      <c r="I78" s="896"/>
      <c r="J78" s="157"/>
      <c r="K78" s="157"/>
      <c r="L78" s="157"/>
      <c r="M78" s="157"/>
      <c r="N78" s="142"/>
      <c r="O78" s="157"/>
      <c r="P78" s="157"/>
      <c r="Q78" s="157"/>
      <c r="R78" s="157"/>
      <c r="S78" s="157"/>
      <c r="T78" s="157"/>
      <c r="U78" s="157"/>
    </row>
    <row r="79" spans="2:21">
      <c r="B79" s="151"/>
      <c r="C79" s="880" t="s">
        <v>753</v>
      </c>
      <c r="D79" s="881"/>
      <c r="E79" s="881"/>
      <c r="F79" s="882"/>
      <c r="G79" s="883">
        <v>0</v>
      </c>
      <c r="H79" s="640">
        <v>0</v>
      </c>
      <c r="I79" s="897">
        <v>0</v>
      </c>
      <c r="J79" s="640">
        <v>0</v>
      </c>
      <c r="K79" s="640">
        <v>0</v>
      </c>
      <c r="L79" s="640">
        <v>0</v>
      </c>
      <c r="M79" s="640">
        <f>+M77</f>
        <v>39079873</v>
      </c>
      <c r="N79" s="142"/>
      <c r="O79" s="640">
        <v>0</v>
      </c>
      <c r="P79" s="640">
        <v>0</v>
      </c>
      <c r="Q79" s="640">
        <v>0</v>
      </c>
      <c r="R79" s="640">
        <v>0</v>
      </c>
      <c r="S79" s="640">
        <v>0</v>
      </c>
      <c r="T79" s="640">
        <v>0</v>
      </c>
      <c r="U79" s="640">
        <v>0</v>
      </c>
    </row>
    <row r="81" spans="2:20">
      <c r="B81" s="151"/>
      <c r="C81" s="578" t="s">
        <v>754</v>
      </c>
      <c r="D81" s="578"/>
      <c r="E81" s="578"/>
      <c r="F81" s="578"/>
      <c r="G81" s="578"/>
      <c r="H81" s="578"/>
      <c r="I81" s="905"/>
      <c r="J81" s="578"/>
      <c r="K81" s="578"/>
      <c r="L81" s="578"/>
      <c r="M81" s="578"/>
      <c r="N81" s="142"/>
      <c r="O81" s="158"/>
      <c r="P81" s="158"/>
      <c r="Q81" s="158"/>
      <c r="R81" s="158"/>
      <c r="S81" s="158"/>
      <c r="T81" s="158"/>
    </row>
    <row r="82" spans="2:20">
      <c r="B82" s="151">
        <v>1</v>
      </c>
      <c r="C82" s="579" t="s">
        <v>755</v>
      </c>
      <c r="D82" s="152" t="s">
        <v>310</v>
      </c>
      <c r="E82" s="152" t="s">
        <v>752</v>
      </c>
      <c r="F82" s="579" t="s">
        <v>313</v>
      </c>
      <c r="G82" s="362">
        <v>0</v>
      </c>
      <c r="H82" s="154"/>
      <c r="I82" s="895">
        <v>2291041</v>
      </c>
      <c r="J82" s="154"/>
      <c r="K82" s="154"/>
      <c r="L82" s="154"/>
      <c r="M82" s="155"/>
      <c r="N82" s="142"/>
      <c r="O82" s="155"/>
      <c r="P82" s="155"/>
      <c r="Q82" s="155">
        <v>0</v>
      </c>
      <c r="R82" s="155"/>
      <c r="S82" s="155"/>
      <c r="T82" s="155">
        <v>0</v>
      </c>
    </row>
    <row r="83" spans="2:20">
      <c r="B83" s="151">
        <v>2</v>
      </c>
      <c r="C83" s="579" t="s">
        <v>306</v>
      </c>
      <c r="D83" s="152" t="s">
        <v>756</v>
      </c>
      <c r="E83" s="152" t="s">
        <v>757</v>
      </c>
      <c r="F83" s="579" t="s">
        <v>758</v>
      </c>
      <c r="G83" s="159"/>
      <c r="H83" s="154"/>
      <c r="I83" s="895">
        <v>0</v>
      </c>
      <c r="J83" s="154"/>
      <c r="K83" s="154"/>
      <c r="L83" s="154"/>
      <c r="M83" s="155"/>
      <c r="N83" s="142"/>
      <c r="O83" s="155"/>
      <c r="P83" s="155"/>
      <c r="Q83" s="155">
        <v>0</v>
      </c>
      <c r="R83" s="155">
        <v>461216</v>
      </c>
      <c r="S83" s="155"/>
      <c r="T83" s="155">
        <v>461216</v>
      </c>
    </row>
    <row r="84" spans="2:20">
      <c r="B84" s="151">
        <v>3</v>
      </c>
      <c r="C84" s="579" t="s">
        <v>755</v>
      </c>
      <c r="D84" s="152" t="s">
        <v>310</v>
      </c>
      <c r="E84" s="152" t="s">
        <v>752</v>
      </c>
      <c r="F84" s="579" t="s">
        <v>759</v>
      </c>
      <c r="G84" s="159"/>
      <c r="H84" s="154"/>
      <c r="I84" s="895">
        <v>1344590</v>
      </c>
      <c r="J84" s="154"/>
      <c r="K84" s="154"/>
      <c r="L84" s="154"/>
      <c r="M84" s="155"/>
      <c r="N84" s="142"/>
      <c r="O84" s="155"/>
      <c r="P84" s="155"/>
      <c r="Q84" s="155">
        <v>0</v>
      </c>
      <c r="R84" s="155"/>
      <c r="S84" s="155"/>
      <c r="T84" s="155">
        <v>0</v>
      </c>
    </row>
    <row r="85" spans="2:20">
      <c r="B85" s="151">
        <v>4</v>
      </c>
      <c r="C85" s="579" t="s">
        <v>755</v>
      </c>
      <c r="D85" s="152" t="s">
        <v>310</v>
      </c>
      <c r="E85" s="152" t="s">
        <v>752</v>
      </c>
      <c r="F85" s="579" t="s">
        <v>774</v>
      </c>
      <c r="G85" s="159"/>
      <c r="H85" s="154"/>
      <c r="I85" s="895"/>
      <c r="J85" s="154"/>
      <c r="K85" s="154"/>
      <c r="L85" s="154"/>
      <c r="M85" s="155"/>
      <c r="N85" s="142"/>
      <c r="O85" s="155"/>
      <c r="P85" s="155"/>
      <c r="Q85" s="155">
        <v>0</v>
      </c>
      <c r="R85" s="155"/>
      <c r="S85" s="155"/>
      <c r="T85" s="155">
        <v>0</v>
      </c>
    </row>
    <row r="86" spans="2:20">
      <c r="B86" s="151">
        <v>5</v>
      </c>
      <c r="C86" s="579" t="s">
        <v>761</v>
      </c>
      <c r="D86" s="152" t="s">
        <v>762</v>
      </c>
      <c r="E86" s="152" t="s">
        <v>752</v>
      </c>
      <c r="F86" s="579" t="s">
        <v>763</v>
      </c>
      <c r="G86" s="159"/>
      <c r="H86" s="154"/>
      <c r="I86" s="895"/>
      <c r="J86" s="154"/>
      <c r="K86" s="154"/>
      <c r="L86" s="154"/>
      <c r="M86" s="155"/>
      <c r="N86" s="142"/>
      <c r="O86" s="155"/>
      <c r="P86" s="155"/>
      <c r="Q86" s="155">
        <v>0</v>
      </c>
      <c r="R86" s="155"/>
      <c r="S86" s="155"/>
      <c r="T86" s="155">
        <v>0</v>
      </c>
    </row>
    <row r="87" spans="2:20">
      <c r="B87" s="151">
        <v>6</v>
      </c>
      <c r="C87" s="579" t="s">
        <v>761</v>
      </c>
      <c r="D87" s="152" t="s">
        <v>762</v>
      </c>
      <c r="E87" s="152" t="s">
        <v>752</v>
      </c>
      <c r="F87" s="579" t="s">
        <v>764</v>
      </c>
      <c r="G87" s="159"/>
      <c r="H87" s="154"/>
      <c r="I87" s="895"/>
      <c r="J87" s="154"/>
      <c r="K87" s="154"/>
      <c r="L87" s="154"/>
      <c r="M87" s="155"/>
      <c r="N87" s="142"/>
      <c r="O87" s="155"/>
      <c r="P87" s="155"/>
      <c r="Q87" s="155">
        <v>0</v>
      </c>
      <c r="R87" s="155"/>
      <c r="S87" s="155"/>
      <c r="T87" s="155">
        <v>0</v>
      </c>
    </row>
    <row r="88" spans="2:20">
      <c r="B88" s="151">
        <v>7</v>
      </c>
      <c r="C88" s="579" t="s">
        <v>303</v>
      </c>
      <c r="D88" s="152" t="s">
        <v>762</v>
      </c>
      <c r="E88" s="152" t="s">
        <v>752</v>
      </c>
      <c r="F88" s="579" t="s">
        <v>765</v>
      </c>
      <c r="G88" s="159"/>
      <c r="H88" s="154"/>
      <c r="I88" s="895"/>
      <c r="J88" s="154"/>
      <c r="K88" s="154"/>
      <c r="L88" s="154"/>
      <c r="M88" s="155"/>
      <c r="N88" s="142"/>
      <c r="O88" s="155"/>
      <c r="P88" s="155"/>
      <c r="Q88" s="155">
        <v>0</v>
      </c>
      <c r="R88" s="155"/>
      <c r="S88" s="155"/>
      <c r="T88" s="155">
        <v>0</v>
      </c>
    </row>
    <row r="89" spans="2:20">
      <c r="B89" s="151">
        <v>8</v>
      </c>
      <c r="C89" s="579" t="s">
        <v>303</v>
      </c>
      <c r="D89" s="152" t="s">
        <v>302</v>
      </c>
      <c r="E89" s="152" t="s">
        <v>752</v>
      </c>
      <c r="F89" s="579" t="s">
        <v>766</v>
      </c>
      <c r="G89" s="159"/>
      <c r="H89" s="154"/>
      <c r="I89" s="895"/>
      <c r="J89" s="154"/>
      <c r="K89" s="154"/>
      <c r="L89" s="154"/>
      <c r="M89" s="155"/>
      <c r="N89" s="142"/>
      <c r="O89" s="155"/>
      <c r="P89" s="155"/>
      <c r="Q89" s="155">
        <v>0</v>
      </c>
      <c r="R89" s="155"/>
      <c r="S89" s="155"/>
      <c r="T89" s="155">
        <v>0</v>
      </c>
    </row>
    <row r="90" spans="2:20">
      <c r="B90" s="151">
        <v>9</v>
      </c>
      <c r="C90" s="579" t="s">
        <v>303</v>
      </c>
      <c r="D90" s="152" t="s">
        <v>302</v>
      </c>
      <c r="E90" s="152" t="s">
        <v>752</v>
      </c>
      <c r="F90" s="579" t="s">
        <v>767</v>
      </c>
      <c r="G90" s="159"/>
      <c r="H90" s="154"/>
      <c r="I90" s="895"/>
      <c r="J90" s="154"/>
      <c r="K90" s="154"/>
      <c r="L90" s="154"/>
      <c r="M90" s="155"/>
      <c r="N90" s="142"/>
      <c r="O90" s="155"/>
      <c r="P90" s="155"/>
      <c r="Q90" s="155">
        <v>0</v>
      </c>
      <c r="R90" s="155"/>
      <c r="S90" s="155"/>
      <c r="T90" s="155">
        <v>0</v>
      </c>
    </row>
    <row r="91" spans="2:20">
      <c r="B91" s="151">
        <v>10</v>
      </c>
      <c r="C91" s="579" t="s">
        <v>303</v>
      </c>
      <c r="D91" s="152" t="s">
        <v>302</v>
      </c>
      <c r="E91" s="152" t="s">
        <v>752</v>
      </c>
      <c r="F91" s="579" t="s">
        <v>333</v>
      </c>
      <c r="G91" s="159"/>
      <c r="H91" s="154"/>
      <c r="I91" s="895">
        <v>102337</v>
      </c>
      <c r="J91" s="154"/>
      <c r="K91" s="154"/>
      <c r="L91" s="154"/>
      <c r="M91" s="155"/>
      <c r="N91" s="142"/>
      <c r="O91" s="155"/>
      <c r="P91" s="155"/>
      <c r="Q91" s="155">
        <v>0</v>
      </c>
      <c r="R91" s="155"/>
      <c r="S91" s="155"/>
      <c r="T91" s="155">
        <v>0</v>
      </c>
    </row>
    <row r="92" spans="2:20">
      <c r="B92" s="151">
        <v>11</v>
      </c>
      <c r="C92" s="579" t="s">
        <v>291</v>
      </c>
      <c r="D92" s="152" t="s">
        <v>325</v>
      </c>
      <c r="E92" s="152" t="s">
        <v>752</v>
      </c>
      <c r="F92" s="579" t="s">
        <v>326</v>
      </c>
      <c r="G92" s="159"/>
      <c r="H92" s="154"/>
      <c r="I92" s="895">
        <v>4056303</v>
      </c>
      <c r="J92" s="154"/>
      <c r="K92" s="154"/>
      <c r="L92" s="154"/>
      <c r="M92" s="155"/>
      <c r="N92" s="142"/>
      <c r="O92" s="155"/>
      <c r="P92" s="155"/>
      <c r="Q92" s="155">
        <v>0</v>
      </c>
      <c r="R92" s="155"/>
      <c r="S92" s="155"/>
      <c r="T92" s="155">
        <v>0</v>
      </c>
    </row>
    <row r="93" spans="2:20">
      <c r="B93" s="151">
        <v>12</v>
      </c>
      <c r="C93" s="579" t="s">
        <v>768</v>
      </c>
      <c r="D93" s="152" t="s">
        <v>325</v>
      </c>
      <c r="E93" s="152" t="s">
        <v>752</v>
      </c>
      <c r="F93" s="579" t="s">
        <v>791</v>
      </c>
      <c r="G93" s="159"/>
      <c r="H93" s="154"/>
      <c r="I93" s="895">
        <v>0</v>
      </c>
      <c r="J93" s="154"/>
      <c r="K93" s="154"/>
      <c r="L93" s="154"/>
      <c r="M93" s="155"/>
      <c r="N93" s="142"/>
      <c r="O93" s="155"/>
      <c r="P93" s="155"/>
      <c r="Q93" s="155">
        <v>0</v>
      </c>
      <c r="R93" s="155"/>
      <c r="S93" s="155"/>
      <c r="T93" s="155">
        <v>0</v>
      </c>
    </row>
    <row r="94" spans="2:20">
      <c r="B94" s="151">
        <v>13</v>
      </c>
      <c r="C94" s="579" t="s">
        <v>768</v>
      </c>
      <c r="D94" s="152" t="s">
        <v>334</v>
      </c>
      <c r="E94" s="152" t="s">
        <v>752</v>
      </c>
      <c r="F94" s="579" t="s">
        <v>769</v>
      </c>
      <c r="G94" s="159"/>
      <c r="H94" s="154"/>
      <c r="I94" s="895">
        <v>0</v>
      </c>
      <c r="J94" s="154"/>
      <c r="K94" s="154"/>
      <c r="L94" s="154"/>
      <c r="M94" s="155"/>
      <c r="N94" s="142"/>
      <c r="O94" s="155"/>
      <c r="P94" s="155"/>
      <c r="Q94" s="155">
        <v>0</v>
      </c>
      <c r="R94" s="155"/>
      <c r="S94" s="155"/>
      <c r="T94" s="155">
        <v>0</v>
      </c>
    </row>
    <row r="95" spans="2:20">
      <c r="B95" s="151">
        <v>14</v>
      </c>
      <c r="C95" s="579" t="s">
        <v>323</v>
      </c>
      <c r="D95" s="152" t="s">
        <v>322</v>
      </c>
      <c r="E95" s="152" t="s">
        <v>752</v>
      </c>
      <c r="F95" s="579" t="s">
        <v>324</v>
      </c>
      <c r="G95" s="159">
        <v>4627713</v>
      </c>
      <c r="H95" s="154"/>
      <c r="I95" s="895"/>
      <c r="J95" s="154"/>
      <c r="K95" s="154"/>
      <c r="L95" s="154"/>
      <c r="M95" s="155"/>
      <c r="N95" s="142"/>
      <c r="O95" s="155"/>
      <c r="P95" s="155"/>
      <c r="Q95" s="155">
        <v>0</v>
      </c>
      <c r="R95" s="155"/>
      <c r="S95" s="155"/>
      <c r="T95" s="155">
        <v>0</v>
      </c>
    </row>
    <row r="96" spans="2:20">
      <c r="B96" s="151">
        <v>15</v>
      </c>
      <c r="C96" s="579" t="s">
        <v>792</v>
      </c>
      <c r="D96" s="152" t="s">
        <v>320</v>
      </c>
      <c r="E96" s="152" t="s">
        <v>752</v>
      </c>
      <c r="F96" s="579" t="s">
        <v>335</v>
      </c>
      <c r="G96" s="154"/>
      <c r="H96" s="154"/>
      <c r="I96" s="895">
        <v>11520412</v>
      </c>
      <c r="J96" s="154"/>
      <c r="K96" s="154"/>
      <c r="L96" s="154"/>
      <c r="M96" s="155"/>
      <c r="N96" s="142"/>
      <c r="O96" s="155"/>
      <c r="P96" s="155"/>
      <c r="Q96" s="155">
        <v>0</v>
      </c>
      <c r="R96" s="155"/>
      <c r="S96" s="155"/>
      <c r="T96" s="155">
        <v>0</v>
      </c>
    </row>
    <row r="97" spans="2:21">
      <c r="B97" s="151">
        <v>16</v>
      </c>
      <c r="C97" s="579" t="s">
        <v>792</v>
      </c>
      <c r="D97" s="152" t="s">
        <v>320</v>
      </c>
      <c r="E97" s="152" t="s">
        <v>752</v>
      </c>
      <c r="F97" s="579" t="s">
        <v>793</v>
      </c>
      <c r="G97" s="154"/>
      <c r="H97" s="154"/>
      <c r="I97" s="895"/>
      <c r="J97" s="154"/>
      <c r="K97" s="154"/>
      <c r="L97" s="154"/>
      <c r="M97" s="155"/>
      <c r="N97" s="142"/>
      <c r="O97" s="155"/>
      <c r="P97" s="155"/>
      <c r="Q97" s="155">
        <v>0</v>
      </c>
      <c r="R97" s="155"/>
      <c r="S97" s="155"/>
      <c r="T97" s="155">
        <v>0</v>
      </c>
      <c r="U97" s="155"/>
    </row>
    <row r="98" spans="2:21">
      <c r="B98" s="151">
        <v>17</v>
      </c>
      <c r="C98" s="579" t="s">
        <v>315</v>
      </c>
      <c r="D98" s="152" t="s">
        <v>320</v>
      </c>
      <c r="E98" s="152" t="s">
        <v>752</v>
      </c>
      <c r="F98" s="579" t="s">
        <v>794</v>
      </c>
      <c r="G98" s="154">
        <v>6868550</v>
      </c>
      <c r="H98" s="154"/>
      <c r="I98" s="895"/>
      <c r="J98" s="154"/>
      <c r="K98" s="154"/>
      <c r="L98" s="154"/>
      <c r="M98" s="155"/>
      <c r="N98" s="142"/>
      <c r="O98" s="155"/>
      <c r="P98" s="155"/>
      <c r="Q98" s="155">
        <v>0</v>
      </c>
      <c r="R98" s="155"/>
      <c r="S98" s="155"/>
      <c r="T98" s="155">
        <v>0</v>
      </c>
      <c r="U98" s="155"/>
    </row>
    <row r="99" spans="2:21">
      <c r="B99" s="151">
        <v>18</v>
      </c>
      <c r="C99" s="579" t="s">
        <v>315</v>
      </c>
      <c r="D99" s="152" t="s">
        <v>320</v>
      </c>
      <c r="E99" s="152" t="s">
        <v>752</v>
      </c>
      <c r="F99" s="579" t="s">
        <v>770</v>
      </c>
      <c r="G99" s="154"/>
      <c r="H99" s="154"/>
      <c r="I99" s="895">
        <v>11483240</v>
      </c>
      <c r="J99" s="154"/>
      <c r="K99" s="154"/>
      <c r="L99" s="154"/>
      <c r="M99" s="155"/>
      <c r="N99" s="142"/>
      <c r="O99" s="155"/>
      <c r="P99" s="155"/>
      <c r="Q99" s="155"/>
      <c r="R99" s="155"/>
      <c r="S99" s="155"/>
      <c r="T99" s="155"/>
      <c r="U99" s="155"/>
    </row>
    <row r="100" spans="2:21">
      <c r="B100" s="151">
        <v>19</v>
      </c>
      <c r="C100" s="579" t="s">
        <v>294</v>
      </c>
      <c r="D100" s="152" t="s">
        <v>331</v>
      </c>
      <c r="E100" s="152" t="s">
        <v>752</v>
      </c>
      <c r="F100" s="579" t="s">
        <v>795</v>
      </c>
      <c r="G100" s="154"/>
      <c r="H100" s="154"/>
      <c r="I100" s="895"/>
      <c r="J100" s="154"/>
      <c r="K100" s="154"/>
      <c r="L100" s="154"/>
      <c r="M100" s="155"/>
      <c r="N100" s="142"/>
      <c r="O100" s="155">
        <v>6999</v>
      </c>
      <c r="P100" s="155"/>
      <c r="Q100" s="155">
        <v>6999</v>
      </c>
      <c r="R100" s="155"/>
      <c r="S100" s="155"/>
      <c r="T100" s="155"/>
      <c r="U100" s="155"/>
    </row>
    <row r="101" spans="2:21">
      <c r="B101" s="151">
        <v>20</v>
      </c>
      <c r="C101" s="579" t="s">
        <v>303</v>
      </c>
      <c r="D101" s="152" t="s">
        <v>302</v>
      </c>
      <c r="E101" s="152" t="s">
        <v>752</v>
      </c>
      <c r="F101" s="579" t="s">
        <v>292</v>
      </c>
      <c r="G101" s="154"/>
      <c r="H101" s="154"/>
      <c r="I101" s="895"/>
      <c r="J101" s="154"/>
      <c r="K101" s="154"/>
      <c r="L101" s="154"/>
      <c r="M101" s="155"/>
      <c r="N101" s="142"/>
      <c r="O101" s="155">
        <v>0</v>
      </c>
      <c r="P101" s="155"/>
      <c r="Q101" s="155">
        <v>0</v>
      </c>
      <c r="R101" s="155"/>
      <c r="S101" s="155"/>
      <c r="T101" s="155">
        <v>0</v>
      </c>
      <c r="U101" s="155"/>
    </row>
    <row r="102" spans="2:21">
      <c r="B102" s="151">
        <v>21</v>
      </c>
      <c r="C102" s="579" t="s">
        <v>768</v>
      </c>
      <c r="D102" s="152" t="s">
        <v>291</v>
      </c>
      <c r="E102" s="152" t="s">
        <v>752</v>
      </c>
      <c r="F102" s="579" t="s">
        <v>292</v>
      </c>
      <c r="G102" s="154"/>
      <c r="H102" s="154"/>
      <c r="I102" s="895"/>
      <c r="J102" s="154"/>
      <c r="K102" s="154"/>
      <c r="L102" s="154"/>
      <c r="M102" s="155"/>
      <c r="N102" s="142"/>
      <c r="O102" s="155">
        <v>0</v>
      </c>
      <c r="P102" s="155"/>
      <c r="Q102" s="155">
        <v>0</v>
      </c>
      <c r="R102" s="155"/>
      <c r="S102" s="155"/>
      <c r="T102" s="155">
        <v>0</v>
      </c>
      <c r="U102" s="155"/>
    </row>
    <row r="103" spans="2:21">
      <c r="B103" s="151">
        <v>22</v>
      </c>
      <c r="C103" s="579" t="s">
        <v>768</v>
      </c>
      <c r="D103" s="152" t="s">
        <v>290</v>
      </c>
      <c r="E103" s="152" t="s">
        <v>752</v>
      </c>
      <c r="F103" s="579" t="s">
        <v>796</v>
      </c>
      <c r="G103" s="154"/>
      <c r="H103" s="154"/>
      <c r="I103" s="895"/>
      <c r="J103" s="154"/>
      <c r="K103" s="154"/>
      <c r="L103" s="154"/>
      <c r="M103" s="155"/>
      <c r="N103" s="142"/>
      <c r="O103" s="155">
        <v>0</v>
      </c>
      <c r="P103" s="155"/>
      <c r="Q103" s="155">
        <v>0</v>
      </c>
      <c r="R103" s="155"/>
      <c r="S103" s="155"/>
      <c r="T103" s="155">
        <v>0</v>
      </c>
      <c r="U103" s="155"/>
    </row>
    <row r="104" spans="2:21">
      <c r="B104" s="151">
        <v>23</v>
      </c>
      <c r="C104" s="579" t="s">
        <v>294</v>
      </c>
      <c r="D104" s="152" t="s">
        <v>293</v>
      </c>
      <c r="E104" s="152" t="s">
        <v>752</v>
      </c>
      <c r="F104" s="579" t="s">
        <v>292</v>
      </c>
      <c r="G104" s="154"/>
      <c r="H104" s="154"/>
      <c r="I104" s="895"/>
      <c r="J104" s="154"/>
      <c r="K104" s="154"/>
      <c r="L104" s="154"/>
      <c r="M104" s="155"/>
      <c r="N104" s="142"/>
      <c r="O104" s="155">
        <v>0</v>
      </c>
      <c r="P104" s="155"/>
      <c r="Q104" s="155">
        <v>0</v>
      </c>
      <c r="R104" s="155"/>
      <c r="S104" s="155"/>
      <c r="T104" s="155">
        <v>0</v>
      </c>
      <c r="U104" s="155"/>
    </row>
    <row r="105" spans="2:21">
      <c r="B105" s="151">
        <v>24</v>
      </c>
      <c r="C105" s="579" t="s">
        <v>294</v>
      </c>
      <c r="D105" s="152" t="s">
        <v>293</v>
      </c>
      <c r="E105" s="152" t="s">
        <v>752</v>
      </c>
      <c r="F105" s="579" t="s">
        <v>797</v>
      </c>
      <c r="G105" s="154"/>
      <c r="H105" s="154"/>
      <c r="I105" s="895"/>
      <c r="J105" s="154"/>
      <c r="K105" s="154"/>
      <c r="L105" s="154"/>
      <c r="M105" s="155"/>
      <c r="N105" s="142"/>
      <c r="O105" s="155">
        <v>0</v>
      </c>
      <c r="P105" s="155"/>
      <c r="Q105" s="155">
        <v>0</v>
      </c>
      <c r="R105" s="155"/>
      <c r="S105" s="155"/>
      <c r="T105" s="155">
        <v>0</v>
      </c>
      <c r="U105" s="155"/>
    </row>
    <row r="106" spans="2:21">
      <c r="B106" s="151">
        <v>25</v>
      </c>
      <c r="C106" s="579" t="s">
        <v>798</v>
      </c>
      <c r="D106" s="152" t="s">
        <v>310</v>
      </c>
      <c r="E106" s="152" t="s">
        <v>752</v>
      </c>
      <c r="F106" s="579" t="s">
        <v>771</v>
      </c>
      <c r="G106" s="154"/>
      <c r="H106" s="154"/>
      <c r="I106" s="895"/>
      <c r="J106" s="154"/>
      <c r="K106" s="154"/>
      <c r="L106" s="154"/>
      <c r="M106" s="155"/>
      <c r="N106" s="142"/>
      <c r="O106" s="155">
        <v>0</v>
      </c>
      <c r="P106" s="155"/>
      <c r="Q106" s="155">
        <v>0</v>
      </c>
      <c r="R106" s="155"/>
      <c r="S106" s="155"/>
      <c r="T106" s="155">
        <v>0</v>
      </c>
      <c r="U106" s="155"/>
    </row>
    <row r="107" spans="2:21">
      <c r="B107" s="151">
        <v>26</v>
      </c>
      <c r="C107" s="579" t="s">
        <v>799</v>
      </c>
      <c r="D107" s="152" t="s">
        <v>298</v>
      </c>
      <c r="E107" s="152" t="s">
        <v>752</v>
      </c>
      <c r="F107" s="579" t="s">
        <v>772</v>
      </c>
      <c r="G107" s="154"/>
      <c r="H107" s="154"/>
      <c r="I107" s="895"/>
      <c r="J107" s="154"/>
      <c r="K107" s="154"/>
      <c r="L107" s="154"/>
      <c r="M107" s="155"/>
      <c r="N107" s="142"/>
      <c r="O107" s="155">
        <v>0</v>
      </c>
      <c r="P107" s="155"/>
      <c r="Q107" s="155">
        <v>0</v>
      </c>
      <c r="R107" s="155"/>
      <c r="S107" s="155"/>
      <c r="T107" s="155">
        <v>0</v>
      </c>
      <c r="U107" s="155"/>
    </row>
    <row r="108" spans="2:21">
      <c r="B108" s="151">
        <v>27</v>
      </c>
      <c r="C108" s="579" t="s">
        <v>768</v>
      </c>
      <c r="D108" s="152" t="s">
        <v>290</v>
      </c>
      <c r="E108" s="152" t="s">
        <v>752</v>
      </c>
      <c r="F108" s="579" t="s">
        <v>301</v>
      </c>
      <c r="G108" s="160"/>
      <c r="H108" s="154"/>
      <c r="I108" s="895"/>
      <c r="J108" s="154"/>
      <c r="K108" s="154"/>
      <c r="L108" s="154"/>
      <c r="M108" s="155"/>
      <c r="N108" s="142"/>
      <c r="O108" s="155">
        <v>0</v>
      </c>
      <c r="P108" s="155"/>
      <c r="Q108" s="155">
        <v>0</v>
      </c>
      <c r="R108" s="155">
        <v>709355</v>
      </c>
      <c r="S108" s="155"/>
      <c r="T108" s="155">
        <v>709355</v>
      </c>
      <c r="U108" s="155"/>
    </row>
    <row r="109" spans="2:21">
      <c r="B109" s="151">
        <v>28</v>
      </c>
      <c r="C109" s="579" t="s">
        <v>799</v>
      </c>
      <c r="D109" s="152" t="s">
        <v>298</v>
      </c>
      <c r="E109" s="152" t="s">
        <v>752</v>
      </c>
      <c r="F109" s="579" t="s">
        <v>773</v>
      </c>
      <c r="G109" s="154"/>
      <c r="H109" s="154"/>
      <c r="I109" s="895"/>
      <c r="J109" s="154"/>
      <c r="K109" s="154"/>
      <c r="L109" s="154"/>
      <c r="M109" s="155"/>
      <c r="N109" s="142"/>
      <c r="O109" s="155">
        <v>0</v>
      </c>
      <c r="P109" s="155"/>
      <c r="Q109" s="155">
        <v>0</v>
      </c>
      <c r="R109" s="155"/>
      <c r="S109" s="155"/>
      <c r="T109" s="155"/>
      <c r="U109" s="155"/>
    </row>
    <row r="110" spans="2:21">
      <c r="B110" s="151">
        <v>29</v>
      </c>
      <c r="C110" s="579" t="s">
        <v>799</v>
      </c>
      <c r="D110" s="152" t="s">
        <v>298</v>
      </c>
      <c r="E110" s="152" t="s">
        <v>752</v>
      </c>
      <c r="F110" s="579" t="s">
        <v>300</v>
      </c>
      <c r="G110" s="160"/>
      <c r="H110" s="154"/>
      <c r="I110" s="895"/>
      <c r="J110" s="154"/>
      <c r="K110" s="154"/>
      <c r="L110" s="154"/>
      <c r="M110" s="155"/>
      <c r="N110" s="142"/>
      <c r="O110" s="155">
        <v>0</v>
      </c>
      <c r="P110" s="155"/>
      <c r="Q110" s="155">
        <v>0</v>
      </c>
      <c r="R110" s="155">
        <v>0</v>
      </c>
      <c r="S110" s="155"/>
      <c r="T110" s="155">
        <v>0</v>
      </c>
      <c r="U110" s="155"/>
    </row>
    <row r="111" spans="2:21">
      <c r="B111" s="151">
        <v>30</v>
      </c>
      <c r="C111" s="579" t="s">
        <v>294</v>
      </c>
      <c r="D111" s="152" t="s">
        <v>293</v>
      </c>
      <c r="E111" s="152" t="s">
        <v>752</v>
      </c>
      <c r="F111" s="579" t="s">
        <v>316</v>
      </c>
      <c r="G111" s="154"/>
      <c r="H111" s="154"/>
      <c r="I111" s="895"/>
      <c r="J111" s="154"/>
      <c r="K111" s="154"/>
      <c r="L111" s="154"/>
      <c r="M111" s="155"/>
      <c r="N111" s="142"/>
      <c r="O111" s="155">
        <v>0</v>
      </c>
      <c r="P111" s="155"/>
      <c r="Q111" s="155">
        <v>0</v>
      </c>
      <c r="R111" s="155">
        <v>2474572</v>
      </c>
      <c r="S111" s="155"/>
      <c r="T111" s="155">
        <v>2474572</v>
      </c>
      <c r="U111" s="155"/>
    </row>
    <row r="112" spans="2:21">
      <c r="B112" s="151">
        <v>31</v>
      </c>
      <c r="C112" s="579" t="s">
        <v>755</v>
      </c>
      <c r="D112" s="152" t="s">
        <v>310</v>
      </c>
      <c r="E112" s="152" t="s">
        <v>752</v>
      </c>
      <c r="F112" s="579" t="s">
        <v>313</v>
      </c>
      <c r="G112" s="154"/>
      <c r="H112" s="154"/>
      <c r="I112" s="895"/>
      <c r="J112" s="154"/>
      <c r="K112" s="154"/>
      <c r="L112" s="154"/>
      <c r="M112" s="155"/>
      <c r="N112" s="142"/>
      <c r="O112" s="155">
        <v>0</v>
      </c>
      <c r="P112" s="155"/>
      <c r="Q112" s="155">
        <v>0</v>
      </c>
      <c r="R112" s="155">
        <v>59609</v>
      </c>
      <c r="S112" s="155"/>
      <c r="T112" s="155">
        <v>59609</v>
      </c>
      <c r="U112" s="155"/>
    </row>
    <row r="113" spans="2:21">
      <c r="B113" s="151">
        <v>32</v>
      </c>
      <c r="C113" s="579" t="s">
        <v>755</v>
      </c>
      <c r="D113" s="152" t="s">
        <v>310</v>
      </c>
      <c r="E113" s="152" t="s">
        <v>752</v>
      </c>
      <c r="F113" s="579" t="s">
        <v>760</v>
      </c>
      <c r="G113" s="154"/>
      <c r="H113" s="154"/>
      <c r="I113" s="895"/>
      <c r="J113" s="154"/>
      <c r="K113" s="154"/>
      <c r="L113" s="154"/>
      <c r="M113" s="155"/>
      <c r="N113" s="142"/>
      <c r="O113" s="155">
        <v>0</v>
      </c>
      <c r="P113" s="155"/>
      <c r="Q113" s="155">
        <v>0</v>
      </c>
      <c r="R113" s="155">
        <v>669493</v>
      </c>
      <c r="S113" s="155"/>
      <c r="T113" s="155">
        <v>669493</v>
      </c>
      <c r="U113" s="155"/>
    </row>
    <row r="114" spans="2:21">
      <c r="B114" s="151">
        <v>33</v>
      </c>
      <c r="C114" s="579" t="s">
        <v>775</v>
      </c>
      <c r="D114" s="152" t="s">
        <v>756</v>
      </c>
      <c r="E114" s="152" t="s">
        <v>757</v>
      </c>
      <c r="F114" s="579" t="s">
        <v>776</v>
      </c>
      <c r="G114" s="154"/>
      <c r="H114" s="154"/>
      <c r="I114" s="895"/>
      <c r="J114" s="154"/>
      <c r="K114" s="154"/>
      <c r="L114" s="154"/>
      <c r="M114" s="155"/>
      <c r="N114" s="142"/>
      <c r="O114" s="155">
        <v>0</v>
      </c>
      <c r="P114" s="155"/>
      <c r="Q114" s="155">
        <v>0</v>
      </c>
      <c r="R114" s="155">
        <v>0</v>
      </c>
      <c r="S114" s="155"/>
      <c r="T114" s="155">
        <v>0</v>
      </c>
      <c r="U114" s="155"/>
    </row>
    <row r="115" spans="2:21">
      <c r="B115" s="151">
        <v>34</v>
      </c>
      <c r="C115" s="579" t="s">
        <v>303</v>
      </c>
      <c r="D115" s="152" t="s">
        <v>302</v>
      </c>
      <c r="E115" s="152" t="s">
        <v>752</v>
      </c>
      <c r="F115" s="153" t="s">
        <v>304</v>
      </c>
      <c r="G115" s="154"/>
      <c r="H115" s="154"/>
      <c r="I115" s="895"/>
      <c r="J115" s="154"/>
      <c r="K115" s="154"/>
      <c r="L115" s="154"/>
      <c r="M115" s="155"/>
      <c r="N115" s="142"/>
      <c r="O115" s="155">
        <v>0</v>
      </c>
      <c r="P115" s="155"/>
      <c r="Q115" s="155">
        <v>0</v>
      </c>
      <c r="R115" s="155">
        <v>95059</v>
      </c>
      <c r="S115" s="155"/>
      <c r="T115" s="155">
        <v>95059</v>
      </c>
      <c r="U115" s="155"/>
    </row>
    <row r="116" spans="2:21">
      <c r="B116" s="151">
        <v>35</v>
      </c>
      <c r="C116" s="579" t="s">
        <v>309</v>
      </c>
      <c r="D116" s="152" t="s">
        <v>308</v>
      </c>
      <c r="E116" s="152" t="s">
        <v>752</v>
      </c>
      <c r="F116" s="153" t="s">
        <v>61</v>
      </c>
      <c r="G116" s="154"/>
      <c r="H116" s="154"/>
      <c r="I116" s="895"/>
      <c r="J116" s="154"/>
      <c r="K116" s="154"/>
      <c r="L116" s="154"/>
      <c r="M116" s="155"/>
      <c r="N116" s="142"/>
      <c r="O116" s="155">
        <v>0</v>
      </c>
      <c r="P116" s="155"/>
      <c r="Q116" s="155">
        <v>0</v>
      </c>
      <c r="R116" s="155"/>
      <c r="S116" s="155"/>
      <c r="T116" s="155"/>
      <c r="U116" s="155"/>
    </row>
    <row r="117" spans="2:21">
      <c r="B117" s="151">
        <v>36</v>
      </c>
      <c r="C117" s="579" t="s">
        <v>315</v>
      </c>
      <c r="D117" s="152" t="s">
        <v>314</v>
      </c>
      <c r="E117" s="152" t="s">
        <v>752</v>
      </c>
      <c r="F117" s="153" t="s">
        <v>61</v>
      </c>
      <c r="G117" s="154"/>
      <c r="H117" s="154"/>
      <c r="I117" s="895"/>
      <c r="J117" s="154"/>
      <c r="K117" s="154"/>
      <c r="L117" s="154"/>
      <c r="M117" s="155"/>
      <c r="N117" s="142"/>
      <c r="O117" s="155">
        <v>0</v>
      </c>
      <c r="P117" s="155"/>
      <c r="Q117" s="155">
        <v>0</v>
      </c>
      <c r="R117" s="155">
        <v>196748</v>
      </c>
      <c r="S117" s="155"/>
      <c r="T117" s="155">
        <v>196748</v>
      </c>
      <c r="U117" s="155"/>
    </row>
    <row r="118" spans="2:21">
      <c r="B118" s="151">
        <v>37</v>
      </c>
      <c r="C118" s="579" t="s">
        <v>777</v>
      </c>
      <c r="D118" s="152" t="s">
        <v>778</v>
      </c>
      <c r="E118" s="152" t="s">
        <v>752</v>
      </c>
      <c r="F118" s="153" t="s">
        <v>779</v>
      </c>
      <c r="G118" s="154"/>
      <c r="H118" s="154"/>
      <c r="I118" s="895"/>
      <c r="J118" s="154"/>
      <c r="K118" s="154"/>
      <c r="L118" s="154"/>
      <c r="M118" s="155"/>
      <c r="N118" s="142"/>
      <c r="O118" s="155"/>
      <c r="P118" s="155"/>
      <c r="Q118" s="155"/>
      <c r="R118" s="155">
        <v>114902</v>
      </c>
      <c r="S118" s="155"/>
      <c r="T118" s="155">
        <v>114902</v>
      </c>
      <c r="U118" s="155"/>
    </row>
    <row r="119" spans="2:21">
      <c r="B119" s="151">
        <v>38</v>
      </c>
      <c r="C119" s="579" t="s">
        <v>777</v>
      </c>
      <c r="D119" s="152" t="s">
        <v>317</v>
      </c>
      <c r="E119" s="152" t="s">
        <v>752</v>
      </c>
      <c r="F119" s="153" t="s">
        <v>318</v>
      </c>
      <c r="G119" s="154"/>
      <c r="H119" s="154"/>
      <c r="I119" s="895">
        <v>1343176</v>
      </c>
      <c r="J119" s="154"/>
      <c r="K119" s="154"/>
      <c r="L119" s="154"/>
      <c r="M119" s="155"/>
      <c r="N119" s="142"/>
      <c r="O119" s="155"/>
      <c r="P119" s="155"/>
      <c r="Q119" s="155"/>
      <c r="R119" s="155">
        <v>10249</v>
      </c>
      <c r="S119" s="155"/>
      <c r="T119" s="155">
        <v>10249</v>
      </c>
      <c r="U119" s="155"/>
    </row>
    <row r="120" spans="2:21">
      <c r="B120" s="151">
        <v>39</v>
      </c>
      <c r="C120" s="579" t="s">
        <v>780</v>
      </c>
      <c r="D120" s="152" t="s">
        <v>781</v>
      </c>
      <c r="E120" s="152" t="s">
        <v>752</v>
      </c>
      <c r="F120" s="153" t="s">
        <v>318</v>
      </c>
      <c r="G120" s="154"/>
      <c r="H120" s="154"/>
      <c r="I120" s="895">
        <v>138135</v>
      </c>
      <c r="J120" s="154"/>
      <c r="K120" s="154"/>
      <c r="L120" s="154"/>
      <c r="M120" s="155"/>
      <c r="N120" s="142"/>
      <c r="O120" s="155"/>
      <c r="P120" s="155"/>
      <c r="Q120" s="155"/>
      <c r="R120" s="155">
        <v>186617</v>
      </c>
      <c r="S120" s="155"/>
      <c r="T120" s="155">
        <v>186617</v>
      </c>
      <c r="U120" s="155"/>
    </row>
    <row r="121" spans="2:21">
      <c r="B121" s="151">
        <v>40</v>
      </c>
      <c r="C121" s="579" t="s">
        <v>306</v>
      </c>
      <c r="D121" s="152" t="s">
        <v>305</v>
      </c>
      <c r="E121" s="152" t="s">
        <v>752</v>
      </c>
      <c r="F121" s="153" t="s">
        <v>307</v>
      </c>
      <c r="G121" s="154"/>
      <c r="H121" s="154"/>
      <c r="I121" s="895">
        <v>337394</v>
      </c>
      <c r="J121" s="154"/>
      <c r="K121" s="154"/>
      <c r="L121" s="154"/>
      <c r="M121" s="155"/>
      <c r="N121" s="142"/>
      <c r="O121" s="155"/>
      <c r="P121" s="155"/>
      <c r="Q121" s="155"/>
      <c r="R121" s="155">
        <v>24283</v>
      </c>
      <c r="S121" s="155"/>
      <c r="T121" s="155">
        <v>24283</v>
      </c>
      <c r="U121" s="155"/>
    </row>
    <row r="122" spans="2:21">
      <c r="B122" s="151">
        <v>41</v>
      </c>
      <c r="C122" s="579" t="s">
        <v>296</v>
      </c>
      <c r="D122" s="152" t="s">
        <v>297</v>
      </c>
      <c r="E122" s="152" t="s">
        <v>752</v>
      </c>
      <c r="F122" s="153" t="s">
        <v>785</v>
      </c>
      <c r="G122" s="154"/>
      <c r="H122" s="154"/>
      <c r="I122" s="895"/>
      <c r="J122" s="154"/>
      <c r="K122" s="154"/>
      <c r="L122" s="154"/>
      <c r="M122" s="155"/>
      <c r="N122" s="142"/>
      <c r="O122" s="155">
        <v>1279</v>
      </c>
      <c r="P122" s="155"/>
      <c r="Q122" s="155">
        <v>1279</v>
      </c>
      <c r="R122" s="155"/>
      <c r="S122" s="155"/>
      <c r="T122" s="155">
        <v>0</v>
      </c>
      <c r="U122" s="155"/>
    </row>
    <row r="123" spans="2:21">
      <c r="B123" s="151">
        <v>42</v>
      </c>
      <c r="C123" s="579" t="s">
        <v>296</v>
      </c>
      <c r="D123" s="152" t="s">
        <v>297</v>
      </c>
      <c r="E123" s="152" t="s">
        <v>752</v>
      </c>
      <c r="F123" s="153" t="s">
        <v>786</v>
      </c>
      <c r="G123" s="154"/>
      <c r="H123" s="154"/>
      <c r="I123" s="895"/>
      <c r="J123" s="154"/>
      <c r="K123" s="154"/>
      <c r="L123" s="154"/>
      <c r="M123" s="155"/>
      <c r="N123" s="142"/>
      <c r="O123" s="155">
        <v>14612</v>
      </c>
      <c r="P123" s="155"/>
      <c r="Q123" s="155">
        <v>14612</v>
      </c>
      <c r="R123" s="155"/>
      <c r="S123" s="155"/>
      <c r="T123" s="155">
        <v>0</v>
      </c>
      <c r="U123" s="155"/>
    </row>
    <row r="124" spans="2:21">
      <c r="B124" s="151">
        <v>43</v>
      </c>
      <c r="C124" s="579" t="s">
        <v>290</v>
      </c>
      <c r="D124" s="152" t="s">
        <v>291</v>
      </c>
      <c r="E124" s="152"/>
      <c r="F124" s="153" t="s">
        <v>292</v>
      </c>
      <c r="G124" s="154"/>
      <c r="H124" s="154"/>
      <c r="I124" s="895"/>
      <c r="J124" s="154"/>
      <c r="K124" s="154"/>
      <c r="L124" s="154"/>
      <c r="M124" s="155"/>
      <c r="N124" s="142"/>
      <c r="O124" s="155">
        <v>142</v>
      </c>
      <c r="P124" s="155"/>
      <c r="Q124" s="155">
        <v>142</v>
      </c>
      <c r="R124" s="155"/>
      <c r="S124" s="155"/>
      <c r="T124" s="155">
        <v>0</v>
      </c>
      <c r="U124" s="155"/>
    </row>
    <row r="125" spans="2:21">
      <c r="B125" s="151"/>
      <c r="C125" s="884" t="s">
        <v>787</v>
      </c>
      <c r="D125" s="885"/>
      <c r="E125" s="885"/>
      <c r="F125" s="886"/>
      <c r="G125" s="640">
        <f t="shared" ref="G125:M125" si="6">SUM(G82:G124)</f>
        <v>11496263</v>
      </c>
      <c r="H125" s="640">
        <f t="shared" si="6"/>
        <v>0</v>
      </c>
      <c r="I125" s="897">
        <f t="shared" si="6"/>
        <v>32616628</v>
      </c>
      <c r="J125" s="640">
        <f t="shared" si="6"/>
        <v>0</v>
      </c>
      <c r="K125" s="640">
        <f t="shared" si="6"/>
        <v>0</v>
      </c>
      <c r="L125" s="640">
        <f t="shared" si="6"/>
        <v>0</v>
      </c>
      <c r="M125" s="640">
        <f t="shared" si="6"/>
        <v>0</v>
      </c>
      <c r="N125" s="142"/>
      <c r="O125" s="640">
        <f>SUM(O82:O124)</f>
        <v>23032</v>
      </c>
      <c r="P125" s="640">
        <f t="shared" ref="P125:U125" si="7">SUM(P82:P124)</f>
        <v>0</v>
      </c>
      <c r="Q125" s="640">
        <f t="shared" si="7"/>
        <v>23032</v>
      </c>
      <c r="R125" s="640">
        <f t="shared" si="7"/>
        <v>5002103</v>
      </c>
      <c r="S125" s="640">
        <f t="shared" si="7"/>
        <v>0</v>
      </c>
      <c r="T125" s="640">
        <f t="shared" si="7"/>
        <v>5002103</v>
      </c>
      <c r="U125" s="640">
        <f t="shared" si="7"/>
        <v>0</v>
      </c>
    </row>
    <row r="126" spans="2:21" ht="15" thickBot="1">
      <c r="B126" s="151"/>
      <c r="C126" s="580" t="s">
        <v>788</v>
      </c>
      <c r="D126" s="161"/>
      <c r="E126" s="161"/>
      <c r="F126" s="162"/>
      <c r="G126" s="163">
        <f>+G125+G79</f>
        <v>11496263</v>
      </c>
      <c r="H126" s="163">
        <f>+H125+H79</f>
        <v>0</v>
      </c>
      <c r="I126" s="900">
        <f>+I125+I79</f>
        <v>32616628</v>
      </c>
      <c r="J126" s="163">
        <v>0</v>
      </c>
      <c r="K126" s="163">
        <v>0</v>
      </c>
      <c r="L126" s="163">
        <v>0</v>
      </c>
      <c r="M126" s="163">
        <f t="shared" ref="M126" si="8">+M79+M125</f>
        <v>39079873</v>
      </c>
      <c r="N126" s="142"/>
      <c r="O126" s="163">
        <f t="shared" ref="O126:U126" si="9">+O125+O79</f>
        <v>23032</v>
      </c>
      <c r="P126" s="163">
        <f t="shared" si="9"/>
        <v>0</v>
      </c>
      <c r="Q126" s="163">
        <f t="shared" si="9"/>
        <v>23032</v>
      </c>
      <c r="R126" s="163">
        <f t="shared" si="9"/>
        <v>5002103</v>
      </c>
      <c r="S126" s="163">
        <f t="shared" si="9"/>
        <v>0</v>
      </c>
      <c r="T126" s="163">
        <f t="shared" si="9"/>
        <v>5002103</v>
      </c>
      <c r="U126" s="163">
        <f t="shared" si="9"/>
        <v>0</v>
      </c>
    </row>
    <row r="127" spans="2:21" ht="15" thickTop="1">
      <c r="E127" s="167"/>
    </row>
    <row r="128" spans="2:21">
      <c r="C128" s="576" t="s">
        <v>373</v>
      </c>
      <c r="D128" s="576"/>
      <c r="E128" s="165"/>
    </row>
    <row r="129" spans="3:5">
      <c r="C129" s="581" t="s">
        <v>288</v>
      </c>
      <c r="D129" s="166">
        <f>+Activo!E9</f>
        <v>14381</v>
      </c>
      <c r="E129" s="361">
        <f>+D129-O125</f>
        <v>-8651</v>
      </c>
    </row>
    <row r="130" spans="3:5">
      <c r="C130" s="581" t="s">
        <v>789</v>
      </c>
      <c r="D130" s="166">
        <f>+Pasivo!E8</f>
        <v>1578553</v>
      </c>
      <c r="E130" s="361">
        <f>+D130-R125</f>
        <v>-3423550</v>
      </c>
    </row>
  </sheetData>
  <autoFilter ref="C12:M65"/>
  <mergeCells count="18">
    <mergeCell ref="C11:M11"/>
    <mergeCell ref="C16:M16"/>
    <mergeCell ref="I73:M73"/>
    <mergeCell ref="C74:C75"/>
    <mergeCell ref="D74:D75"/>
    <mergeCell ref="E74:E75"/>
    <mergeCell ref="F74:F75"/>
    <mergeCell ref="G74:M74"/>
    <mergeCell ref="E9:E10"/>
    <mergeCell ref="F9:F10"/>
    <mergeCell ref="G9:M9"/>
    <mergeCell ref="B1:F1"/>
    <mergeCell ref="B3:F3"/>
    <mergeCell ref="B4:F4"/>
    <mergeCell ref="B5:F5"/>
    <mergeCell ref="I8:M8"/>
    <mergeCell ref="C9:C10"/>
    <mergeCell ref="D9:D10"/>
  </mergeCells>
  <pageMargins left="0.7" right="0.7" top="0.75" bottom="0.75" header="0.3" footer="0.3"/>
  <ignoredErrors>
    <ignoredError sqref="I26:I27 G30 R27:T40 P62:Q62 R50:T56 S49:T49 R42:T48 S41 R58:T59 S57:T57 G3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499984740745262"/>
  </sheetPr>
  <dimension ref="A1:Q66"/>
  <sheetViews>
    <sheetView showGridLines="0" topLeftCell="A5" zoomScaleNormal="100" workbookViewId="0">
      <selection activeCell="D26" sqref="D26"/>
    </sheetView>
  </sheetViews>
  <sheetFormatPr baseColWidth="10" defaultColWidth="0" defaultRowHeight="12" zeroHeight="1" outlineLevelRow="1"/>
  <cols>
    <col min="1" max="1" width="9.44140625" style="537" customWidth="1"/>
    <col min="2" max="2" width="57.21875" style="9" customWidth="1"/>
    <col min="3" max="3" width="7.21875" style="9" customWidth="1"/>
    <col min="4" max="5" width="12.5546875" style="9" customWidth="1"/>
    <col min="6" max="7" width="12" style="9" customWidth="1"/>
    <col min="8" max="8" width="15.5546875" style="9" customWidth="1"/>
    <col min="9" max="9" width="11.5546875" style="9" customWidth="1"/>
    <col min="10" max="10" width="11.44140625" style="9" customWidth="1"/>
    <col min="11" max="12" width="12.5546875" style="9" customWidth="1"/>
    <col min="13" max="13" width="11.5546875" style="9" customWidth="1"/>
    <col min="14" max="16" width="0" style="9" hidden="1" customWidth="1"/>
    <col min="17" max="17" width="11.5546875" style="9" hidden="1" customWidth="1"/>
    <col min="18" max="16384" width="0" style="9" hidden="1"/>
  </cols>
  <sheetData>
    <row r="1" spans="1:12" ht="12.6" thickBot="1"/>
    <row r="2" spans="1:12" ht="24">
      <c r="B2" s="1033" t="s">
        <v>127</v>
      </c>
      <c r="C2" s="1019" t="s">
        <v>85</v>
      </c>
      <c r="D2" s="681">
        <v>45565</v>
      </c>
      <c r="E2" s="681">
        <v>45199</v>
      </c>
      <c r="F2" s="704" t="s">
        <v>858</v>
      </c>
      <c r="G2" s="704" t="s">
        <v>857</v>
      </c>
      <c r="H2" s="193"/>
      <c r="I2" s="1034" t="s">
        <v>128</v>
      </c>
      <c r="J2" s="1027" t="s">
        <v>87</v>
      </c>
      <c r="K2" s="681">
        <v>45473</v>
      </c>
      <c r="L2" s="681">
        <v>45107</v>
      </c>
    </row>
    <row r="3" spans="1:12" ht="12.6" thickBot="1">
      <c r="B3" s="1033"/>
      <c r="C3" s="1020"/>
      <c r="D3" s="192" t="s">
        <v>88</v>
      </c>
      <c r="E3" s="192" t="s">
        <v>88</v>
      </c>
      <c r="F3" s="192" t="s">
        <v>88</v>
      </c>
      <c r="G3" s="192" t="s">
        <v>88</v>
      </c>
      <c r="H3" s="193"/>
      <c r="I3" s="1035"/>
      <c r="J3" s="1028"/>
      <c r="K3" s="192" t="s">
        <v>88</v>
      </c>
      <c r="L3" s="192" t="s">
        <v>88</v>
      </c>
    </row>
    <row r="4" spans="1:12">
      <c r="A4" s="537" t="s">
        <v>59</v>
      </c>
      <c r="B4" s="642" t="s">
        <v>60</v>
      </c>
      <c r="C4" s="698">
        <v>25</v>
      </c>
      <c r="D4" s="642">
        <v>483042204</v>
      </c>
      <c r="E4" s="642">
        <v>475235519</v>
      </c>
      <c r="F4" s="642">
        <v>143355594</v>
      </c>
      <c r="G4" s="642">
        <v>138426249</v>
      </c>
      <c r="H4" s="193"/>
      <c r="I4" s="627">
        <v>7806685</v>
      </c>
      <c r="J4" s="607">
        <v>1.6426981334280277E-2</v>
      </c>
      <c r="K4" s="642">
        <v>339686610</v>
      </c>
      <c r="L4" s="642">
        <v>336809270</v>
      </c>
    </row>
    <row r="5" spans="1:12">
      <c r="A5" s="537" t="s">
        <v>62</v>
      </c>
      <c r="B5" s="196" t="s">
        <v>63</v>
      </c>
      <c r="C5" s="195"/>
      <c r="D5" s="196">
        <v>-61764843</v>
      </c>
      <c r="E5" s="196">
        <v>-68295994</v>
      </c>
      <c r="F5" s="196">
        <v>-20594413</v>
      </c>
      <c r="G5" s="196">
        <v>-20051992</v>
      </c>
      <c r="H5" s="193"/>
      <c r="I5" s="627">
        <v>6531151</v>
      </c>
      <c r="J5" s="607">
        <v>-9.5630074583876762E-2</v>
      </c>
      <c r="K5" s="196">
        <v>-41170430</v>
      </c>
      <c r="L5" s="196">
        <v>-48244002</v>
      </c>
    </row>
    <row r="6" spans="1:12">
      <c r="A6" s="537" t="s">
        <v>64</v>
      </c>
      <c r="B6" s="196" t="s">
        <v>65</v>
      </c>
      <c r="C6" s="195">
        <v>20</v>
      </c>
      <c r="D6" s="196">
        <v>-60663659</v>
      </c>
      <c r="E6" s="196">
        <v>-55636489</v>
      </c>
      <c r="F6" s="196">
        <v>-20698782</v>
      </c>
      <c r="G6" s="196">
        <v>-18922840</v>
      </c>
      <c r="H6" s="193"/>
      <c r="I6" s="627">
        <v>-5027170</v>
      </c>
      <c r="J6" s="607">
        <v>9.0357427119457517E-2</v>
      </c>
      <c r="K6" s="196">
        <v>-39964877</v>
      </c>
      <c r="L6" s="196">
        <v>-36713649</v>
      </c>
    </row>
    <row r="7" spans="1:12">
      <c r="A7" s="537" t="s">
        <v>66</v>
      </c>
      <c r="B7" s="196" t="s">
        <v>67</v>
      </c>
      <c r="C7" s="195" t="s">
        <v>847</v>
      </c>
      <c r="D7" s="196">
        <v>-60798649</v>
      </c>
      <c r="E7" s="196">
        <v>-56569056</v>
      </c>
      <c r="F7" s="196">
        <v>-20220051</v>
      </c>
      <c r="G7" s="196">
        <v>-19264529</v>
      </c>
      <c r="H7" s="193"/>
      <c r="I7" s="627">
        <v>-4229593</v>
      </c>
      <c r="J7" s="607">
        <v>7.4768668580928774E-2</v>
      </c>
      <c r="K7" s="196">
        <v>-40578598</v>
      </c>
      <c r="L7" s="196">
        <v>-37304527</v>
      </c>
    </row>
    <row r="8" spans="1:12">
      <c r="A8" s="537" t="s">
        <v>68</v>
      </c>
      <c r="B8" s="196" t="s">
        <v>69</v>
      </c>
      <c r="C8" s="611">
        <v>26</v>
      </c>
      <c r="D8" s="196">
        <v>-119028718</v>
      </c>
      <c r="E8" s="196">
        <v>-109290684</v>
      </c>
      <c r="F8" s="196">
        <v>-43327383</v>
      </c>
      <c r="G8" s="196">
        <v>-37162971</v>
      </c>
      <c r="H8" s="193"/>
      <c r="I8" s="627">
        <v>-9738034</v>
      </c>
      <c r="J8" s="607">
        <v>8.9102141587841105E-2</v>
      </c>
      <c r="K8" s="196">
        <v>-75701335</v>
      </c>
      <c r="L8" s="196">
        <v>-72127713</v>
      </c>
    </row>
    <row r="9" spans="1:12" ht="12.6" thickBot="1">
      <c r="A9" s="537" t="s">
        <v>70</v>
      </c>
      <c r="B9" s="198" t="s">
        <v>71</v>
      </c>
      <c r="C9" s="197">
        <v>27</v>
      </c>
      <c r="D9" s="196">
        <v>2237093</v>
      </c>
      <c r="E9" s="196">
        <v>-1774124</v>
      </c>
      <c r="F9" s="196">
        <v>-264659</v>
      </c>
      <c r="G9" s="196">
        <v>117193</v>
      </c>
      <c r="H9" s="193"/>
      <c r="I9" s="627">
        <v>4011217</v>
      </c>
      <c r="J9" s="607">
        <v>-2.2609563931269743</v>
      </c>
      <c r="K9" s="196">
        <v>2501752</v>
      </c>
      <c r="L9" s="196">
        <v>-1891317</v>
      </c>
    </row>
    <row r="10" spans="1:12" ht="12.6" thickBot="1">
      <c r="B10" s="644" t="s">
        <v>129</v>
      </c>
      <c r="C10" s="685"/>
      <c r="D10" s="644">
        <v>183023428</v>
      </c>
      <c r="E10" s="644">
        <v>183669172</v>
      </c>
      <c r="F10" s="644">
        <v>38250306</v>
      </c>
      <c r="G10" s="644">
        <v>43141110</v>
      </c>
      <c r="H10" s="193"/>
      <c r="I10" s="628">
        <v>-645744</v>
      </c>
      <c r="J10" s="603">
        <v>-3.5157995921057455E-3</v>
      </c>
      <c r="K10" s="644">
        <v>144773122</v>
      </c>
      <c r="L10" s="644">
        <v>140528062</v>
      </c>
    </row>
    <row r="11" spans="1:12">
      <c r="A11" s="537" t="s">
        <v>73</v>
      </c>
      <c r="B11" s="642" t="s">
        <v>74</v>
      </c>
      <c r="C11" s="698">
        <v>27</v>
      </c>
      <c r="D11" s="642">
        <v>7604978</v>
      </c>
      <c r="E11" s="642">
        <v>12898623</v>
      </c>
      <c r="F11" s="642">
        <v>2639168</v>
      </c>
      <c r="G11" s="642">
        <v>2246465</v>
      </c>
      <c r="H11" s="193"/>
      <c r="I11" s="627">
        <v>-5293645</v>
      </c>
      <c r="J11" s="607">
        <v>-0.41040388574811437</v>
      </c>
      <c r="K11" s="642">
        <v>4965810</v>
      </c>
      <c r="L11" s="642">
        <v>10652158</v>
      </c>
    </row>
    <row r="12" spans="1:12">
      <c r="A12" s="537" t="s">
        <v>75</v>
      </c>
      <c r="B12" s="196" t="s">
        <v>130</v>
      </c>
      <c r="C12" s="195">
        <v>27</v>
      </c>
      <c r="D12" s="196">
        <v>-37232930</v>
      </c>
      <c r="E12" s="196">
        <v>-36680405</v>
      </c>
      <c r="F12" s="196">
        <v>-13300111</v>
      </c>
      <c r="G12" s="196">
        <v>-12415087</v>
      </c>
      <c r="H12" s="193"/>
      <c r="I12" s="627">
        <v>-552525</v>
      </c>
      <c r="J12" s="607">
        <v>1.5063219721810597E-2</v>
      </c>
      <c r="K12" s="196">
        <v>-23932819</v>
      </c>
      <c r="L12" s="196">
        <v>-24265318</v>
      </c>
    </row>
    <row r="13" spans="1:12" ht="24">
      <c r="A13" s="537" t="s">
        <v>77</v>
      </c>
      <c r="B13" s="365" t="s">
        <v>131</v>
      </c>
      <c r="C13" s="195">
        <v>24</v>
      </c>
      <c r="D13" s="196">
        <v>-6550791</v>
      </c>
      <c r="E13" s="196">
        <v>-10816911</v>
      </c>
      <c r="F13" s="196">
        <v>36709</v>
      </c>
      <c r="G13" s="196">
        <v>-2630571</v>
      </c>
      <c r="H13" s="193"/>
      <c r="I13" s="627">
        <v>4266120</v>
      </c>
      <c r="J13" s="607">
        <v>-0.39439355653383856</v>
      </c>
      <c r="K13" s="196">
        <v>-6587500</v>
      </c>
      <c r="L13" s="196">
        <v>-8186340</v>
      </c>
    </row>
    <row r="14" spans="1:12">
      <c r="A14" s="537" t="s">
        <v>79</v>
      </c>
      <c r="B14" s="365" t="s">
        <v>80</v>
      </c>
      <c r="C14" s="195">
        <v>28</v>
      </c>
      <c r="D14" s="196">
        <v>269429</v>
      </c>
      <c r="E14" s="196">
        <v>2515087</v>
      </c>
      <c r="F14" s="196">
        <v>-197403</v>
      </c>
      <c r="G14" s="196">
        <v>2013758</v>
      </c>
      <c r="H14" s="193"/>
      <c r="I14" s="627">
        <v>-2245658</v>
      </c>
      <c r="J14" s="607">
        <v>-0.89287487868212911</v>
      </c>
      <c r="K14" s="196">
        <v>466832</v>
      </c>
      <c r="L14" s="196">
        <v>501329</v>
      </c>
    </row>
    <row r="15" spans="1:12" ht="12.6" thickBot="1">
      <c r="A15" s="537" t="s">
        <v>81</v>
      </c>
      <c r="B15" s="196" t="s">
        <v>82</v>
      </c>
      <c r="C15" s="195">
        <v>29</v>
      </c>
      <c r="D15" s="196">
        <v>-31381630</v>
      </c>
      <c r="E15" s="196">
        <v>-29886454</v>
      </c>
      <c r="F15" s="196">
        <v>-9917250</v>
      </c>
      <c r="G15" s="196">
        <v>-3125107</v>
      </c>
      <c r="H15" s="193"/>
      <c r="I15" s="627">
        <v>-1495176</v>
      </c>
      <c r="J15" s="607">
        <v>5.0028551396562468E-2</v>
      </c>
      <c r="K15" s="196">
        <v>-21464380</v>
      </c>
      <c r="L15" s="196">
        <v>-26761347</v>
      </c>
    </row>
    <row r="16" spans="1:12" ht="12.6" hidden="1" customHeight="1" outlineLevel="1" thickBot="1">
      <c r="A16" s="537" t="s">
        <v>72</v>
      </c>
      <c r="B16" s="198" t="s">
        <v>132</v>
      </c>
      <c r="C16" s="197"/>
      <c r="D16" s="198">
        <v>0</v>
      </c>
      <c r="E16" s="198">
        <v>0</v>
      </c>
      <c r="F16" s="198">
        <v>0</v>
      </c>
      <c r="G16" s="198">
        <v>0</v>
      </c>
      <c r="H16" s="193"/>
      <c r="I16" s="627">
        <v>0</v>
      </c>
      <c r="J16" s="607">
        <v>1</v>
      </c>
      <c r="K16" s="198">
        <v>0</v>
      </c>
      <c r="L16" s="198">
        <v>0</v>
      </c>
    </row>
    <row r="17" spans="1:13" ht="12.6" collapsed="1" thickBot="1">
      <c r="B17" s="644" t="s">
        <v>133</v>
      </c>
      <c r="C17" s="685"/>
      <c r="D17" s="644">
        <v>115732484</v>
      </c>
      <c r="E17" s="644">
        <v>121699112</v>
      </c>
      <c r="F17" s="644">
        <v>17511419</v>
      </c>
      <c r="G17" s="644">
        <v>29230568</v>
      </c>
      <c r="H17" s="193"/>
      <c r="I17" s="628">
        <v>-5966628</v>
      </c>
      <c r="J17" s="603">
        <v>-4.9027703669686597E-2</v>
      </c>
      <c r="K17" s="644">
        <v>98221065</v>
      </c>
      <c r="L17" s="644">
        <v>92468544</v>
      </c>
    </row>
    <row r="18" spans="1:13" ht="12.6" thickBot="1">
      <c r="A18" s="537" t="s">
        <v>83</v>
      </c>
      <c r="B18" s="643" t="s">
        <v>134</v>
      </c>
      <c r="C18" s="645">
        <v>16</v>
      </c>
      <c r="D18" s="643">
        <v>-24328925</v>
      </c>
      <c r="E18" s="643">
        <v>-25215487</v>
      </c>
      <c r="F18" s="643">
        <v>-2616166</v>
      </c>
      <c r="G18" s="643">
        <v>-7170908</v>
      </c>
      <c r="H18" s="193"/>
      <c r="I18" s="627">
        <v>886562</v>
      </c>
      <c r="J18" s="607">
        <v>-3.5159424047610105E-2</v>
      </c>
      <c r="K18" s="643">
        <v>-21712759</v>
      </c>
      <c r="L18" s="643">
        <v>-18044579</v>
      </c>
    </row>
    <row r="19" spans="1:13" ht="12.6" thickBot="1">
      <c r="B19" s="705" t="s">
        <v>135</v>
      </c>
      <c r="C19" s="703"/>
      <c r="D19" s="644">
        <v>91403559</v>
      </c>
      <c r="E19" s="644">
        <v>96483625</v>
      </c>
      <c r="F19" s="644">
        <v>14895253</v>
      </c>
      <c r="G19" s="644">
        <v>22059660</v>
      </c>
      <c r="H19" s="193"/>
      <c r="I19" s="628">
        <v>-5080066</v>
      </c>
      <c r="J19" s="603">
        <v>-5.2652105473856313E-2</v>
      </c>
      <c r="K19" s="644">
        <v>76508306</v>
      </c>
      <c r="L19" s="644">
        <v>74423965</v>
      </c>
    </row>
    <row r="20" spans="1:13" ht="12" customHeight="1" thickBot="1">
      <c r="B20" s="706"/>
      <c r="C20" s="645"/>
      <c r="D20" s="643"/>
      <c r="E20" s="643"/>
      <c r="F20" s="643"/>
      <c r="G20" s="643"/>
      <c r="H20" s="193"/>
      <c r="I20" s="627"/>
      <c r="J20" s="607"/>
      <c r="K20" s="643"/>
      <c r="L20" s="643"/>
    </row>
    <row r="21" spans="1:13" ht="12.6" hidden="1" customHeight="1" thickBot="1">
      <c r="B21" s="643"/>
      <c r="C21" s="645"/>
      <c r="D21" s="645"/>
      <c r="E21" s="645"/>
      <c r="F21" s="645"/>
      <c r="G21" s="645"/>
      <c r="H21" s="193"/>
      <c r="I21" s="627"/>
      <c r="J21" s="607"/>
      <c r="K21" s="645"/>
      <c r="L21" s="645"/>
    </row>
    <row r="22" spans="1:13" ht="12.6" thickBot="1">
      <c r="B22" s="644" t="s">
        <v>137</v>
      </c>
      <c r="C22" s="703"/>
      <c r="D22" s="644">
        <v>91403559</v>
      </c>
      <c r="E22" s="644">
        <v>96483625</v>
      </c>
      <c r="F22" s="644">
        <v>14895253</v>
      </c>
      <c r="G22" s="644">
        <v>22059660</v>
      </c>
      <c r="H22" s="193"/>
      <c r="I22" s="628">
        <v>-5080066</v>
      </c>
      <c r="J22" s="603">
        <v>-5.2652105473856313E-2</v>
      </c>
      <c r="K22" s="644">
        <v>76508306</v>
      </c>
      <c r="L22" s="644">
        <v>74423965</v>
      </c>
    </row>
    <row r="23" spans="1:13" ht="12.6" thickBot="1">
      <c r="B23" s="707" t="s">
        <v>138</v>
      </c>
      <c r="C23" s="708"/>
      <c r="D23" s="645"/>
      <c r="E23" s="645"/>
      <c r="F23" s="645"/>
      <c r="G23" s="645"/>
      <c r="H23" s="193"/>
      <c r="I23" s="627"/>
      <c r="J23" s="607"/>
      <c r="K23" s="645"/>
      <c r="L23" s="645"/>
    </row>
    <row r="24" spans="1:13" ht="12.6" thickBot="1">
      <c r="B24" s="705" t="s">
        <v>139</v>
      </c>
      <c r="C24" s="703"/>
      <c r="D24" s="644">
        <v>91402116</v>
      </c>
      <c r="E24" s="644">
        <v>96482376</v>
      </c>
      <c r="F24" s="644">
        <v>14895038</v>
      </c>
      <c r="G24" s="644">
        <v>22059594</v>
      </c>
      <c r="H24" s="193"/>
      <c r="I24" s="628">
        <v>-5080260</v>
      </c>
      <c r="J24" s="603">
        <v>-5.2654797804730681E-2</v>
      </c>
      <c r="K24" s="644">
        <v>76507078</v>
      </c>
      <c r="L24" s="644">
        <v>74422782</v>
      </c>
    </row>
    <row r="25" spans="1:13" ht="12.6" thickBot="1">
      <c r="A25" s="537" t="s">
        <v>84</v>
      </c>
      <c r="B25" s="706" t="s">
        <v>140</v>
      </c>
      <c r="C25" s="645">
        <v>23</v>
      </c>
      <c r="D25" s="196">
        <v>1443</v>
      </c>
      <c r="E25" s="196">
        <v>1249</v>
      </c>
      <c r="F25" s="196">
        <v>215</v>
      </c>
      <c r="G25" s="196">
        <v>66</v>
      </c>
      <c r="H25" s="193"/>
      <c r="I25" s="627">
        <v>194</v>
      </c>
      <c r="J25" s="607">
        <v>0.15532425940752603</v>
      </c>
      <c r="K25" s="196">
        <v>1228</v>
      </c>
      <c r="L25" s="196">
        <v>1183</v>
      </c>
    </row>
    <row r="26" spans="1:13" ht="12.6" thickBot="1">
      <c r="B26" s="653" t="s">
        <v>141</v>
      </c>
      <c r="C26" s="709"/>
      <c r="D26" s="653">
        <v>91403559</v>
      </c>
      <c r="E26" s="653">
        <v>96483625</v>
      </c>
      <c r="F26" s="653">
        <v>14895253</v>
      </c>
      <c r="G26" s="653">
        <v>22059660</v>
      </c>
      <c r="H26" s="193"/>
      <c r="I26" s="628">
        <v>-5080066</v>
      </c>
      <c r="J26" s="603">
        <v>-5.2652105473856313E-2</v>
      </c>
      <c r="K26" s="653">
        <v>76508306</v>
      </c>
      <c r="L26" s="653">
        <v>74423965</v>
      </c>
    </row>
    <row r="27" spans="1:13">
      <c r="B27" s="691" t="s">
        <v>142</v>
      </c>
      <c r="C27" s="710"/>
      <c r="D27" s="698"/>
      <c r="E27" s="698"/>
      <c r="F27" s="698"/>
      <c r="G27" s="698"/>
      <c r="H27" s="193"/>
      <c r="I27" s="629"/>
      <c r="J27" s="630"/>
      <c r="K27" s="698"/>
      <c r="L27" s="698"/>
    </row>
    <row r="28" spans="1:13">
      <c r="B28" s="366" t="s">
        <v>143</v>
      </c>
      <c r="C28" s="197">
        <v>31</v>
      </c>
      <c r="D28" s="218">
        <v>14.938000000000001</v>
      </c>
      <c r="E28" s="218">
        <v>15.768000000000001</v>
      </c>
      <c r="F28" s="218">
        <v>2.4350000000000005</v>
      </c>
      <c r="G28" s="218">
        <v>3.6050000000000004</v>
      </c>
      <c r="H28" s="193"/>
      <c r="I28" s="629"/>
      <c r="J28" s="630"/>
      <c r="K28" s="218">
        <v>12.503</v>
      </c>
      <c r="L28" s="218">
        <v>12.163</v>
      </c>
    </row>
    <row r="29" spans="1:13">
      <c r="B29" s="644" t="s">
        <v>144</v>
      </c>
      <c r="C29" s="702"/>
      <c r="D29" s="711">
        <v>14.938000000000001</v>
      </c>
      <c r="E29" s="711">
        <v>15.768000000000001</v>
      </c>
      <c r="F29" s="711">
        <v>2.4350000000000005</v>
      </c>
      <c r="G29" s="711">
        <v>3.6050000000000004</v>
      </c>
      <c r="H29" s="193"/>
      <c r="I29" s="629"/>
      <c r="J29" s="630"/>
      <c r="K29" s="711">
        <v>12.503</v>
      </c>
      <c r="L29" s="711">
        <v>12.163</v>
      </c>
    </row>
    <row r="30" spans="1:13">
      <c r="A30" s="193"/>
      <c r="B30" s="193"/>
      <c r="C30" s="193"/>
      <c r="D30" s="663"/>
      <c r="E30" s="663"/>
      <c r="F30" s="914">
        <v>69279.246511627905</v>
      </c>
      <c r="G30" s="914">
        <v>334236.27272727271</v>
      </c>
      <c r="H30" s="193"/>
      <c r="I30" s="629"/>
      <c r="J30" s="630"/>
      <c r="K30" s="663"/>
      <c r="L30" s="663"/>
      <c r="M30" s="193"/>
    </row>
    <row r="31" spans="1:13" ht="24">
      <c r="B31" s="1029" t="s">
        <v>145</v>
      </c>
      <c r="C31" s="1031" t="s">
        <v>85</v>
      </c>
      <c r="D31" s="681">
        <v>45565</v>
      </c>
      <c r="E31" s="681">
        <v>45199</v>
      </c>
      <c r="F31" s="704" t="s">
        <v>858</v>
      </c>
      <c r="G31" s="704" t="s">
        <v>857</v>
      </c>
      <c r="H31" s="193"/>
      <c r="I31" s="1032"/>
      <c r="J31" s="631"/>
      <c r="K31" s="681">
        <v>45473</v>
      </c>
      <c r="L31" s="681">
        <v>45107</v>
      </c>
    </row>
    <row r="32" spans="1:13">
      <c r="B32" s="1030"/>
      <c r="C32" s="1020"/>
      <c r="D32" s="192" t="s">
        <v>88</v>
      </c>
      <c r="E32" s="192" t="s">
        <v>88</v>
      </c>
      <c r="F32" s="192" t="s">
        <v>88</v>
      </c>
      <c r="G32" s="192" t="s">
        <v>88</v>
      </c>
      <c r="H32" s="193"/>
      <c r="I32" s="1032"/>
      <c r="J32" s="631"/>
      <c r="K32" s="192" t="s">
        <v>88</v>
      </c>
      <c r="L32" s="192" t="s">
        <v>88</v>
      </c>
    </row>
    <row r="33" spans="2:12"/>
    <row r="34" spans="2:12">
      <c r="B34" s="644" t="s">
        <v>137</v>
      </c>
      <c r="C34" s="703"/>
      <c r="D34" s="644">
        <v>91403559</v>
      </c>
      <c r="E34" s="644">
        <v>96483625</v>
      </c>
      <c r="F34" s="644">
        <v>14895253</v>
      </c>
      <c r="G34" s="644">
        <v>22059660</v>
      </c>
      <c r="H34" s="193"/>
      <c r="I34" s="175"/>
      <c r="J34" s="175"/>
      <c r="K34" s="644">
        <v>76508306</v>
      </c>
      <c r="L34" s="644">
        <v>74423965</v>
      </c>
    </row>
    <row r="35" spans="2:12">
      <c r="B35" s="220" t="s">
        <v>146</v>
      </c>
      <c r="C35" s="219"/>
      <c r="D35" s="220"/>
      <c r="E35" s="220"/>
      <c r="F35" s="220"/>
      <c r="G35" s="220"/>
      <c r="H35" s="193"/>
      <c r="I35" s="175"/>
      <c r="J35" s="175"/>
      <c r="K35" s="220"/>
      <c r="L35" s="220"/>
    </row>
    <row r="36" spans="2:12" ht="24">
      <c r="B36" s="684" t="s">
        <v>147</v>
      </c>
      <c r="C36" s="909"/>
      <c r="D36" s="718"/>
      <c r="E36" s="718"/>
      <c r="F36" s="718"/>
      <c r="G36" s="718"/>
      <c r="H36" s="193"/>
      <c r="I36" s="175"/>
      <c r="J36" s="175"/>
      <c r="K36" s="718"/>
      <c r="L36" s="718"/>
    </row>
    <row r="37" spans="2:12">
      <c r="B37" s="712" t="s">
        <v>866</v>
      </c>
      <c r="C37" s="698">
        <v>12</v>
      </c>
      <c r="D37" s="713">
        <v>390479260</v>
      </c>
      <c r="E37" s="713">
        <v>0</v>
      </c>
      <c r="F37" s="713">
        <v>390479260</v>
      </c>
      <c r="G37" s="713">
        <v>0</v>
      </c>
      <c r="H37" s="193">
        <v>0</v>
      </c>
      <c r="I37" s="175">
        <v>0</v>
      </c>
      <c r="J37" s="175"/>
      <c r="K37" s="713">
        <v>0</v>
      </c>
      <c r="L37" s="713">
        <v>0</v>
      </c>
    </row>
    <row r="38" spans="2:12" ht="24" hidden="1">
      <c r="B38" s="366" t="s">
        <v>867</v>
      </c>
      <c r="C38" s="197">
        <v>20</v>
      </c>
      <c r="D38" s="221">
        <v>0</v>
      </c>
      <c r="E38" s="221">
        <v>0</v>
      </c>
      <c r="F38" s="221">
        <v>0</v>
      </c>
      <c r="G38" s="221">
        <v>0</v>
      </c>
      <c r="H38" s="193">
        <v>0</v>
      </c>
      <c r="I38" s="915">
        <v>0.73</v>
      </c>
      <c r="J38" s="175"/>
      <c r="K38" s="221">
        <v>0</v>
      </c>
      <c r="L38" s="221">
        <v>0</v>
      </c>
    </row>
    <row r="39" spans="2:12" ht="24">
      <c r="B39" s="705" t="s">
        <v>148</v>
      </c>
      <c r="C39" s="703"/>
      <c r="D39" s="644">
        <v>390479260</v>
      </c>
      <c r="E39" s="644">
        <v>0</v>
      </c>
      <c r="F39" s="644">
        <v>390479260</v>
      </c>
      <c r="G39" s="644">
        <v>0</v>
      </c>
      <c r="H39" s="193">
        <v>0</v>
      </c>
      <c r="I39" s="916">
        <v>1</v>
      </c>
      <c r="J39" s="175"/>
      <c r="K39" s="644">
        <v>0</v>
      </c>
      <c r="L39" s="644">
        <v>0</v>
      </c>
    </row>
    <row r="40" spans="2:12">
      <c r="B40" s="913"/>
      <c r="C40" s="912"/>
      <c r="D40" s="912"/>
      <c r="E40" s="912"/>
      <c r="F40" s="912"/>
      <c r="G40" s="912"/>
      <c r="H40" s="193"/>
      <c r="I40" s="175"/>
      <c r="J40" s="175"/>
      <c r="K40" s="912"/>
      <c r="L40" s="912"/>
    </row>
    <row r="41" spans="2:12" ht="24">
      <c r="B41" s="705" t="s">
        <v>149</v>
      </c>
      <c r="C41" s="909"/>
      <c r="D41" s="718"/>
      <c r="E41" s="718"/>
      <c r="F41" s="718"/>
      <c r="G41" s="718"/>
      <c r="H41" s="193"/>
      <c r="I41" s="175"/>
      <c r="J41" s="175"/>
      <c r="K41" s="718"/>
      <c r="L41" s="718"/>
    </row>
    <row r="42" spans="2:12">
      <c r="B42" s="220" t="s">
        <v>150</v>
      </c>
      <c r="C42" s="911"/>
      <c r="D42" s="910"/>
      <c r="E42" s="910"/>
      <c r="F42" s="910"/>
      <c r="G42" s="910"/>
      <c r="H42" s="193"/>
      <c r="I42" s="175"/>
      <c r="J42" s="175"/>
      <c r="K42" s="910"/>
      <c r="L42" s="910"/>
    </row>
    <row r="43" spans="2:12">
      <c r="B43" s="366" t="s">
        <v>151</v>
      </c>
      <c r="C43" s="366"/>
      <c r="D43" s="221">
        <v>-4618074</v>
      </c>
      <c r="E43" s="221">
        <v>9428962</v>
      </c>
      <c r="F43" s="221">
        <v>-5103703</v>
      </c>
      <c r="G43" s="221">
        <v>4865651</v>
      </c>
      <c r="H43" s="193">
        <v>0</v>
      </c>
      <c r="I43" s="915">
        <v>0.73</v>
      </c>
      <c r="J43" s="175"/>
      <c r="K43" s="221">
        <v>485629</v>
      </c>
      <c r="L43" s="221">
        <v>4563311</v>
      </c>
    </row>
    <row r="44" spans="2:12" ht="24">
      <c r="B44" s="714" t="s">
        <v>152</v>
      </c>
      <c r="C44" s="687"/>
      <c r="D44" s="652">
        <v>-4618074</v>
      </c>
      <c r="E44" s="652">
        <v>9428962</v>
      </c>
      <c r="F44" s="652">
        <v>-5103703</v>
      </c>
      <c r="G44" s="652">
        <v>4865651</v>
      </c>
      <c r="H44" s="193">
        <v>0</v>
      </c>
      <c r="I44" s="916">
        <v>1</v>
      </c>
      <c r="J44" s="175"/>
      <c r="K44" s="652">
        <v>485629</v>
      </c>
      <c r="L44" s="652">
        <v>4563311</v>
      </c>
    </row>
    <row r="45" spans="2:12">
      <c r="B45" s="584"/>
      <c r="C45" s="715"/>
      <c r="D45" s="715"/>
      <c r="E45" s="715"/>
      <c r="F45" s="715"/>
      <c r="G45" s="715"/>
      <c r="H45" s="78">
        <v>0</v>
      </c>
      <c r="I45" s="915">
        <v>0.73</v>
      </c>
      <c r="K45" s="715"/>
      <c r="L45" s="715"/>
    </row>
    <row r="46" spans="2:12">
      <c r="B46" s="714" t="s">
        <v>153</v>
      </c>
      <c r="C46" s="714"/>
      <c r="D46" s="714">
        <v>385861186</v>
      </c>
      <c r="E46" s="714">
        <v>9428962</v>
      </c>
      <c r="F46" s="714">
        <v>385375557</v>
      </c>
      <c r="G46" s="714">
        <v>4865651</v>
      </c>
      <c r="H46" s="193">
        <v>0</v>
      </c>
      <c r="I46" s="916">
        <v>1</v>
      </c>
      <c r="J46" s="175"/>
      <c r="K46" s="714">
        <v>485629</v>
      </c>
      <c r="L46" s="714">
        <v>4563311</v>
      </c>
    </row>
    <row r="47" spans="2:12">
      <c r="B47" s="913"/>
      <c r="C47" s="912"/>
      <c r="D47" s="912"/>
      <c r="E47" s="912"/>
      <c r="F47" s="912"/>
      <c r="G47" s="912"/>
      <c r="H47" s="193"/>
      <c r="I47" s="175"/>
      <c r="J47" s="175"/>
      <c r="K47" s="912"/>
      <c r="L47" s="912"/>
    </row>
    <row r="48" spans="2:12" ht="24">
      <c r="B48" s="705" t="s">
        <v>154</v>
      </c>
      <c r="C48" s="909"/>
      <c r="D48" s="718"/>
      <c r="E48" s="718"/>
      <c r="F48" s="718"/>
      <c r="G48" s="718"/>
      <c r="H48" s="193"/>
      <c r="I48" s="175"/>
      <c r="J48" s="175"/>
      <c r="K48" s="718"/>
      <c r="L48" s="718"/>
    </row>
    <row r="49" spans="2:12" ht="24">
      <c r="B49" s="712" t="s">
        <v>868</v>
      </c>
      <c r="C49" s="716"/>
      <c r="D49" s="713">
        <v>-105429400</v>
      </c>
      <c r="E49" s="713">
        <v>0</v>
      </c>
      <c r="F49" s="713">
        <v>-105429400</v>
      </c>
      <c r="G49" s="713">
        <v>0</v>
      </c>
      <c r="H49" s="193"/>
      <c r="I49" s="193"/>
      <c r="J49" s="193"/>
      <c r="K49" s="713">
        <v>0</v>
      </c>
      <c r="L49" s="713">
        <v>0</v>
      </c>
    </row>
    <row r="50" spans="2:12" ht="24" hidden="1">
      <c r="B50" s="365" t="s">
        <v>869</v>
      </c>
      <c r="C50" s="558"/>
      <c r="D50" s="559">
        <v>0</v>
      </c>
      <c r="E50" s="559">
        <v>0</v>
      </c>
      <c r="F50" s="559">
        <v>0</v>
      </c>
      <c r="G50" s="559">
        <v>0</v>
      </c>
      <c r="H50" s="193"/>
      <c r="I50" s="193"/>
      <c r="J50" s="193"/>
      <c r="K50" s="559">
        <v>0</v>
      </c>
      <c r="L50" s="559">
        <v>0</v>
      </c>
    </row>
    <row r="51" spans="2:12" ht="24">
      <c r="B51" s="705" t="s">
        <v>155</v>
      </c>
      <c r="C51" s="703"/>
      <c r="D51" s="644">
        <v>-105429400</v>
      </c>
      <c r="E51" s="644">
        <v>0</v>
      </c>
      <c r="F51" s="644">
        <v>-105429400</v>
      </c>
      <c r="G51" s="644">
        <v>0</v>
      </c>
      <c r="H51" s="193"/>
      <c r="I51" s="175"/>
      <c r="J51" s="175"/>
      <c r="K51" s="644">
        <v>0</v>
      </c>
      <c r="L51" s="644">
        <v>0</v>
      </c>
    </row>
    <row r="52" spans="2:12">
      <c r="B52" s="913"/>
      <c r="C52" s="912"/>
      <c r="D52" s="912"/>
      <c r="E52" s="912"/>
      <c r="F52" s="912"/>
      <c r="G52" s="912"/>
      <c r="H52" s="193"/>
      <c r="I52" s="175"/>
      <c r="J52" s="175"/>
      <c r="K52" s="912"/>
      <c r="L52" s="912"/>
    </row>
    <row r="53" spans="2:12" ht="24">
      <c r="B53" s="705" t="s">
        <v>154</v>
      </c>
      <c r="C53" s="717"/>
      <c r="D53" s="718"/>
      <c r="E53" s="718"/>
      <c r="F53" s="718"/>
      <c r="G53" s="718"/>
      <c r="H53" s="193"/>
      <c r="I53" s="175"/>
      <c r="J53" s="175"/>
      <c r="K53" s="718"/>
      <c r="L53" s="718"/>
    </row>
    <row r="54" spans="2:12">
      <c r="B54" s="366" t="s">
        <v>156</v>
      </c>
      <c r="C54" s="222"/>
      <c r="D54" s="221">
        <v>1246880</v>
      </c>
      <c r="E54" s="221">
        <v>-2545820</v>
      </c>
      <c r="F54" s="221">
        <v>1378000</v>
      </c>
      <c r="G54" s="221">
        <v>-1313726</v>
      </c>
      <c r="H54" s="193"/>
      <c r="I54" s="175"/>
      <c r="J54" s="175"/>
      <c r="K54" s="221">
        <v>-131120</v>
      </c>
      <c r="L54" s="221">
        <v>-1232094</v>
      </c>
    </row>
    <row r="55" spans="2:12" ht="24">
      <c r="B55" s="705" t="s">
        <v>851</v>
      </c>
      <c r="C55" s="703"/>
      <c r="D55" s="644">
        <v>1246880</v>
      </c>
      <c r="E55" s="644">
        <v>-2545820</v>
      </c>
      <c r="F55" s="644">
        <v>1378000</v>
      </c>
      <c r="G55" s="644">
        <v>-1313726</v>
      </c>
      <c r="H55" s="193"/>
      <c r="I55" s="175"/>
      <c r="J55" s="175"/>
      <c r="K55" s="644">
        <v>-131120</v>
      </c>
      <c r="L55" s="644">
        <v>-1232094</v>
      </c>
    </row>
    <row r="56" spans="2:12">
      <c r="B56" s="646"/>
      <c r="C56" s="720"/>
      <c r="D56" s="720"/>
      <c r="E56" s="720"/>
      <c r="F56" s="720"/>
      <c r="G56" s="720"/>
      <c r="H56" s="193"/>
      <c r="I56" s="193"/>
      <c r="J56" s="193"/>
      <c r="K56" s="720"/>
      <c r="L56" s="720"/>
    </row>
    <row r="57" spans="2:12">
      <c r="B57" s="644" t="s">
        <v>157</v>
      </c>
      <c r="C57" s="703"/>
      <c r="D57" s="644">
        <v>281678666</v>
      </c>
      <c r="E57" s="644">
        <v>6883142</v>
      </c>
      <c r="F57" s="644">
        <v>-3725703</v>
      </c>
      <c r="G57" s="644">
        <v>3551925</v>
      </c>
      <c r="H57" s="193"/>
      <c r="I57" s="175"/>
      <c r="J57" s="175"/>
      <c r="K57" s="644">
        <v>354509</v>
      </c>
      <c r="L57" s="644">
        <v>3331217</v>
      </c>
    </row>
    <row r="58" spans="2:12">
      <c r="B58" s="646"/>
      <c r="C58" s="720"/>
      <c r="D58" s="720"/>
      <c r="E58" s="720"/>
      <c r="F58" s="720"/>
      <c r="G58" s="720"/>
      <c r="H58" s="193"/>
      <c r="I58" s="193"/>
      <c r="J58" s="193"/>
      <c r="K58" s="720"/>
      <c r="L58" s="720"/>
    </row>
    <row r="59" spans="2:12">
      <c r="B59" s="644" t="s">
        <v>158</v>
      </c>
      <c r="C59" s="703"/>
      <c r="D59" s="644">
        <v>373082225</v>
      </c>
      <c r="E59" s="644">
        <v>103366767</v>
      </c>
      <c r="F59" s="644">
        <v>11169550</v>
      </c>
      <c r="G59" s="644">
        <v>25611585</v>
      </c>
      <c r="H59" s="193"/>
      <c r="I59" s="175"/>
      <c r="J59" s="175"/>
      <c r="K59" s="644">
        <v>76862815</v>
      </c>
      <c r="L59" s="644">
        <v>77755182</v>
      </c>
    </row>
    <row r="60" spans="2:12">
      <c r="B60" s="707" t="s">
        <v>159</v>
      </c>
      <c r="C60" s="646"/>
      <c r="D60" s="720"/>
      <c r="E60" s="720"/>
      <c r="F60" s="720"/>
      <c r="G60" s="720"/>
      <c r="H60" s="193"/>
      <c r="I60" s="632"/>
      <c r="J60" s="175"/>
      <c r="K60" s="720"/>
      <c r="L60" s="720"/>
    </row>
    <row r="61" spans="2:12">
      <c r="B61" s="712" t="s">
        <v>160</v>
      </c>
      <c r="C61" s="698"/>
      <c r="D61" s="713">
        <v>373080782</v>
      </c>
      <c r="E61" s="713">
        <v>103365518</v>
      </c>
      <c r="F61" s="713">
        <v>296219195</v>
      </c>
      <c r="G61" s="713">
        <v>25611519</v>
      </c>
      <c r="H61" s="193"/>
      <c r="I61" s="193"/>
      <c r="J61" s="175"/>
      <c r="K61" s="713">
        <v>76861587</v>
      </c>
      <c r="L61" s="713">
        <v>77753999</v>
      </c>
    </row>
    <row r="62" spans="2:12">
      <c r="B62" s="366" t="s">
        <v>161</v>
      </c>
      <c r="C62" s="197"/>
      <c r="D62" s="221">
        <v>1443</v>
      </c>
      <c r="E62" s="221">
        <v>1249</v>
      </c>
      <c r="F62" s="221">
        <v>215</v>
      </c>
      <c r="G62" s="221">
        <v>66</v>
      </c>
      <c r="H62" s="193"/>
      <c r="I62" s="193"/>
      <c r="J62" s="175"/>
      <c r="K62" s="221">
        <v>1228</v>
      </c>
      <c r="L62" s="221">
        <v>1183</v>
      </c>
    </row>
    <row r="63" spans="2:12">
      <c r="B63" s="644" t="s">
        <v>162</v>
      </c>
      <c r="C63" s="703"/>
      <c r="D63" s="644">
        <v>373082225</v>
      </c>
      <c r="E63" s="644">
        <v>103366767</v>
      </c>
      <c r="F63" s="644">
        <v>296219410</v>
      </c>
      <c r="G63" s="644">
        <v>25611585</v>
      </c>
      <c r="H63" s="193"/>
      <c r="I63" s="175"/>
      <c r="J63" s="175"/>
      <c r="K63" s="644">
        <v>76862815</v>
      </c>
      <c r="L63" s="644">
        <v>77755182</v>
      </c>
    </row>
    <row r="64" spans="2:12"/>
    <row r="65" hidden="1"/>
    <row r="66" hidden="1"/>
  </sheetData>
  <mergeCells count="7">
    <mergeCell ref="B31:B32"/>
    <mergeCell ref="C31:C32"/>
    <mergeCell ref="I31:I32"/>
    <mergeCell ref="J2:J3"/>
    <mergeCell ref="B2:B3"/>
    <mergeCell ref="C2:C3"/>
    <mergeCell ref="I2:I3"/>
  </mergeCells>
  <conditionalFormatting sqref="H37">
    <cfRule type="cellIs" dxfId="3" priority="1" operator="lessThan">
      <formula>0</formula>
    </cfRule>
    <cfRule type="cellIs" dxfId="2" priority="2" operator="greaterThan">
      <formula>0</formula>
    </cfRule>
  </conditionalFormatting>
  <conditionalFormatting sqref="H43">
    <cfRule type="cellIs" dxfId="1" priority="3" operator="lessThan">
      <formula>0</formula>
    </cfRule>
    <cfRule type="cellIs" dxfId="0" priority="4"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9" tint="-0.499984740745262"/>
  </sheetPr>
  <dimension ref="A1:I79"/>
  <sheetViews>
    <sheetView showGridLines="0" zoomScale="130" zoomScaleNormal="130" workbookViewId="0"/>
  </sheetViews>
  <sheetFormatPr baseColWidth="10" defaultColWidth="0" defaultRowHeight="11.55" customHeight="1" zeroHeight="1"/>
  <cols>
    <col min="1" max="1" width="5.109375" style="3" customWidth="1"/>
    <col min="2" max="2" width="64.44140625" style="3" customWidth="1"/>
    <col min="3" max="3" width="6" style="2" bestFit="1" customWidth="1"/>
    <col min="4" max="5" width="13.77734375" style="2" bestFit="1" customWidth="1"/>
    <col min="6" max="6" width="11.44140625" style="3" customWidth="1"/>
    <col min="7" max="7" width="11.21875" bestFit="1" customWidth="1"/>
    <col min="8" max="8" width="11.44140625" customWidth="1"/>
    <col min="9" max="9" width="11.44140625" style="3" customWidth="1"/>
    <col min="10" max="16384" width="11.44140625" style="3" hidden="1"/>
  </cols>
  <sheetData>
    <row r="1" spans="2:8" ht="11.55" customHeight="1"/>
    <row r="2" spans="2:8" ht="11.55" customHeight="1" thickBot="1"/>
    <row r="3" spans="2:8" ht="11.55" customHeight="1">
      <c r="B3" s="1036" t="s">
        <v>163</v>
      </c>
      <c r="C3" s="1037" t="s">
        <v>85</v>
      </c>
      <c r="D3" s="722">
        <v>45565</v>
      </c>
      <c r="E3" s="722">
        <v>45199</v>
      </c>
      <c r="G3" s="1038" t="s">
        <v>86</v>
      </c>
      <c r="H3" s="1040" t="s">
        <v>87</v>
      </c>
    </row>
    <row r="4" spans="2:8" ht="11.55" customHeight="1" thickBot="1">
      <c r="B4" s="1036"/>
      <c r="C4" s="1037"/>
      <c r="D4" s="4" t="s">
        <v>88</v>
      </c>
      <c r="E4" s="4" t="s">
        <v>88</v>
      </c>
      <c r="G4" s="1039"/>
      <c r="H4" s="1041"/>
    </row>
    <row r="5" spans="2:8" s="5" customFormat="1" ht="11.55" customHeight="1">
      <c r="B5" s="723" t="s">
        <v>164</v>
      </c>
      <c r="C5" s="724"/>
      <c r="D5" s="1001">
        <v>579308070</v>
      </c>
      <c r="E5" s="1002">
        <v>562603049</v>
      </c>
      <c r="F5" s="115"/>
      <c r="G5" s="343">
        <v>16705021</v>
      </c>
      <c r="H5" s="344">
        <v>2.9692375520702165E-2</v>
      </c>
    </row>
    <row r="6" spans="2:8" s="5" customFormat="1" ht="11.55" hidden="1" customHeight="1">
      <c r="B6" s="367" t="s">
        <v>165</v>
      </c>
      <c r="C6" s="223"/>
      <c r="D6" s="1003"/>
      <c r="E6" s="1003">
        <v>0</v>
      </c>
      <c r="F6" s="115"/>
      <c r="G6" s="343">
        <v>0</v>
      </c>
      <c r="H6" s="344" t="e">
        <v>#DIV/0!</v>
      </c>
    </row>
    <row r="7" spans="2:8" s="5" customFormat="1" ht="11.55" hidden="1" customHeight="1">
      <c r="B7" s="367" t="s">
        <v>166</v>
      </c>
      <c r="C7" s="223"/>
      <c r="D7" s="1003"/>
      <c r="E7" s="1003">
        <v>0</v>
      </c>
      <c r="F7" s="115"/>
      <c r="G7" s="343">
        <v>0</v>
      </c>
      <c r="H7" s="344" t="e">
        <v>#DIV/0!</v>
      </c>
    </row>
    <row r="8" spans="2:8" s="5" customFormat="1" ht="11.55" hidden="1" customHeight="1">
      <c r="B8" s="367" t="s">
        <v>167</v>
      </c>
      <c r="C8" s="223"/>
      <c r="D8" s="1003"/>
      <c r="E8" s="1003">
        <v>0</v>
      </c>
      <c r="F8" s="115"/>
      <c r="G8" s="343">
        <v>0</v>
      </c>
      <c r="H8" s="344" t="e">
        <v>#DIV/0!</v>
      </c>
    </row>
    <row r="9" spans="2:8" s="5" customFormat="1" ht="11.55" customHeight="1">
      <c r="B9" s="367" t="s">
        <v>168</v>
      </c>
      <c r="C9" s="223"/>
      <c r="D9" s="1003">
        <v>4132331</v>
      </c>
      <c r="E9" s="1003">
        <v>3567178</v>
      </c>
      <c r="F9" s="115"/>
      <c r="G9" s="343">
        <v>565153</v>
      </c>
      <c r="H9" s="344">
        <v>0.15843139871349285</v>
      </c>
    </row>
    <row r="10" spans="2:8" s="5" customFormat="1" ht="11.55" customHeight="1">
      <c r="B10" s="368" t="s">
        <v>169</v>
      </c>
      <c r="C10" s="224"/>
      <c r="D10" s="1004">
        <v>583440401</v>
      </c>
      <c r="E10" s="1004">
        <v>566170227</v>
      </c>
      <c r="G10" s="345"/>
      <c r="H10" s="346"/>
    </row>
    <row r="11" spans="2:8" s="5" customFormat="1" ht="11.55" customHeight="1">
      <c r="B11" s="367" t="s">
        <v>171</v>
      </c>
      <c r="C11" s="223"/>
      <c r="D11" s="928">
        <v>-214910780</v>
      </c>
      <c r="E11" s="928">
        <v>-203653004</v>
      </c>
      <c r="F11" s="115"/>
      <c r="G11" s="343">
        <v>-11257776</v>
      </c>
      <c r="H11" s="344">
        <v>5.5279204229170126E-2</v>
      </c>
    </row>
    <row r="12" spans="2:8" s="5" customFormat="1" ht="11.55" hidden="1" customHeight="1">
      <c r="B12" s="367" t="s">
        <v>172</v>
      </c>
      <c r="C12" s="223"/>
      <c r="D12" s="928">
        <v>0</v>
      </c>
      <c r="E12" s="928">
        <v>0</v>
      </c>
      <c r="F12" s="115"/>
      <c r="G12" s="343">
        <v>0</v>
      </c>
      <c r="H12" s="344" t="e">
        <v>#DIV/0!</v>
      </c>
    </row>
    <row r="13" spans="2:8" s="5" customFormat="1" ht="11.55" customHeight="1">
      <c r="B13" s="367" t="s">
        <v>173</v>
      </c>
      <c r="C13" s="224"/>
      <c r="D13" s="928">
        <v>-57137975</v>
      </c>
      <c r="E13" s="928">
        <v>-59161070</v>
      </c>
      <c r="F13" s="115"/>
      <c r="G13" s="343">
        <v>2023095</v>
      </c>
      <c r="H13" s="344">
        <v>-3.4196389619051852E-2</v>
      </c>
    </row>
    <row r="14" spans="2:8" s="5" customFormat="1" ht="11.55" hidden="1" customHeight="1">
      <c r="B14" s="367" t="s">
        <v>174</v>
      </c>
      <c r="C14" s="223"/>
      <c r="D14" s="928"/>
      <c r="E14" s="928"/>
      <c r="F14" s="115"/>
      <c r="G14" s="343">
        <v>0</v>
      </c>
      <c r="H14" s="344" t="e">
        <v>#DIV/0!</v>
      </c>
    </row>
    <row r="15" spans="2:8" s="5" customFormat="1" ht="11.55" customHeight="1">
      <c r="B15" s="367" t="s">
        <v>175</v>
      </c>
      <c r="C15" s="223"/>
      <c r="D15" s="928">
        <v>-45239341</v>
      </c>
      <c r="E15" s="928">
        <v>-50658390</v>
      </c>
      <c r="F15" s="115"/>
      <c r="G15" s="343">
        <v>5419049</v>
      </c>
      <c r="H15" s="344">
        <v>-0.10697238897643609</v>
      </c>
    </row>
    <row r="16" spans="2:8" s="5" customFormat="1" ht="11.55" customHeight="1">
      <c r="B16" s="368" t="s">
        <v>176</v>
      </c>
      <c r="C16" s="225"/>
      <c r="D16" s="1005">
        <v>-317288096</v>
      </c>
      <c r="E16" s="1005">
        <v>-313472464</v>
      </c>
      <c r="G16" s="343"/>
      <c r="H16" s="344"/>
    </row>
    <row r="17" spans="2:8" s="5" customFormat="1" ht="11.55" hidden="1" customHeight="1">
      <c r="B17" s="367" t="s">
        <v>177</v>
      </c>
      <c r="C17" s="223"/>
      <c r="D17" s="1003">
        <v>0</v>
      </c>
      <c r="E17" s="1003"/>
      <c r="G17" s="343">
        <v>0</v>
      </c>
      <c r="H17" s="344" t="e">
        <v>#DIV/0!</v>
      </c>
    </row>
    <row r="18" spans="2:8" s="5" customFormat="1" ht="11.55" hidden="1" customHeight="1">
      <c r="B18" s="367" t="s">
        <v>178</v>
      </c>
      <c r="C18" s="223"/>
      <c r="D18" s="1003">
        <v>0</v>
      </c>
      <c r="E18" s="1003"/>
      <c r="G18" s="343">
        <v>0</v>
      </c>
      <c r="H18" s="344" t="e">
        <v>#DIV/0!</v>
      </c>
    </row>
    <row r="19" spans="2:8" s="5" customFormat="1" ht="11.55" customHeight="1">
      <c r="B19" s="367" t="s">
        <v>179</v>
      </c>
      <c r="C19" s="223"/>
      <c r="D19" s="928">
        <v>-29541220</v>
      </c>
      <c r="E19" s="928">
        <v>-32414633</v>
      </c>
      <c r="F19" s="115"/>
      <c r="G19" s="343">
        <v>2873413</v>
      </c>
      <c r="H19" s="344">
        <v>-8.8645550915230173E-2</v>
      </c>
    </row>
    <row r="20" spans="2:8" s="5" customFormat="1" ht="11.55" customHeight="1">
      <c r="B20" s="367" t="s">
        <v>180</v>
      </c>
      <c r="C20" s="223"/>
      <c r="D20" s="928">
        <v>4747284</v>
      </c>
      <c r="E20" s="928">
        <v>13380268</v>
      </c>
      <c r="F20" s="115"/>
      <c r="G20" s="343">
        <v>-8632984</v>
      </c>
      <c r="H20" s="344">
        <v>-0.64520262224941982</v>
      </c>
    </row>
    <row r="21" spans="2:8" s="5" customFormat="1" ht="11.55" customHeight="1">
      <c r="B21" s="367" t="s">
        <v>181</v>
      </c>
      <c r="C21" s="223"/>
      <c r="D21" s="928">
        <v>-22640129</v>
      </c>
      <c r="E21" s="928">
        <v>-41995658</v>
      </c>
      <c r="F21" s="115"/>
      <c r="G21" s="343">
        <v>19355529</v>
      </c>
      <c r="H21" s="344">
        <v>-0.4608935761882812</v>
      </c>
    </row>
    <row r="22" spans="2:8" s="5" customFormat="1" ht="11.55" customHeight="1" thickBot="1">
      <c r="B22" s="367" t="s">
        <v>183</v>
      </c>
      <c r="C22" s="223"/>
      <c r="D22" s="928">
        <v>-15479773</v>
      </c>
      <c r="E22" s="928">
        <v>-19065397</v>
      </c>
      <c r="F22" s="115"/>
      <c r="G22" s="343">
        <v>3585624</v>
      </c>
      <c r="H22" s="344">
        <v>-0.188069726531265</v>
      </c>
    </row>
    <row r="23" spans="2:8" s="5" customFormat="1" ht="11.55" customHeight="1" thickBot="1">
      <c r="B23" s="725" t="s">
        <v>185</v>
      </c>
      <c r="C23" s="726"/>
      <c r="D23" s="727">
        <v>203238467</v>
      </c>
      <c r="E23" s="727">
        <v>172602343</v>
      </c>
      <c r="G23" s="347">
        <v>30636124</v>
      </c>
      <c r="H23" s="348">
        <v>0.17749541209878014</v>
      </c>
    </row>
    <row r="24" spans="2:8" s="5" customFormat="1" ht="11.55" hidden="1" customHeight="1">
      <c r="B24" s="728" t="s">
        <v>186</v>
      </c>
      <c r="C24" s="729"/>
      <c r="D24" s="924">
        <v>0</v>
      </c>
      <c r="E24" s="586"/>
      <c r="G24" s="343">
        <v>0</v>
      </c>
      <c r="H24" s="344" t="e">
        <v>#DIV/0!</v>
      </c>
    </row>
    <row r="25" spans="2:8" s="5" customFormat="1" ht="11.55" hidden="1" customHeight="1">
      <c r="B25" s="728" t="s">
        <v>187</v>
      </c>
      <c r="C25" s="729"/>
      <c r="D25" s="586">
        <v>0</v>
      </c>
      <c r="E25" s="586"/>
      <c r="G25" s="343">
        <v>0</v>
      </c>
      <c r="H25" s="344" t="e">
        <v>#DIV/0!</v>
      </c>
    </row>
    <row r="26" spans="2:8" s="5" customFormat="1" ht="11.55" hidden="1" customHeight="1">
      <c r="B26" s="728" t="s">
        <v>188</v>
      </c>
      <c r="C26" s="729"/>
      <c r="D26" s="586">
        <v>0</v>
      </c>
      <c r="E26" s="586"/>
      <c r="G26" s="343">
        <v>0</v>
      </c>
      <c r="H26" s="344" t="e">
        <v>#DIV/0!</v>
      </c>
    </row>
    <row r="27" spans="2:8" s="5" customFormat="1" ht="11.55" hidden="1" customHeight="1">
      <c r="B27" s="728" t="s">
        <v>189</v>
      </c>
      <c r="C27" s="729"/>
      <c r="D27" s="586">
        <v>0</v>
      </c>
      <c r="E27" s="586"/>
      <c r="G27" s="343">
        <v>0</v>
      </c>
      <c r="H27" s="344" t="e">
        <v>#DIV/0!</v>
      </c>
    </row>
    <row r="28" spans="2:8" s="5" customFormat="1" ht="11.55" hidden="1" customHeight="1">
      <c r="B28" s="728" t="s">
        <v>190</v>
      </c>
      <c r="C28" s="729"/>
      <c r="D28" s="586">
        <v>0</v>
      </c>
      <c r="E28" s="586"/>
      <c r="G28" s="343">
        <v>0</v>
      </c>
      <c r="H28" s="344" t="e">
        <v>#DIV/0!</v>
      </c>
    </row>
    <row r="29" spans="2:8" s="5" customFormat="1" ht="11.55" hidden="1" customHeight="1">
      <c r="B29" s="728" t="s">
        <v>191</v>
      </c>
      <c r="C29" s="729"/>
      <c r="D29" s="586">
        <v>0</v>
      </c>
      <c r="E29" s="586"/>
      <c r="G29" s="343">
        <v>0</v>
      </c>
      <c r="H29" s="344" t="e">
        <v>#DIV/0!</v>
      </c>
    </row>
    <row r="30" spans="2:8" s="5" customFormat="1" ht="11.55" hidden="1" customHeight="1">
      <c r="B30" s="728" t="s">
        <v>192</v>
      </c>
      <c r="C30" s="729"/>
      <c r="D30" s="924">
        <v>0</v>
      </c>
      <c r="E30" s="586"/>
      <c r="G30" s="343">
        <v>0</v>
      </c>
      <c r="H30" s="344" t="e">
        <v>#DIV/0!</v>
      </c>
    </row>
    <row r="31" spans="2:8" s="5" customFormat="1" ht="11.55" hidden="1" customHeight="1">
      <c r="B31" s="728" t="s">
        <v>193</v>
      </c>
      <c r="C31" s="729"/>
      <c r="D31" s="586">
        <v>0</v>
      </c>
      <c r="E31" s="586"/>
      <c r="G31" s="343">
        <v>0</v>
      </c>
      <c r="H31" s="344" t="e">
        <v>#DIV/0!</v>
      </c>
    </row>
    <row r="32" spans="2:8" s="5" customFormat="1" ht="11.55" customHeight="1">
      <c r="B32" s="723" t="s">
        <v>194</v>
      </c>
      <c r="C32" s="724"/>
      <c r="D32" s="929">
        <v>4056384</v>
      </c>
      <c r="E32" s="981">
        <v>4998196</v>
      </c>
      <c r="G32" s="343">
        <v>-941812</v>
      </c>
      <c r="H32" s="344">
        <v>-0.18843038568315448</v>
      </c>
    </row>
    <row r="33" spans="2:8" s="5" customFormat="1" ht="11.55" customHeight="1">
      <c r="B33" s="367" t="s">
        <v>195</v>
      </c>
      <c r="C33" s="223"/>
      <c r="D33" s="928">
        <v>-142673331</v>
      </c>
      <c r="E33" s="585">
        <v>-102470131</v>
      </c>
      <c r="G33" s="343">
        <v>-40203200</v>
      </c>
      <c r="H33" s="344">
        <v>0.39234067144893181</v>
      </c>
    </row>
    <row r="34" spans="2:8" s="5" customFormat="1" ht="11.55" hidden="1" customHeight="1">
      <c r="B34" s="367" t="s">
        <v>196</v>
      </c>
      <c r="C34" s="223"/>
      <c r="D34" s="928"/>
      <c r="E34" s="585">
        <v>0</v>
      </c>
      <c r="G34" s="343">
        <v>0</v>
      </c>
      <c r="H34" s="344" t="e">
        <v>#DIV/0!</v>
      </c>
    </row>
    <row r="35" spans="2:8" s="5" customFormat="1" ht="11.55" customHeight="1">
      <c r="B35" s="367" t="s">
        <v>197</v>
      </c>
      <c r="C35" s="223"/>
      <c r="D35" s="928">
        <v>-2856262</v>
      </c>
      <c r="E35" s="585">
        <v>-3091788</v>
      </c>
      <c r="G35" s="343">
        <v>235526</v>
      </c>
      <c r="H35" s="344">
        <v>-7.6177926817750763E-2</v>
      </c>
    </row>
    <row r="36" spans="2:8" s="5" customFormat="1" ht="11.55" hidden="1" customHeight="1">
      <c r="B36" s="367" t="s">
        <v>198</v>
      </c>
      <c r="C36" s="223"/>
      <c r="D36" s="927"/>
      <c r="E36" s="982">
        <v>0</v>
      </c>
      <c r="G36" s="343">
        <v>0</v>
      </c>
      <c r="H36" s="344" t="e">
        <v>#DIV/0!</v>
      </c>
    </row>
    <row r="37" spans="2:8" s="5" customFormat="1" ht="11.55" hidden="1" customHeight="1">
      <c r="B37" s="367" t="s">
        <v>199</v>
      </c>
      <c r="C37" s="223"/>
      <c r="D37" s="927"/>
      <c r="E37" s="982">
        <v>0</v>
      </c>
      <c r="G37" s="343">
        <v>0</v>
      </c>
      <c r="H37" s="344" t="e">
        <v>#DIV/0!</v>
      </c>
    </row>
    <row r="38" spans="2:8" s="5" customFormat="1" ht="11.55" hidden="1" customHeight="1">
      <c r="B38" s="367" t="s">
        <v>200</v>
      </c>
      <c r="C38" s="223"/>
      <c r="D38" s="927"/>
      <c r="E38" s="982">
        <v>0</v>
      </c>
      <c r="G38" s="343">
        <v>0</v>
      </c>
      <c r="H38" s="344" t="e">
        <v>#DIV/0!</v>
      </c>
    </row>
    <row r="39" spans="2:8" s="5" customFormat="1" ht="11.55" hidden="1" customHeight="1">
      <c r="B39" s="367" t="s">
        <v>201</v>
      </c>
      <c r="C39" s="223"/>
      <c r="D39" s="927"/>
      <c r="E39" s="982">
        <v>0</v>
      </c>
      <c r="G39" s="343">
        <v>0</v>
      </c>
      <c r="H39" s="344" t="e">
        <v>#DIV/0!</v>
      </c>
    </row>
    <row r="40" spans="2:8" s="5" customFormat="1" ht="11.55" hidden="1" customHeight="1">
      <c r="B40" s="367" t="s">
        <v>202</v>
      </c>
      <c r="C40" s="223"/>
      <c r="D40" s="927"/>
      <c r="E40" s="982">
        <v>0</v>
      </c>
      <c r="G40" s="343">
        <v>0</v>
      </c>
      <c r="H40" s="344" t="e">
        <v>#DIV/0!</v>
      </c>
    </row>
    <row r="41" spans="2:8" s="5" customFormat="1" ht="11.55" hidden="1" customHeight="1">
      <c r="B41" s="367" t="s">
        <v>203</v>
      </c>
      <c r="C41" s="223"/>
      <c r="D41" s="927"/>
      <c r="E41" s="982">
        <v>0</v>
      </c>
      <c r="G41" s="343">
        <v>0</v>
      </c>
      <c r="H41" s="344" t="e">
        <v>#DIV/0!</v>
      </c>
    </row>
    <row r="42" spans="2:8" s="5" customFormat="1" ht="11.55" hidden="1" customHeight="1">
      <c r="B42" s="367" t="s">
        <v>204</v>
      </c>
      <c r="C42" s="223"/>
      <c r="D42" s="927"/>
      <c r="E42" s="982">
        <v>0</v>
      </c>
      <c r="G42" s="343">
        <v>0</v>
      </c>
      <c r="H42" s="344" t="e">
        <v>#DIV/0!</v>
      </c>
    </row>
    <row r="43" spans="2:8" s="5" customFormat="1" ht="11.55" hidden="1" customHeight="1">
      <c r="B43" s="367" t="s">
        <v>205</v>
      </c>
      <c r="C43" s="223"/>
      <c r="D43" s="927"/>
      <c r="E43" s="982">
        <v>0</v>
      </c>
      <c r="G43" s="343">
        <v>0</v>
      </c>
      <c r="H43" s="344" t="e">
        <v>#DIV/0!</v>
      </c>
    </row>
    <row r="44" spans="2:8" s="5" customFormat="1" ht="11.55" hidden="1" customHeight="1">
      <c r="B44" s="367" t="s">
        <v>178</v>
      </c>
      <c r="C44" s="223"/>
      <c r="D44" s="927"/>
      <c r="E44" s="982">
        <v>0</v>
      </c>
      <c r="G44" s="343">
        <v>0</v>
      </c>
      <c r="H44" s="344" t="e">
        <v>#DIV/0!</v>
      </c>
    </row>
    <row r="45" spans="2:8" s="5" customFormat="1" ht="11.55" hidden="1" customHeight="1">
      <c r="B45" s="367" t="s">
        <v>180</v>
      </c>
      <c r="C45" s="223"/>
      <c r="D45" s="927"/>
      <c r="E45" s="982">
        <v>0</v>
      </c>
      <c r="G45" s="343">
        <v>0</v>
      </c>
      <c r="H45" s="344" t="e">
        <v>#DIV/0!</v>
      </c>
    </row>
    <row r="46" spans="2:8" s="5" customFormat="1" ht="11.55" hidden="1" customHeight="1">
      <c r="B46" s="367" t="s">
        <v>206</v>
      </c>
      <c r="C46" s="223"/>
      <c r="D46" s="927"/>
      <c r="E46" s="982">
        <v>0</v>
      </c>
      <c r="G46" s="343">
        <v>0</v>
      </c>
      <c r="H46" s="344" t="e">
        <v>#DIV/0!</v>
      </c>
    </row>
    <row r="47" spans="2:8" s="5" customFormat="1" ht="11.55" customHeight="1" thickBot="1">
      <c r="B47" s="369" t="s">
        <v>183</v>
      </c>
      <c r="C47" s="226"/>
      <c r="D47" s="928">
        <v>0</v>
      </c>
      <c r="E47" s="983">
        <v>128022</v>
      </c>
      <c r="G47" s="343">
        <v>-128022</v>
      </c>
      <c r="H47" s="344">
        <v>-1</v>
      </c>
    </row>
    <row r="48" spans="2:8" s="5" customFormat="1" ht="11.55" customHeight="1" thickBot="1">
      <c r="B48" s="725" t="s">
        <v>207</v>
      </c>
      <c r="C48" s="726"/>
      <c r="D48" s="587">
        <v>-141473209</v>
      </c>
      <c r="E48" s="587">
        <v>-100435701</v>
      </c>
      <c r="G48" s="347">
        <v>-41037508</v>
      </c>
      <c r="H48" s="348">
        <v>0.40859482824737792</v>
      </c>
    </row>
    <row r="49" spans="2:8" s="5" customFormat="1" ht="11.55" hidden="1" customHeight="1">
      <c r="B49" s="728" t="s">
        <v>208</v>
      </c>
      <c r="C49" s="729"/>
      <c r="D49" s="730">
        <v>0</v>
      </c>
      <c r="E49" s="730">
        <v>0</v>
      </c>
      <c r="G49" s="343">
        <v>0</v>
      </c>
      <c r="H49" s="344" t="e">
        <v>#DIV/0!</v>
      </c>
    </row>
    <row r="50" spans="2:8" s="5" customFormat="1" ht="11.55" hidden="1" customHeight="1">
      <c r="B50" s="728" t="s">
        <v>209</v>
      </c>
      <c r="C50" s="729"/>
      <c r="D50" s="730">
        <v>0</v>
      </c>
      <c r="E50" s="730">
        <v>0</v>
      </c>
      <c r="G50" s="343">
        <v>0</v>
      </c>
      <c r="H50" s="344" t="e">
        <v>#DIV/0!</v>
      </c>
    </row>
    <row r="51" spans="2:8" s="5" customFormat="1" ht="11.55" hidden="1" customHeight="1">
      <c r="B51" s="728" t="s">
        <v>210</v>
      </c>
      <c r="C51" s="729"/>
      <c r="D51" s="730">
        <v>0</v>
      </c>
      <c r="E51" s="730">
        <v>0</v>
      </c>
      <c r="G51" s="343">
        <v>0</v>
      </c>
      <c r="H51" s="344" t="e">
        <v>#DIV/0!</v>
      </c>
    </row>
    <row r="52" spans="2:8" s="5" customFormat="1" ht="11.55" hidden="1" customHeight="1">
      <c r="B52" s="728" t="s">
        <v>211</v>
      </c>
      <c r="C52" s="729"/>
      <c r="D52" s="730">
        <v>0</v>
      </c>
      <c r="E52" s="730">
        <v>0</v>
      </c>
      <c r="G52" s="343">
        <v>0</v>
      </c>
      <c r="H52" s="344" t="e">
        <v>#DIV/0!</v>
      </c>
    </row>
    <row r="53" spans="2:8" s="5" customFormat="1" ht="11.55" customHeight="1">
      <c r="B53" s="723" t="s">
        <v>212</v>
      </c>
      <c r="C53" s="724"/>
      <c r="D53" s="928">
        <v>141124217</v>
      </c>
      <c r="E53" s="585">
        <v>8554804</v>
      </c>
      <c r="G53" s="343">
        <v>132569413</v>
      </c>
      <c r="H53" s="344">
        <v>15.496487470665604</v>
      </c>
    </row>
    <row r="54" spans="2:8" s="5" customFormat="1" ht="11.55" hidden="1" customHeight="1">
      <c r="B54" s="369" t="s">
        <v>213</v>
      </c>
      <c r="C54" s="226"/>
      <c r="D54" s="928"/>
      <c r="E54" s="585">
        <v>0</v>
      </c>
      <c r="G54" s="345">
        <v>0</v>
      </c>
      <c r="H54" s="346" t="e">
        <v>#DIV/0!</v>
      </c>
    </row>
    <row r="55" spans="2:8" s="5" customFormat="1" ht="24">
      <c r="B55" s="731" t="s">
        <v>214</v>
      </c>
      <c r="C55" s="732"/>
      <c r="D55" s="985">
        <v>141124217</v>
      </c>
      <c r="E55" s="733">
        <v>8554804</v>
      </c>
      <c r="G55" s="343">
        <v>132569413</v>
      </c>
      <c r="H55" s="344">
        <v>15.496487470665604</v>
      </c>
    </row>
    <row r="56" spans="2:8" s="5" customFormat="1" ht="12" hidden="1">
      <c r="B56" s="367" t="s">
        <v>215</v>
      </c>
      <c r="C56" s="223"/>
      <c r="D56" s="585">
        <v>0</v>
      </c>
      <c r="E56" s="585">
        <v>0</v>
      </c>
      <c r="G56" s="343">
        <v>0</v>
      </c>
      <c r="H56" s="344" t="e">
        <v>#DIV/0!</v>
      </c>
    </row>
    <row r="57" spans="2:8" s="5" customFormat="1" ht="11.55" customHeight="1">
      <c r="B57" s="367" t="s">
        <v>216</v>
      </c>
      <c r="C57" s="223"/>
      <c r="D57" s="928">
        <v>-145472405</v>
      </c>
      <c r="E57" s="585">
        <v>-61747892</v>
      </c>
      <c r="G57" s="343">
        <v>-83724513</v>
      </c>
      <c r="H57" s="344">
        <v>1.3559088462485489</v>
      </c>
    </row>
    <row r="58" spans="2:8" s="5" customFormat="1" ht="11.55" hidden="1" customHeight="1">
      <c r="B58" s="367" t="s">
        <v>217</v>
      </c>
      <c r="C58" s="223"/>
      <c r="D58" s="928">
        <v>0</v>
      </c>
      <c r="E58" s="585">
        <v>0</v>
      </c>
      <c r="G58" s="343">
        <v>0</v>
      </c>
      <c r="H58" s="344" t="e">
        <v>#DIV/0!</v>
      </c>
    </row>
    <row r="59" spans="2:8" s="5" customFormat="1" ht="11.55" hidden="1" customHeight="1">
      <c r="B59" s="367" t="s">
        <v>218</v>
      </c>
      <c r="C59" s="223"/>
      <c r="D59" s="928">
        <v>0</v>
      </c>
      <c r="E59" s="585">
        <v>0</v>
      </c>
      <c r="G59" s="343">
        <v>0</v>
      </c>
      <c r="H59" s="344" t="e">
        <v>#DIV/0!</v>
      </c>
    </row>
    <row r="60" spans="2:8" s="5" customFormat="1" ht="11.55" hidden="1" customHeight="1">
      <c r="B60" s="367" t="s">
        <v>200</v>
      </c>
      <c r="C60" s="223"/>
      <c r="D60" s="928">
        <v>0</v>
      </c>
      <c r="E60" s="585">
        <v>0</v>
      </c>
      <c r="G60" s="343">
        <v>0</v>
      </c>
      <c r="H60" s="344" t="e">
        <v>#DIV/0!</v>
      </c>
    </row>
    <row r="61" spans="2:8" s="5" customFormat="1" ht="11.55" customHeight="1">
      <c r="B61" s="367" t="s">
        <v>177</v>
      </c>
      <c r="C61" s="223"/>
      <c r="D61" s="928">
        <v>-90100417</v>
      </c>
      <c r="E61" s="585">
        <v>-52188662</v>
      </c>
      <c r="G61" s="343">
        <v>-37911755</v>
      </c>
      <c r="H61" s="344">
        <v>0.72643661567717521</v>
      </c>
    </row>
    <row r="62" spans="2:8" s="5" customFormat="1" ht="11.55" hidden="1" customHeight="1">
      <c r="B62" s="369" t="s">
        <v>179</v>
      </c>
      <c r="C62" s="226"/>
      <c r="D62" s="980">
        <v>0</v>
      </c>
      <c r="E62" s="928"/>
      <c r="G62" s="343">
        <v>0</v>
      </c>
      <c r="H62" s="344" t="e">
        <v>#DIV/0!</v>
      </c>
    </row>
    <row r="63" spans="2:8" s="5" customFormat="1" ht="11.55" hidden="1" customHeight="1">
      <c r="B63" s="728" t="s">
        <v>206</v>
      </c>
      <c r="C63" s="729"/>
      <c r="D63" s="924">
        <v>0</v>
      </c>
      <c r="E63" s="928"/>
      <c r="G63" s="343">
        <v>0</v>
      </c>
      <c r="H63" s="344" t="e">
        <v>#DIV/0!</v>
      </c>
    </row>
    <row r="64" spans="2:8" s="5" customFormat="1" ht="11.55" customHeight="1" thickBot="1">
      <c r="B64" s="369" t="s">
        <v>183</v>
      </c>
      <c r="C64" s="226"/>
      <c r="D64" s="980">
        <v>-1598321</v>
      </c>
      <c r="E64" s="984">
        <v>0</v>
      </c>
      <c r="G64" s="343">
        <v>-1598321</v>
      </c>
      <c r="H64" s="344" t="e">
        <v>#DIV/0!</v>
      </c>
    </row>
    <row r="65" spans="2:8" s="5" customFormat="1" ht="11.55" customHeight="1" thickBot="1">
      <c r="B65" s="725" t="s">
        <v>219</v>
      </c>
      <c r="C65" s="726"/>
      <c r="D65" s="587">
        <v>-96046926</v>
      </c>
      <c r="E65" s="587">
        <v>-105381750</v>
      </c>
      <c r="G65" s="347">
        <v>9334824</v>
      </c>
      <c r="H65" s="348">
        <v>-8.8581030396629401E-2</v>
      </c>
    </row>
    <row r="66" spans="2:8" s="5" customFormat="1" ht="11.55" hidden="1" customHeight="1" thickBot="1">
      <c r="B66" s="370" t="s">
        <v>221</v>
      </c>
      <c r="C66" s="726"/>
      <c r="D66" s="587">
        <v>-34281668</v>
      </c>
      <c r="E66" s="587">
        <v>-33215108</v>
      </c>
      <c r="G66" s="343">
        <v>-1066560</v>
      </c>
      <c r="H66" s="344">
        <v>3.2110688906987747E-2</v>
      </c>
    </row>
    <row r="67" spans="2:8" s="5" customFormat="1" ht="11.55" hidden="1" customHeight="1">
      <c r="B67" s="734" t="s">
        <v>223</v>
      </c>
      <c r="C67" s="735"/>
      <c r="D67" s="736"/>
      <c r="E67" s="736"/>
      <c r="G67" s="343">
        <v>0</v>
      </c>
      <c r="H67" s="344" t="e">
        <v>#DIV/0!</v>
      </c>
    </row>
    <row r="68" spans="2:8" s="5" customFormat="1" ht="11.55" hidden="1" customHeight="1" thickBot="1">
      <c r="B68" s="728" t="s">
        <v>223</v>
      </c>
      <c r="C68" s="729"/>
      <c r="D68" s="585">
        <v>0</v>
      </c>
      <c r="E68" s="585">
        <v>0</v>
      </c>
      <c r="G68" s="343">
        <v>0</v>
      </c>
      <c r="H68" s="344" t="e">
        <v>#DIV/0!</v>
      </c>
    </row>
    <row r="69" spans="2:8" s="5" customFormat="1" ht="11.55" customHeight="1" thickBot="1">
      <c r="B69" s="725" t="s">
        <v>224</v>
      </c>
      <c r="C69" s="726"/>
      <c r="D69" s="587">
        <v>-34281668</v>
      </c>
      <c r="E69" s="587">
        <v>-33215108</v>
      </c>
      <c r="G69" s="349">
        <v>-1066560</v>
      </c>
      <c r="H69" s="350">
        <v>3.2110688906987747E-2</v>
      </c>
    </row>
    <row r="70" spans="2:8" s="5" customFormat="1" ht="11.55" customHeight="1" thickTop="1" thickBot="1">
      <c r="B70" s="728" t="s">
        <v>225</v>
      </c>
      <c r="C70" s="729"/>
      <c r="D70" s="737">
        <v>109156681</v>
      </c>
      <c r="E70" s="737">
        <v>179335341</v>
      </c>
      <c r="G70" s="343">
        <v>-70178660</v>
      </c>
      <c r="H70" s="344">
        <v>-0.39132643687894181</v>
      </c>
    </row>
    <row r="71" spans="2:8" s="5" customFormat="1" ht="11.55" customHeight="1" thickBot="1">
      <c r="B71" s="725" t="s">
        <v>226</v>
      </c>
      <c r="C71" s="726">
        <v>4</v>
      </c>
      <c r="D71" s="727">
        <v>74875013</v>
      </c>
      <c r="E71" s="727">
        <v>146120233</v>
      </c>
      <c r="G71" s="349">
        <v>-71245220</v>
      </c>
      <c r="H71" s="350">
        <v>-0.48757943056386999</v>
      </c>
    </row>
    <row r="72" spans="2:8" ht="11.55" customHeight="1" thickTop="1"/>
    <row r="73" spans="2:8" ht="11.55" hidden="1" customHeight="1"/>
    <row r="74" spans="2:8" ht="11.55" hidden="1" customHeight="1"/>
    <row r="75" spans="2:8" ht="11.55" hidden="1" customHeight="1"/>
    <row r="76" spans="2:8" ht="11.55" hidden="1" customHeight="1"/>
    <row r="77" spans="2:8" ht="11.55" hidden="1" customHeight="1"/>
    <row r="78" spans="2:8" ht="11.55" hidden="1" customHeight="1"/>
    <row r="79" spans="2:8" ht="11.55" hidden="1" customHeight="1"/>
  </sheetData>
  <mergeCells count="4">
    <mergeCell ref="B3:B4"/>
    <mergeCell ref="C3:C4"/>
    <mergeCell ref="G3:G4"/>
    <mergeCell ref="H3:H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9" tint="-0.499984740745262"/>
  </sheetPr>
  <dimension ref="B1:Y49"/>
  <sheetViews>
    <sheetView showGridLines="0" zoomScale="110" zoomScaleNormal="110" workbookViewId="0"/>
  </sheetViews>
  <sheetFormatPr baseColWidth="10" defaultColWidth="0" defaultRowHeight="10.199999999999999" zeroHeight="1"/>
  <cols>
    <col min="1" max="1" width="4" style="13" bestFit="1" customWidth="1"/>
    <col min="2" max="2" width="19" style="13" customWidth="1"/>
    <col min="3" max="3" width="3.88671875" style="13" customWidth="1"/>
    <col min="4" max="6" width="10" style="13" customWidth="1"/>
    <col min="7" max="7" width="11.109375" style="13" customWidth="1"/>
    <col min="8" max="9" width="10" style="13" bestFit="1" customWidth="1"/>
    <col min="10" max="10" width="10" style="13" hidden="1" customWidth="1"/>
    <col min="11" max="11" width="13.21875" style="13" hidden="1" customWidth="1"/>
    <col min="12" max="12" width="9" style="13" bestFit="1" customWidth="1"/>
    <col min="13" max="13" width="10.5546875" style="13" customWidth="1"/>
    <col min="14" max="14" width="10.77734375" style="13" customWidth="1"/>
    <col min="15" max="15" width="11.33203125" style="13" customWidth="1"/>
    <col min="16" max="16" width="11.5546875" style="13" customWidth="1"/>
    <col min="17" max="25" width="11.5546875" style="13" hidden="1" customWidth="1"/>
    <col min="26" max="16384" width="0" style="13" hidden="1"/>
  </cols>
  <sheetData>
    <row r="1" spans="2:15"/>
    <row r="2" spans="2:15">
      <c r="B2" s="1043" t="s">
        <v>227</v>
      </c>
      <c r="C2" s="1043" t="s">
        <v>85</v>
      </c>
      <c r="D2" s="1043" t="s">
        <v>228</v>
      </c>
      <c r="E2" s="1043" t="s">
        <v>229</v>
      </c>
      <c r="F2" s="1043" t="s">
        <v>230</v>
      </c>
      <c r="G2" s="1043" t="s">
        <v>231</v>
      </c>
      <c r="H2" s="1042" t="s">
        <v>232</v>
      </c>
      <c r="I2" s="1042"/>
      <c r="J2" s="1042"/>
      <c r="K2" s="1042"/>
      <c r="L2" s="1043" t="s">
        <v>233</v>
      </c>
      <c r="M2" s="1043" t="s">
        <v>234</v>
      </c>
      <c r="N2" s="1043" t="s">
        <v>58</v>
      </c>
      <c r="O2" s="1043" t="s">
        <v>235</v>
      </c>
    </row>
    <row r="3" spans="2:15" ht="47.25" customHeight="1">
      <c r="B3" s="1044"/>
      <c r="C3" s="1044"/>
      <c r="D3" s="1044"/>
      <c r="E3" s="1044"/>
      <c r="F3" s="1044"/>
      <c r="G3" s="1044"/>
      <c r="H3" s="560" t="s">
        <v>236</v>
      </c>
      <c r="I3" s="560" t="s">
        <v>237</v>
      </c>
      <c r="J3" s="560" t="s">
        <v>238</v>
      </c>
      <c r="K3" s="560" t="s">
        <v>239</v>
      </c>
      <c r="L3" s="1044"/>
      <c r="M3" s="1044"/>
      <c r="N3" s="1044"/>
      <c r="O3" s="1044"/>
    </row>
    <row r="4" spans="2:15" ht="11.25" customHeight="1">
      <c r="B4" s="1045"/>
      <c r="C4" s="1045"/>
      <c r="D4" s="561" t="s">
        <v>88</v>
      </c>
      <c r="E4" s="561" t="s">
        <v>88</v>
      </c>
      <c r="F4" s="561" t="s">
        <v>88</v>
      </c>
      <c r="G4" s="561" t="s">
        <v>88</v>
      </c>
      <c r="H4" s="561" t="s">
        <v>88</v>
      </c>
      <c r="I4" s="561" t="s">
        <v>88</v>
      </c>
      <c r="J4" s="561" t="s">
        <v>88</v>
      </c>
      <c r="K4" s="561" t="s">
        <v>88</v>
      </c>
      <c r="L4" s="561" t="s">
        <v>88</v>
      </c>
      <c r="M4" s="561" t="s">
        <v>88</v>
      </c>
      <c r="N4" s="561" t="s">
        <v>88</v>
      </c>
      <c r="O4" s="561" t="s">
        <v>88</v>
      </c>
    </row>
    <row r="5" spans="2:15" ht="15" customHeight="1">
      <c r="B5" s="739" t="s">
        <v>833</v>
      </c>
      <c r="C5" s="740"/>
      <c r="D5" s="740">
        <v>155567354</v>
      </c>
      <c r="E5" s="740">
        <v>164064038</v>
      </c>
      <c r="F5" s="740">
        <v>-5965550</v>
      </c>
      <c r="G5" s="740">
        <v>411044222</v>
      </c>
      <c r="H5" s="740">
        <v>162546852</v>
      </c>
      <c r="I5" s="740">
        <v>-1149086</v>
      </c>
      <c r="J5" s="740">
        <v>0</v>
      </c>
      <c r="K5" s="740">
        <v>0</v>
      </c>
      <c r="L5" s="740">
        <v>161397766</v>
      </c>
      <c r="M5" s="740">
        <v>886107830</v>
      </c>
      <c r="N5" s="740">
        <v>31468</v>
      </c>
      <c r="O5" s="740">
        <v>886139298</v>
      </c>
    </row>
    <row r="6" spans="2:15" ht="12" customHeight="1">
      <c r="B6" s="741" t="s">
        <v>141</v>
      </c>
      <c r="C6" s="742"/>
      <c r="D6" s="743">
        <v>0</v>
      </c>
      <c r="E6" s="743">
        <v>0</v>
      </c>
      <c r="F6" s="743">
        <v>0</v>
      </c>
      <c r="G6" s="743">
        <v>91402116</v>
      </c>
      <c r="H6" s="743">
        <v>0</v>
      </c>
      <c r="I6" s="743">
        <v>0</v>
      </c>
      <c r="J6" s="743">
        <v>0</v>
      </c>
      <c r="K6" s="743">
        <v>0</v>
      </c>
      <c r="L6" s="743">
        <v>0</v>
      </c>
      <c r="M6" s="740">
        <v>91402116</v>
      </c>
      <c r="N6" s="743">
        <v>1443</v>
      </c>
      <c r="O6" s="740">
        <v>91403559</v>
      </c>
    </row>
    <row r="7" spans="2:15" ht="12" customHeight="1">
      <c r="B7" s="562" t="s">
        <v>241</v>
      </c>
      <c r="C7" s="563"/>
      <c r="D7" s="564">
        <v>0</v>
      </c>
      <c r="E7" s="564">
        <v>0</v>
      </c>
      <c r="F7" s="564">
        <v>0</v>
      </c>
      <c r="G7" s="564">
        <v>0</v>
      </c>
      <c r="H7" s="564">
        <v>285049860</v>
      </c>
      <c r="I7" s="564">
        <v>-3371194</v>
      </c>
      <c r="J7" s="564"/>
      <c r="K7" s="588">
        <v>0</v>
      </c>
      <c r="L7" s="565">
        <v>281678666</v>
      </c>
      <c r="M7" s="740">
        <v>281678666</v>
      </c>
      <c r="N7" s="565">
        <v>0</v>
      </c>
      <c r="O7" s="740">
        <v>281678666</v>
      </c>
    </row>
    <row r="8" spans="2:15" ht="12" customHeight="1">
      <c r="B8" s="744" t="s">
        <v>242</v>
      </c>
      <c r="C8" s="745"/>
      <c r="D8" s="740">
        <v>0</v>
      </c>
      <c r="E8" s="740">
        <v>0</v>
      </c>
      <c r="F8" s="740">
        <v>0</v>
      </c>
      <c r="G8" s="740">
        <v>91402116</v>
      </c>
      <c r="H8" s="740">
        <v>285049860</v>
      </c>
      <c r="I8" s="740">
        <v>-3371194</v>
      </c>
      <c r="J8" s="740">
        <v>0</v>
      </c>
      <c r="K8" s="740">
        <v>0</v>
      </c>
      <c r="L8" s="740">
        <v>281678666</v>
      </c>
      <c r="M8" s="740">
        <v>373080782</v>
      </c>
      <c r="N8" s="740">
        <v>1443</v>
      </c>
      <c r="O8" s="740">
        <v>373082225</v>
      </c>
    </row>
    <row r="9" spans="2:15" ht="12" customHeight="1">
      <c r="B9" s="741" t="s">
        <v>243</v>
      </c>
      <c r="C9" s="746"/>
      <c r="D9" s="743">
        <v>0</v>
      </c>
      <c r="E9" s="743">
        <v>0</v>
      </c>
      <c r="F9" s="743">
        <v>0</v>
      </c>
      <c r="G9" s="939">
        <v>-88538611</v>
      </c>
      <c r="H9" s="743">
        <v>0</v>
      </c>
      <c r="I9" s="743">
        <v>0</v>
      </c>
      <c r="J9" s="743">
        <v>0</v>
      </c>
      <c r="K9" s="743">
        <v>0</v>
      </c>
      <c r="L9" s="743">
        <v>0</v>
      </c>
      <c r="M9" s="740">
        <v>-88538611</v>
      </c>
      <c r="N9" s="939">
        <v>573</v>
      </c>
      <c r="O9" s="740">
        <v>-88538038</v>
      </c>
    </row>
    <row r="10" spans="2:15" ht="19.2">
      <c r="B10" s="562" t="s">
        <v>244</v>
      </c>
      <c r="C10" s="563"/>
      <c r="D10" s="564">
        <v>0</v>
      </c>
      <c r="E10" s="564">
        <v>0</v>
      </c>
      <c r="F10" s="564">
        <v>0</v>
      </c>
      <c r="G10" s="588">
        <v>-63</v>
      </c>
      <c r="H10" s="564">
        <v>0</v>
      </c>
      <c r="I10" s="564">
        <v>0</v>
      </c>
      <c r="J10" s="564">
        <v>0</v>
      </c>
      <c r="K10" s="588">
        <v>0</v>
      </c>
      <c r="L10" s="565">
        <v>0</v>
      </c>
      <c r="M10" s="740">
        <v>-63</v>
      </c>
      <c r="N10" s="565">
        <v>63</v>
      </c>
      <c r="O10" s="740">
        <v>0</v>
      </c>
    </row>
    <row r="11" spans="2:15" ht="19.2">
      <c r="B11" s="747" t="s">
        <v>245</v>
      </c>
      <c r="C11" s="740"/>
      <c r="D11" s="740">
        <v>0</v>
      </c>
      <c r="E11" s="740">
        <v>0</v>
      </c>
      <c r="F11" s="740">
        <v>0</v>
      </c>
      <c r="G11" s="740">
        <v>2863442</v>
      </c>
      <c r="H11" s="740">
        <v>285049860</v>
      </c>
      <c r="I11" s="740">
        <v>-3371194</v>
      </c>
      <c r="J11" s="740">
        <v>0</v>
      </c>
      <c r="K11" s="740">
        <v>0</v>
      </c>
      <c r="L11" s="740">
        <v>281678666</v>
      </c>
      <c r="M11" s="740">
        <v>284542108</v>
      </c>
      <c r="N11" s="740">
        <v>2079</v>
      </c>
      <c r="O11" s="740">
        <v>284544187</v>
      </c>
    </row>
    <row r="12" spans="2:15" ht="12" customHeight="1">
      <c r="B12" s="739" t="s">
        <v>859</v>
      </c>
      <c r="C12" s="748">
        <v>22</v>
      </c>
      <c r="D12" s="740">
        <v>155567354</v>
      </c>
      <c r="E12" s="740">
        <v>164064038</v>
      </c>
      <c r="F12" s="740">
        <v>-5965550</v>
      </c>
      <c r="G12" s="740">
        <v>413907664</v>
      </c>
      <c r="H12" s="740">
        <v>447596712</v>
      </c>
      <c r="I12" s="740">
        <v>-4520280</v>
      </c>
      <c r="J12" s="740">
        <v>0</v>
      </c>
      <c r="K12" s="740">
        <v>0</v>
      </c>
      <c r="L12" s="740">
        <v>443076432</v>
      </c>
      <c r="M12" s="740">
        <v>1170649938</v>
      </c>
      <c r="N12" s="740">
        <v>33547</v>
      </c>
      <c r="O12" s="740">
        <v>1170683485</v>
      </c>
    </row>
    <row r="13" spans="2:15" ht="12" customHeight="1">
      <c r="B13" s="566"/>
      <c r="C13" s="566"/>
      <c r="D13" s="917">
        <v>0</v>
      </c>
      <c r="E13" s="917">
        <v>0</v>
      </c>
      <c r="F13" s="917">
        <v>0</v>
      </c>
      <c r="G13" s="917">
        <v>285049860</v>
      </c>
      <c r="H13" s="917"/>
      <c r="I13" s="917"/>
      <c r="J13" s="566"/>
      <c r="K13" s="566"/>
      <c r="L13" s="566"/>
      <c r="M13" s="566"/>
      <c r="N13" s="566"/>
      <c r="O13" s="566"/>
    </row>
    <row r="14" spans="2:15" ht="12" customHeight="1">
      <c r="B14" s="1042" t="s">
        <v>227</v>
      </c>
      <c r="C14" s="1042" t="s">
        <v>85</v>
      </c>
      <c r="D14" s="1042" t="s">
        <v>228</v>
      </c>
      <c r="E14" s="1042" t="s">
        <v>229</v>
      </c>
      <c r="F14" s="1042" t="s">
        <v>230</v>
      </c>
      <c r="G14" s="1042" t="s">
        <v>231</v>
      </c>
      <c r="H14" s="1042" t="s">
        <v>232</v>
      </c>
      <c r="I14" s="1042"/>
      <c r="J14" s="1042"/>
      <c r="K14" s="1042"/>
      <c r="L14" s="1043" t="s">
        <v>233</v>
      </c>
      <c r="M14" s="1043" t="s">
        <v>234</v>
      </c>
      <c r="N14" s="1042" t="s">
        <v>58</v>
      </c>
      <c r="O14" s="1042" t="s">
        <v>235</v>
      </c>
    </row>
    <row r="15" spans="2:15" ht="48" customHeight="1">
      <c r="B15" s="1042"/>
      <c r="C15" s="1042"/>
      <c r="D15" s="1043"/>
      <c r="E15" s="1043"/>
      <c r="F15" s="1043"/>
      <c r="G15" s="1043"/>
      <c r="H15" s="738" t="s">
        <v>236</v>
      </c>
      <c r="I15" s="560" t="s">
        <v>237</v>
      </c>
      <c r="J15" s="560" t="s">
        <v>238</v>
      </c>
      <c r="K15" s="738" t="s">
        <v>239</v>
      </c>
      <c r="L15" s="1044"/>
      <c r="M15" s="1044"/>
      <c r="N15" s="1043"/>
      <c r="O15" s="1043"/>
    </row>
    <row r="16" spans="2:15" ht="9.75" customHeight="1">
      <c r="B16" s="1042"/>
      <c r="C16" s="1042"/>
      <c r="D16" s="561" t="s">
        <v>88</v>
      </c>
      <c r="E16" s="561" t="s">
        <v>88</v>
      </c>
      <c r="F16" s="561" t="s">
        <v>88</v>
      </c>
      <c r="G16" s="561" t="s">
        <v>88</v>
      </c>
      <c r="H16" s="561" t="s">
        <v>88</v>
      </c>
      <c r="I16" s="561" t="s">
        <v>88</v>
      </c>
      <c r="J16" s="561" t="s">
        <v>88</v>
      </c>
      <c r="K16" s="561" t="s">
        <v>88</v>
      </c>
      <c r="L16" s="561" t="s">
        <v>88</v>
      </c>
      <c r="M16" s="561" t="s">
        <v>88</v>
      </c>
      <c r="N16" s="561" t="s">
        <v>88</v>
      </c>
      <c r="O16" s="561" t="s">
        <v>88</v>
      </c>
    </row>
    <row r="17" spans="2:15" s="15" customFormat="1" ht="12" customHeight="1">
      <c r="B17" s="739" t="s">
        <v>240</v>
      </c>
      <c r="C17" s="740"/>
      <c r="D17" s="740">
        <v>155567354</v>
      </c>
      <c r="E17" s="740">
        <v>164064038</v>
      </c>
      <c r="F17" s="740">
        <v>-5965550</v>
      </c>
      <c r="G17" s="740">
        <v>368056492</v>
      </c>
      <c r="H17" s="740">
        <v>162546852</v>
      </c>
      <c r="I17" s="740">
        <v>-5407660</v>
      </c>
      <c r="J17" s="740">
        <v>0</v>
      </c>
      <c r="K17" s="740">
        <v>0</v>
      </c>
      <c r="L17" s="740">
        <v>157139192</v>
      </c>
      <c r="M17" s="740">
        <v>838861526</v>
      </c>
      <c r="N17" s="740">
        <v>29573</v>
      </c>
      <c r="O17" s="740">
        <v>838891099</v>
      </c>
    </row>
    <row r="18" spans="2:15" s="15" customFormat="1" ht="12" customHeight="1">
      <c r="B18" s="741" t="s">
        <v>141</v>
      </c>
      <c r="C18" s="742"/>
      <c r="D18" s="743">
        <v>0</v>
      </c>
      <c r="E18" s="743">
        <v>0</v>
      </c>
      <c r="F18" s="743">
        <v>0</v>
      </c>
      <c r="G18" s="743">
        <v>96482376</v>
      </c>
      <c r="H18" s="743">
        <v>0</v>
      </c>
      <c r="I18" s="743">
        <v>0</v>
      </c>
      <c r="J18" s="743">
        <v>0</v>
      </c>
      <c r="K18" s="743">
        <v>0</v>
      </c>
      <c r="L18" s="743">
        <v>0</v>
      </c>
      <c r="M18" s="740">
        <v>96482376</v>
      </c>
      <c r="N18" s="743">
        <v>1249</v>
      </c>
      <c r="O18" s="740">
        <v>96483625</v>
      </c>
    </row>
    <row r="19" spans="2:15" s="15" customFormat="1" ht="12" customHeight="1">
      <c r="B19" s="562" t="s">
        <v>241</v>
      </c>
      <c r="C19" s="563"/>
      <c r="D19" s="564">
        <v>0</v>
      </c>
      <c r="E19" s="564">
        <v>0</v>
      </c>
      <c r="F19" s="564">
        <v>0</v>
      </c>
      <c r="G19" s="564">
        <v>0</v>
      </c>
      <c r="H19" s="564">
        <v>0</v>
      </c>
      <c r="I19" s="564">
        <v>6883142</v>
      </c>
      <c r="J19" s="564">
        <v>0</v>
      </c>
      <c r="K19" s="588">
        <v>0</v>
      </c>
      <c r="L19" s="565">
        <v>6883142</v>
      </c>
      <c r="M19" s="740">
        <v>6883142</v>
      </c>
      <c r="N19" s="565">
        <v>0</v>
      </c>
      <c r="O19" s="740">
        <v>6883142</v>
      </c>
    </row>
    <row r="20" spans="2:15" s="15" customFormat="1" ht="12" customHeight="1">
      <c r="B20" s="744" t="s">
        <v>242</v>
      </c>
      <c r="C20" s="749"/>
      <c r="D20" s="740">
        <v>0</v>
      </c>
      <c r="E20" s="740">
        <v>0</v>
      </c>
      <c r="F20" s="740">
        <v>0</v>
      </c>
      <c r="G20" s="740">
        <v>96482376</v>
      </c>
      <c r="H20" s="740">
        <v>0</v>
      </c>
      <c r="I20" s="740">
        <v>6883142</v>
      </c>
      <c r="J20" s="740">
        <v>0</v>
      </c>
      <c r="K20" s="740">
        <v>0</v>
      </c>
      <c r="L20" s="740">
        <v>6883142</v>
      </c>
      <c r="M20" s="740">
        <v>103365518</v>
      </c>
      <c r="N20" s="740">
        <v>1249</v>
      </c>
      <c r="O20" s="740">
        <v>103366767</v>
      </c>
    </row>
    <row r="21" spans="2:15" s="15" customFormat="1">
      <c r="B21" s="741" t="s">
        <v>243</v>
      </c>
      <c r="C21" s="746"/>
      <c r="D21" s="743">
        <v>0</v>
      </c>
      <c r="E21" s="743">
        <v>0</v>
      </c>
      <c r="F21" s="743">
        <v>0</v>
      </c>
      <c r="G21" s="743">
        <v>-50248697</v>
      </c>
      <c r="H21" s="743">
        <v>0</v>
      </c>
      <c r="I21" s="743">
        <v>0</v>
      </c>
      <c r="J21" s="743">
        <v>0</v>
      </c>
      <c r="K21" s="743">
        <v>0</v>
      </c>
      <c r="L21" s="743">
        <v>0</v>
      </c>
      <c r="M21" s="740">
        <v>-50248697</v>
      </c>
      <c r="N21" s="743">
        <v>643</v>
      </c>
      <c r="O21" s="740">
        <v>-50248054</v>
      </c>
    </row>
    <row r="22" spans="2:15" s="15" customFormat="1" ht="19.2">
      <c r="B22" s="562" t="s">
        <v>244</v>
      </c>
      <c r="C22" s="563"/>
      <c r="D22" s="564">
        <v>0</v>
      </c>
      <c r="E22" s="564">
        <v>0</v>
      </c>
      <c r="F22" s="564">
        <v>0</v>
      </c>
      <c r="G22" s="588">
        <v>10573</v>
      </c>
      <c r="H22" s="564">
        <v>0</v>
      </c>
      <c r="I22" s="564">
        <v>0</v>
      </c>
      <c r="J22" s="564">
        <v>0</v>
      </c>
      <c r="K22" s="588">
        <v>0</v>
      </c>
      <c r="L22" s="565">
        <v>0</v>
      </c>
      <c r="M22" s="740">
        <v>10573</v>
      </c>
      <c r="N22" s="565">
        <v>0</v>
      </c>
      <c r="O22" s="740">
        <v>10573</v>
      </c>
    </row>
    <row r="23" spans="2:15" s="15" customFormat="1" ht="19.2">
      <c r="B23" s="747" t="s">
        <v>245</v>
      </c>
      <c r="C23" s="740"/>
      <c r="D23" s="740">
        <v>0</v>
      </c>
      <c r="E23" s="740">
        <v>0</v>
      </c>
      <c r="F23" s="740">
        <v>0</v>
      </c>
      <c r="G23" s="740">
        <v>46244252</v>
      </c>
      <c r="H23" s="740">
        <v>0</v>
      </c>
      <c r="I23" s="740">
        <v>6883142</v>
      </c>
      <c r="J23" s="740">
        <v>0</v>
      </c>
      <c r="K23" s="740">
        <v>0</v>
      </c>
      <c r="L23" s="740">
        <v>6883142</v>
      </c>
      <c r="M23" s="740">
        <v>53127394</v>
      </c>
      <c r="N23" s="740">
        <v>1892</v>
      </c>
      <c r="O23" s="740">
        <v>53129286</v>
      </c>
    </row>
    <row r="24" spans="2:15" s="15" customFormat="1" ht="12" customHeight="1">
      <c r="B24" s="739" t="s">
        <v>860</v>
      </c>
      <c r="C24" s="748">
        <v>22</v>
      </c>
      <c r="D24" s="740">
        <v>155567354</v>
      </c>
      <c r="E24" s="740">
        <v>164064038</v>
      </c>
      <c r="F24" s="740">
        <v>-5965550</v>
      </c>
      <c r="G24" s="740">
        <v>414300744</v>
      </c>
      <c r="H24" s="740">
        <v>162546852</v>
      </c>
      <c r="I24" s="740">
        <v>1475482</v>
      </c>
      <c r="J24" s="740">
        <v>0</v>
      </c>
      <c r="K24" s="740">
        <v>0</v>
      </c>
      <c r="L24" s="740">
        <v>164022334</v>
      </c>
      <c r="M24" s="740">
        <v>891988920</v>
      </c>
      <c r="N24" s="740">
        <v>31465</v>
      </c>
      <c r="O24" s="740">
        <v>892020385</v>
      </c>
    </row>
    <row r="25" spans="2:15">
      <c r="G25" s="16"/>
      <c r="I25" s="16"/>
      <c r="M25" s="16"/>
      <c r="N25" s="16"/>
      <c r="O25" s="14"/>
    </row>
    <row r="26" spans="2:15" hidden="1"/>
    <row r="27" spans="2:15" hidden="1"/>
    <row r="28" spans="2:15" hidden="1"/>
    <row r="29" spans="2:15" hidden="1"/>
    <row r="30" spans="2:15" hidden="1"/>
    <row r="31" spans="2:15" hidden="1"/>
    <row r="32" spans="2:1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sheetData>
  <mergeCells count="22">
    <mergeCell ref="G2:G3"/>
    <mergeCell ref="B2:B4"/>
    <mergeCell ref="C2:C4"/>
    <mergeCell ref="D2:D3"/>
    <mergeCell ref="E2:E3"/>
    <mergeCell ref="F2:F3"/>
    <mergeCell ref="B14:B16"/>
    <mergeCell ref="C14:C16"/>
    <mergeCell ref="D14:D15"/>
    <mergeCell ref="E14:E15"/>
    <mergeCell ref="F14:F15"/>
    <mergeCell ref="O14:O15"/>
    <mergeCell ref="H2:K2"/>
    <mergeCell ref="L2:L3"/>
    <mergeCell ref="M2:M3"/>
    <mergeCell ref="N2:N3"/>
    <mergeCell ref="O2:O3"/>
    <mergeCell ref="G14:G15"/>
    <mergeCell ref="H14:K14"/>
    <mergeCell ref="L14:L15"/>
    <mergeCell ref="M14:M15"/>
    <mergeCell ref="N14:N15"/>
  </mergeCells>
  <phoneticPr fontId="12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9" tint="-0.249977111117893"/>
  </sheetPr>
  <dimension ref="A1:G27"/>
  <sheetViews>
    <sheetView showGridLines="0" workbookViewId="0"/>
  </sheetViews>
  <sheetFormatPr baseColWidth="10" defaultColWidth="0" defaultRowHeight="14.4" zeroHeight="1"/>
  <cols>
    <col min="1" max="1" width="11.44140625" customWidth="1"/>
    <col min="2" max="2" width="75" customWidth="1"/>
    <col min="3" max="3" width="15.44140625" customWidth="1"/>
    <col min="4" max="4" width="11.44140625" customWidth="1"/>
    <col min="5" max="7" width="0" hidden="1" customWidth="1"/>
    <col min="8" max="16384" width="11.44140625" hidden="1"/>
  </cols>
  <sheetData>
    <row r="1" spans="2:3"/>
    <row r="2" spans="2:3" ht="31.2" customHeight="1">
      <c r="B2" s="1046" t="s">
        <v>861</v>
      </c>
      <c r="C2" s="1046"/>
    </row>
    <row r="3" spans="2:3">
      <c r="B3" s="376"/>
      <c r="C3" s="377"/>
    </row>
    <row r="4" spans="2:3" ht="36">
      <c r="B4" s="999" t="s">
        <v>265</v>
      </c>
      <c r="C4" s="1000" t="s">
        <v>266</v>
      </c>
    </row>
    <row r="5" spans="2:3">
      <c r="B5" s="996" t="s">
        <v>848</v>
      </c>
      <c r="C5" s="991"/>
    </row>
    <row r="6" spans="2:3">
      <c r="B6" s="990" t="s">
        <v>174</v>
      </c>
      <c r="C6" s="991">
        <v>8167810</v>
      </c>
    </row>
    <row r="7" spans="2:3">
      <c r="B7" s="990" t="s">
        <v>171</v>
      </c>
      <c r="C7" s="991">
        <v>3233998.398</v>
      </c>
    </row>
    <row r="8" spans="2:3">
      <c r="B8" s="990" t="s">
        <v>179</v>
      </c>
      <c r="C8" s="991">
        <v>6581562</v>
      </c>
    </row>
    <row r="9" spans="2:3" ht="13.8" customHeight="1">
      <c r="B9" s="992" t="s">
        <v>175</v>
      </c>
      <c r="C9" s="991">
        <v>-8302593.3569999998</v>
      </c>
    </row>
    <row r="10" spans="2:3">
      <c r="B10" s="992" t="s">
        <v>183</v>
      </c>
      <c r="C10" s="991">
        <v>-9680777.0410000011</v>
      </c>
    </row>
    <row r="11" spans="2:3">
      <c r="B11" s="993" t="s">
        <v>848</v>
      </c>
      <c r="C11" s="994"/>
    </row>
    <row r="12" spans="2:3">
      <c r="B12" s="995" t="s">
        <v>183</v>
      </c>
      <c r="C12" s="991">
        <v>3246578</v>
      </c>
    </row>
    <row r="13" spans="2:3">
      <c r="B13" s="996" t="s">
        <v>849</v>
      </c>
      <c r="C13" s="991"/>
    </row>
    <row r="14" spans="2:3">
      <c r="B14" s="997" t="s">
        <v>216</v>
      </c>
      <c r="C14" s="998">
        <v>-3246578</v>
      </c>
    </row>
    <row r="15" spans="2:3"/>
    <row r="16" spans="2:3" hidden="1"/>
    <row r="17" hidden="1"/>
    <row r="18" hidden="1"/>
    <row r="19" hidden="1"/>
    <row r="20" hidden="1"/>
    <row r="21" hidden="1"/>
    <row r="22" hidden="1"/>
    <row r="23" hidden="1"/>
    <row r="24" hidden="1"/>
    <row r="25" hidden="1"/>
    <row r="26" hidden="1"/>
    <row r="27" hidden="1"/>
  </sheetData>
  <mergeCells count="1">
    <mergeCell ref="B2:C2"/>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9" tint="-0.249977111117893"/>
  </sheetPr>
  <dimension ref="A1:M186"/>
  <sheetViews>
    <sheetView showGridLines="0" zoomScale="120" zoomScaleNormal="120" workbookViewId="0"/>
  </sheetViews>
  <sheetFormatPr baseColWidth="10" defaultColWidth="0" defaultRowHeight="12" zeroHeight="1"/>
  <cols>
    <col min="1" max="1" width="6" style="9" customWidth="1"/>
    <col min="2" max="2" width="21.77734375" style="9" customWidth="1"/>
    <col min="3" max="3" width="11.21875" style="9" bestFit="1" customWidth="1"/>
    <col min="4" max="4" width="7.21875" style="9" customWidth="1"/>
    <col min="5" max="5" width="11.21875" style="9" bestFit="1" customWidth="1"/>
    <col min="6" max="6" width="7.21875" style="9" customWidth="1"/>
    <col min="7" max="7" width="11.21875" style="9" bestFit="1" customWidth="1"/>
    <col min="8" max="8" width="7.21875" style="9" customWidth="1"/>
    <col min="9" max="9" width="11.21875" style="9" bestFit="1" customWidth="1"/>
    <col min="10" max="10" width="7.21875" style="9" customWidth="1"/>
    <col min="11" max="11" width="12.5546875" style="9" bestFit="1" customWidth="1"/>
    <col min="12" max="12" width="7.21875" style="9" customWidth="1"/>
    <col min="13" max="13" width="11.5546875" style="9" customWidth="1"/>
    <col min="14" max="16384" width="11.5546875" style="9" hidden="1"/>
  </cols>
  <sheetData>
    <row r="1" spans="2:13"/>
    <row r="2" spans="2:13"/>
    <row r="3" spans="2:13">
      <c r="B3" s="1049" t="s">
        <v>267</v>
      </c>
      <c r="C3" s="1047" t="s">
        <v>268</v>
      </c>
      <c r="D3" s="1048"/>
      <c r="E3" s="1047" t="s">
        <v>269</v>
      </c>
      <c r="F3" s="1048"/>
      <c r="G3" s="1047" t="s">
        <v>270</v>
      </c>
      <c r="H3" s="1048"/>
      <c r="I3" s="1047" t="s">
        <v>271</v>
      </c>
      <c r="J3" s="1048"/>
      <c r="K3" s="1047" t="s">
        <v>272</v>
      </c>
      <c r="L3" s="1048"/>
    </row>
    <row r="4" spans="2:13" ht="48">
      <c r="B4" s="1050"/>
      <c r="C4" s="750" t="s">
        <v>88</v>
      </c>
      <c r="D4" s="751" t="s">
        <v>273</v>
      </c>
      <c r="E4" s="751" t="s">
        <v>88</v>
      </c>
      <c r="F4" s="751" t="s">
        <v>273</v>
      </c>
      <c r="G4" s="751" t="s">
        <v>88</v>
      </c>
      <c r="H4" s="751" t="s">
        <v>273</v>
      </c>
      <c r="I4" s="751" t="s">
        <v>88</v>
      </c>
      <c r="J4" s="751" t="s">
        <v>273</v>
      </c>
      <c r="K4" s="751" t="s">
        <v>88</v>
      </c>
      <c r="L4" s="751" t="s">
        <v>273</v>
      </c>
    </row>
    <row r="5" spans="2:13" ht="15" customHeight="1">
      <c r="B5" s="752" t="s">
        <v>274</v>
      </c>
      <c r="C5" s="666">
        <v>5114438</v>
      </c>
      <c r="D5" s="667">
        <v>2.9528635487743503E-2</v>
      </c>
      <c r="E5" s="666">
        <v>16230127</v>
      </c>
      <c r="F5" s="667">
        <v>2.2708130278972626E-2</v>
      </c>
      <c r="G5" s="666">
        <v>41997429</v>
      </c>
      <c r="H5" s="667">
        <v>2.6895043330303299E-2</v>
      </c>
      <c r="I5" s="666">
        <v>43988107</v>
      </c>
      <c r="J5" s="667">
        <v>3.1188212782564603E-2</v>
      </c>
      <c r="K5" s="666">
        <v>82662336</v>
      </c>
      <c r="L5" s="667">
        <v>2.0162749513345121E-2</v>
      </c>
      <c r="M5" s="78"/>
    </row>
    <row r="6" spans="2:13" ht="15" customHeight="1">
      <c r="B6" s="633" t="s">
        <v>275</v>
      </c>
      <c r="C6" s="668">
        <v>8373531</v>
      </c>
      <c r="D6" s="669">
        <v>6.3502202471319255E-2</v>
      </c>
      <c r="E6" s="668">
        <v>50401171</v>
      </c>
      <c r="F6" s="669">
        <v>6.2286650138712839E-2</v>
      </c>
      <c r="G6" s="668">
        <v>107055307</v>
      </c>
      <c r="H6" s="669">
        <v>7.6743208740850083E-2</v>
      </c>
      <c r="I6" s="668">
        <v>34453000</v>
      </c>
      <c r="J6" s="669">
        <v>7.3199999999999987E-2</v>
      </c>
      <c r="K6" s="668">
        <v>0</v>
      </c>
      <c r="L6" s="669">
        <v>0</v>
      </c>
      <c r="M6" s="78"/>
    </row>
    <row r="7" spans="2:13" ht="15" customHeight="1">
      <c r="B7" s="633" t="s">
        <v>276</v>
      </c>
      <c r="C7" s="668">
        <v>10322203</v>
      </c>
      <c r="D7" s="669">
        <v>1.7999999999999999E-2</v>
      </c>
      <c r="E7" s="668">
        <v>27930509</v>
      </c>
      <c r="F7" s="669">
        <v>1.7999999999999999E-2</v>
      </c>
      <c r="G7" s="668">
        <v>62161639</v>
      </c>
      <c r="H7" s="669">
        <v>2.0975000000000001E-2</v>
      </c>
      <c r="I7" s="668">
        <v>168860759</v>
      </c>
      <c r="J7" s="669">
        <v>2.0975000000000001E-2</v>
      </c>
      <c r="K7" s="668">
        <v>1048728070</v>
      </c>
      <c r="L7" s="669">
        <v>3.447473091758288E-2</v>
      </c>
      <c r="M7" s="78"/>
    </row>
    <row r="8" spans="2:13" ht="15" customHeight="1">
      <c r="B8" s="633" t="s">
        <v>277</v>
      </c>
      <c r="C8" s="668">
        <v>14284</v>
      </c>
      <c r="D8" s="669">
        <v>3.381559787174461E-2</v>
      </c>
      <c r="E8" s="668">
        <v>1734984</v>
      </c>
      <c r="F8" s="669">
        <v>4.4596497143489511E-2</v>
      </c>
      <c r="G8" s="668">
        <v>1468244</v>
      </c>
      <c r="H8" s="669">
        <v>4.7142041104884486E-2</v>
      </c>
      <c r="I8" s="668">
        <v>804169</v>
      </c>
      <c r="J8" s="669">
        <v>2.6456254841954862E-2</v>
      </c>
      <c r="K8" s="668">
        <v>0</v>
      </c>
      <c r="L8" s="669">
        <v>0</v>
      </c>
    </row>
    <row r="9" spans="2:13" ht="24">
      <c r="B9" s="634" t="s">
        <v>278</v>
      </c>
      <c r="C9" s="658">
        <v>129134470</v>
      </c>
      <c r="D9" s="659">
        <v>0</v>
      </c>
      <c r="E9" s="658">
        <v>8296985</v>
      </c>
      <c r="F9" s="659">
        <v>0</v>
      </c>
      <c r="G9" s="658">
        <v>814876</v>
      </c>
      <c r="H9" s="659">
        <v>0</v>
      </c>
      <c r="I9" s="658">
        <v>289141</v>
      </c>
      <c r="J9" s="659">
        <v>0</v>
      </c>
      <c r="K9" s="658">
        <v>282955</v>
      </c>
      <c r="L9" s="659">
        <v>0</v>
      </c>
    </row>
    <row r="10" spans="2:13" ht="15" customHeight="1">
      <c r="B10" s="753" t="s">
        <v>279</v>
      </c>
      <c r="C10" s="635">
        <v>152958926</v>
      </c>
      <c r="D10" s="636"/>
      <c r="E10" s="635">
        <v>104593776</v>
      </c>
      <c r="F10" s="636"/>
      <c r="G10" s="635">
        <v>213497495</v>
      </c>
      <c r="H10" s="636"/>
      <c r="I10" s="635">
        <v>248395176</v>
      </c>
      <c r="J10" s="636"/>
      <c r="K10" s="635">
        <v>1131673361</v>
      </c>
      <c r="L10" s="754"/>
    </row>
    <row r="11" spans="2:13"/>
    <row r="12" spans="2:13" hidden="1"/>
    <row r="13" spans="2:13" hidden="1"/>
    <row r="14" spans="2:13" hidden="1"/>
    <row r="15" spans="2:13" hidden="1"/>
    <row r="16" spans="2:13"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sheetData>
  <mergeCells count="6">
    <mergeCell ref="K3:L3"/>
    <mergeCell ref="B3:B4"/>
    <mergeCell ref="C3:D3"/>
    <mergeCell ref="E3:F3"/>
    <mergeCell ref="G3:H3"/>
    <mergeCell ref="I3:J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9" tint="-0.249977111117893"/>
  </sheetPr>
  <dimension ref="A3:L7"/>
  <sheetViews>
    <sheetView showGridLines="0" topLeftCell="A3" workbookViewId="0">
      <selection activeCell="A3" sqref="A3"/>
    </sheetView>
  </sheetViews>
  <sheetFormatPr baseColWidth="10" defaultColWidth="0" defaultRowHeight="14.4" zeroHeight="1"/>
  <cols>
    <col min="1" max="1" width="11.5546875" customWidth="1"/>
    <col min="2" max="2" width="19.5546875" customWidth="1"/>
    <col min="3" max="6" width="12.5546875" customWidth="1"/>
    <col min="7" max="8" width="11.5546875" customWidth="1"/>
    <col min="9" max="9" width="7.5546875" customWidth="1"/>
    <col min="10" max="10" width="11.5546875" customWidth="1"/>
    <col min="11" max="11" width="7.5546875" hidden="1" customWidth="1"/>
    <col min="12" max="12" width="0" hidden="1" customWidth="1"/>
    <col min="13" max="16384" width="11.5546875" hidden="1"/>
  </cols>
  <sheetData>
    <row r="3" spans="2:6" ht="27.6">
      <c r="B3" s="1051" t="s">
        <v>337</v>
      </c>
      <c r="C3" s="371">
        <v>45565</v>
      </c>
      <c r="D3" s="371">
        <v>45199</v>
      </c>
      <c r="E3" s="371" t="s">
        <v>858</v>
      </c>
      <c r="F3" s="371" t="s">
        <v>857</v>
      </c>
    </row>
    <row r="4" spans="2:6">
      <c r="B4" s="1052"/>
      <c r="C4" s="341" t="s">
        <v>88</v>
      </c>
      <c r="D4" s="341" t="s">
        <v>88</v>
      </c>
      <c r="E4" s="341" t="s">
        <v>88</v>
      </c>
      <c r="F4" s="341" t="s">
        <v>88</v>
      </c>
    </row>
    <row r="5" spans="2:6">
      <c r="B5" s="329" t="s">
        <v>338</v>
      </c>
      <c r="C5" s="383">
        <v>354481</v>
      </c>
      <c r="D5" s="383">
        <v>345297</v>
      </c>
      <c r="E5" s="383">
        <v>118906</v>
      </c>
      <c r="F5" s="383">
        <v>113796</v>
      </c>
    </row>
    <row r="6" spans="2:6">
      <c r="B6" s="382" t="s">
        <v>339</v>
      </c>
      <c r="C6" s="227">
        <v>62197</v>
      </c>
      <c r="D6" s="227">
        <v>59701</v>
      </c>
      <c r="E6" s="227">
        <v>20950</v>
      </c>
      <c r="F6" s="227">
        <v>20049</v>
      </c>
    </row>
    <row r="7" spans="2:6">
      <c r="B7" s="168" t="s">
        <v>284</v>
      </c>
      <c r="C7" s="342">
        <v>416678</v>
      </c>
      <c r="D7" s="342">
        <v>404998</v>
      </c>
      <c r="E7" s="342">
        <v>139856</v>
      </c>
      <c r="F7" s="342">
        <v>133845</v>
      </c>
    </row>
  </sheetData>
  <mergeCells count="1">
    <mergeCell ref="B3:B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9" tint="-0.249977111117893"/>
  </sheetPr>
  <dimension ref="A1:O83"/>
  <sheetViews>
    <sheetView showGridLines="0" zoomScaleNormal="100" workbookViewId="0"/>
  </sheetViews>
  <sheetFormatPr baseColWidth="10" defaultColWidth="0" defaultRowHeight="12" zeroHeight="1"/>
  <cols>
    <col min="1" max="1" width="2.5546875" style="9" bestFit="1" customWidth="1"/>
    <col min="2" max="2" width="22.44140625" style="9" bestFit="1" customWidth="1"/>
    <col min="3" max="3" width="21.44140625" style="9" bestFit="1" customWidth="1"/>
    <col min="4" max="4" width="4.21875" style="9" bestFit="1" customWidth="1"/>
    <col min="5" max="5" width="22.5546875" style="9" bestFit="1" customWidth="1"/>
    <col min="6" max="6" width="14.44140625" style="9" customWidth="1"/>
    <col min="7" max="7" width="10.109375" style="9" bestFit="1" customWidth="1"/>
    <col min="8" max="8" width="11.44140625" style="9" bestFit="1" customWidth="1"/>
    <col min="9" max="9" width="10.5546875" style="9" bestFit="1" customWidth="1"/>
    <col min="10" max="11" width="17.44140625" style="9" bestFit="1" customWidth="1"/>
    <col min="12" max="12" width="12.5546875" style="9" bestFit="1" customWidth="1"/>
    <col min="13" max="13" width="11.21875" style="9" bestFit="1" customWidth="1"/>
    <col min="14" max="15" width="11.5546875" style="9" customWidth="1"/>
    <col min="16" max="16384" width="11.5546875" style="9" hidden="1"/>
  </cols>
  <sheetData>
    <row r="1" spans="1:12"/>
    <row r="2" spans="1:12">
      <c r="B2" s="51" t="s">
        <v>871</v>
      </c>
    </row>
    <row r="3" spans="1:12"/>
    <row r="4" spans="1:12">
      <c r="B4" s="1057" t="s">
        <v>350</v>
      </c>
      <c r="C4" s="1058"/>
      <c r="D4" s="1058"/>
      <c r="E4" s="1058"/>
      <c r="F4" s="1058"/>
      <c r="G4" s="1058"/>
      <c r="H4" s="1058"/>
      <c r="I4" s="1058"/>
      <c r="J4" s="1058"/>
      <c r="K4" s="1058"/>
      <c r="L4" s="1059"/>
    </row>
    <row r="5" spans="1:12" ht="17.25" customHeight="1">
      <c r="B5" s="1054" t="s">
        <v>351</v>
      </c>
      <c r="C5" s="1053" t="s">
        <v>352</v>
      </c>
      <c r="D5" s="1053" t="s">
        <v>353</v>
      </c>
      <c r="E5" s="1053" t="s">
        <v>343</v>
      </c>
      <c r="F5" s="1053" t="s">
        <v>354</v>
      </c>
      <c r="G5" s="1053" t="s">
        <v>355</v>
      </c>
      <c r="H5" s="1053"/>
      <c r="I5" s="1054" t="s">
        <v>259</v>
      </c>
      <c r="J5" s="1053" t="s">
        <v>356</v>
      </c>
      <c r="K5" s="1054" t="s">
        <v>357</v>
      </c>
      <c r="L5" s="1054" t="s">
        <v>358</v>
      </c>
    </row>
    <row r="6" spans="1:12" ht="35.25" customHeight="1">
      <c r="B6" s="1055"/>
      <c r="C6" s="1053"/>
      <c r="D6" s="1053"/>
      <c r="E6" s="1053"/>
      <c r="F6" s="1053"/>
      <c r="G6" s="92" t="s">
        <v>268</v>
      </c>
      <c r="H6" s="92" t="s">
        <v>346</v>
      </c>
      <c r="I6" s="1055"/>
      <c r="J6" s="1053"/>
      <c r="K6" s="1055"/>
      <c r="L6" s="1055"/>
    </row>
    <row r="7" spans="1:12" ht="11.25" customHeight="1">
      <c r="B7" s="1056"/>
      <c r="C7" s="1053"/>
      <c r="D7" s="1053"/>
      <c r="E7" s="1053"/>
      <c r="F7" s="1053"/>
      <c r="G7" s="940" t="s">
        <v>88</v>
      </c>
      <c r="H7" s="940" t="s">
        <v>88</v>
      </c>
      <c r="I7" s="940" t="s">
        <v>88</v>
      </c>
      <c r="J7" s="1053"/>
      <c r="K7" s="93" t="s">
        <v>359</v>
      </c>
      <c r="L7" s="93" t="s">
        <v>359</v>
      </c>
    </row>
    <row r="8" spans="1:12">
      <c r="A8" s="9">
        <v>1</v>
      </c>
      <c r="B8" s="274" t="s">
        <v>360</v>
      </c>
      <c r="C8" s="567" t="s">
        <v>286</v>
      </c>
      <c r="D8" s="918" t="s">
        <v>361</v>
      </c>
      <c r="E8" s="567" t="s">
        <v>342</v>
      </c>
      <c r="F8" s="918" t="s">
        <v>362</v>
      </c>
      <c r="G8" s="986">
        <v>0</v>
      </c>
      <c r="H8" s="986">
        <v>74328</v>
      </c>
      <c r="I8" s="511">
        <v>74328</v>
      </c>
      <c r="J8" s="918" t="s">
        <v>363</v>
      </c>
      <c r="K8" s="944">
        <v>0.26</v>
      </c>
      <c r="L8" s="945">
        <v>0.26</v>
      </c>
    </row>
    <row r="9" spans="1:12">
      <c r="A9" s="9">
        <v>2</v>
      </c>
      <c r="B9" s="278" t="s">
        <v>360</v>
      </c>
      <c r="C9" s="495" t="s">
        <v>286</v>
      </c>
      <c r="D9" s="278" t="s">
        <v>361</v>
      </c>
      <c r="E9" s="495" t="s">
        <v>344</v>
      </c>
      <c r="F9" s="278" t="s">
        <v>362</v>
      </c>
      <c r="G9" s="987">
        <v>6372</v>
      </c>
      <c r="H9" s="987">
        <v>850089</v>
      </c>
      <c r="I9" s="516">
        <v>856461</v>
      </c>
      <c r="J9" s="278" t="s">
        <v>363</v>
      </c>
      <c r="K9" s="948">
        <v>0.49</v>
      </c>
      <c r="L9" s="948">
        <v>0.49</v>
      </c>
    </row>
    <row r="10" spans="1:12">
      <c r="A10" s="9">
        <v>3</v>
      </c>
      <c r="B10" s="278" t="s">
        <v>364</v>
      </c>
      <c r="C10" s="495" t="s">
        <v>248</v>
      </c>
      <c r="D10" s="278" t="s">
        <v>361</v>
      </c>
      <c r="E10" s="495" t="s">
        <v>342</v>
      </c>
      <c r="F10" s="278" t="s">
        <v>365</v>
      </c>
      <c r="G10" s="987">
        <v>0</v>
      </c>
      <c r="H10" s="987">
        <v>72839</v>
      </c>
      <c r="I10" s="516">
        <v>72839</v>
      </c>
      <c r="J10" s="278" t="s">
        <v>363</v>
      </c>
      <c r="K10" s="948">
        <v>0.24</v>
      </c>
      <c r="L10" s="948">
        <v>0.24</v>
      </c>
    </row>
    <row r="11" spans="1:12">
      <c r="A11" s="9">
        <v>4</v>
      </c>
      <c r="B11" s="278" t="s">
        <v>364</v>
      </c>
      <c r="C11" s="495" t="s">
        <v>248</v>
      </c>
      <c r="D11" s="278" t="s">
        <v>361</v>
      </c>
      <c r="E11" s="495" t="s">
        <v>344</v>
      </c>
      <c r="F11" s="278" t="s">
        <v>362</v>
      </c>
      <c r="G11" s="988">
        <v>0</v>
      </c>
      <c r="H11" s="987">
        <v>25300</v>
      </c>
      <c r="I11" s="516">
        <v>25300</v>
      </c>
      <c r="J11" s="278" t="s">
        <v>363</v>
      </c>
      <c r="K11" s="948">
        <v>0.45</v>
      </c>
      <c r="L11" s="948">
        <v>0.45</v>
      </c>
    </row>
    <row r="12" spans="1:12">
      <c r="A12" s="9">
        <v>5</v>
      </c>
      <c r="B12" s="278" t="s">
        <v>366</v>
      </c>
      <c r="C12" s="495" t="s">
        <v>250</v>
      </c>
      <c r="D12" s="278" t="s">
        <v>361</v>
      </c>
      <c r="E12" s="495" t="s">
        <v>344</v>
      </c>
      <c r="F12" s="278" t="s">
        <v>362</v>
      </c>
      <c r="G12" s="988">
        <v>0</v>
      </c>
      <c r="H12" s="988">
        <v>3495</v>
      </c>
      <c r="I12" s="516">
        <v>3495</v>
      </c>
      <c r="J12" s="278" t="s">
        <v>363</v>
      </c>
      <c r="K12" s="948">
        <v>0.4</v>
      </c>
      <c r="L12" s="948">
        <v>0.4</v>
      </c>
    </row>
    <row r="13" spans="1:12">
      <c r="A13" s="9">
        <v>6</v>
      </c>
      <c r="B13" s="278" t="s">
        <v>367</v>
      </c>
      <c r="C13" s="495" t="s">
        <v>287</v>
      </c>
      <c r="D13" s="278" t="s">
        <v>361</v>
      </c>
      <c r="E13" s="495" t="s">
        <v>344</v>
      </c>
      <c r="F13" s="278" t="s">
        <v>362</v>
      </c>
      <c r="G13" s="987">
        <v>0</v>
      </c>
      <c r="H13" s="987">
        <v>101031</v>
      </c>
      <c r="I13" s="516">
        <v>101031</v>
      </c>
      <c r="J13" s="278" t="s">
        <v>363</v>
      </c>
      <c r="K13" s="948">
        <v>0.46</v>
      </c>
      <c r="L13" s="948">
        <v>0.46</v>
      </c>
    </row>
    <row r="14" spans="1:12">
      <c r="A14" s="9">
        <v>7</v>
      </c>
      <c r="B14" s="278" t="s">
        <v>368</v>
      </c>
      <c r="C14" s="495" t="s">
        <v>369</v>
      </c>
      <c r="D14" s="278" t="s">
        <v>361</v>
      </c>
      <c r="E14" s="495" t="s">
        <v>342</v>
      </c>
      <c r="F14" s="278" t="s">
        <v>362</v>
      </c>
      <c r="G14" s="987">
        <v>0</v>
      </c>
      <c r="H14" s="987">
        <v>159626</v>
      </c>
      <c r="I14" s="516">
        <v>159626</v>
      </c>
      <c r="J14" s="278" t="s">
        <v>363</v>
      </c>
      <c r="K14" s="948">
        <v>0.18</v>
      </c>
      <c r="L14" s="948">
        <v>0.18</v>
      </c>
    </row>
    <row r="15" spans="1:12">
      <c r="A15" s="9">
        <v>8</v>
      </c>
      <c r="B15" s="278" t="s">
        <v>368</v>
      </c>
      <c r="C15" s="495" t="s">
        <v>369</v>
      </c>
      <c r="D15" s="278" t="s">
        <v>361</v>
      </c>
      <c r="E15" s="495" t="s">
        <v>344</v>
      </c>
      <c r="F15" s="278" t="s">
        <v>362</v>
      </c>
      <c r="G15" s="988">
        <v>1850</v>
      </c>
      <c r="H15" s="988">
        <v>189057</v>
      </c>
      <c r="I15" s="516">
        <v>190907</v>
      </c>
      <c r="J15" s="278" t="s">
        <v>363</v>
      </c>
      <c r="K15" s="948">
        <v>0.53</v>
      </c>
      <c r="L15" s="948">
        <v>0.53</v>
      </c>
    </row>
    <row r="16" spans="1:12">
      <c r="A16" s="9">
        <v>9</v>
      </c>
      <c r="B16" s="278" t="s">
        <v>370</v>
      </c>
      <c r="C16" s="495" t="s">
        <v>253</v>
      </c>
      <c r="D16" s="278" t="s">
        <v>361</v>
      </c>
      <c r="E16" s="495" t="s">
        <v>342</v>
      </c>
      <c r="F16" s="278" t="s">
        <v>362</v>
      </c>
      <c r="G16" s="987">
        <v>6062</v>
      </c>
      <c r="H16" s="987">
        <v>0</v>
      </c>
      <c r="I16" s="516">
        <v>6062</v>
      </c>
      <c r="J16" s="278" t="s">
        <v>363</v>
      </c>
      <c r="K16" s="948">
        <v>0.12</v>
      </c>
      <c r="L16" s="948">
        <v>0.12</v>
      </c>
    </row>
    <row r="17" spans="1:13">
      <c r="A17" s="9">
        <v>10</v>
      </c>
      <c r="B17" s="919" t="s">
        <v>370</v>
      </c>
      <c r="C17" s="569" t="s">
        <v>253</v>
      </c>
      <c r="D17" s="569" t="s">
        <v>361</v>
      </c>
      <c r="E17" s="569" t="s">
        <v>344</v>
      </c>
      <c r="F17" s="919" t="s">
        <v>362</v>
      </c>
      <c r="G17" s="989">
        <v>0</v>
      </c>
      <c r="H17" s="989">
        <v>259219</v>
      </c>
      <c r="I17" s="513">
        <v>259219</v>
      </c>
      <c r="J17" s="919" t="s">
        <v>363</v>
      </c>
      <c r="K17" s="949">
        <v>0.51</v>
      </c>
      <c r="L17" s="950">
        <v>0.51</v>
      </c>
      <c r="M17" s="73"/>
    </row>
    <row r="18" spans="1:13">
      <c r="B18" s="951" t="s">
        <v>284</v>
      </c>
      <c r="C18" s="455"/>
      <c r="D18" s="455"/>
      <c r="E18" s="455"/>
      <c r="F18" s="455"/>
      <c r="G18" s="952">
        <v>14284</v>
      </c>
      <c r="H18" s="952">
        <v>1734984</v>
      </c>
      <c r="I18" s="952">
        <v>1749268</v>
      </c>
      <c r="J18" s="455"/>
      <c r="K18" s="455"/>
      <c r="L18" s="455"/>
    </row>
    <row r="19" spans="1:13"/>
    <row r="20" spans="1:13">
      <c r="B20" s="1057" t="s">
        <v>371</v>
      </c>
      <c r="C20" s="1058"/>
      <c r="D20" s="1058"/>
      <c r="E20" s="1058"/>
      <c r="F20" s="1058"/>
      <c r="G20" s="1058"/>
      <c r="H20" s="1058"/>
      <c r="I20" s="1058"/>
      <c r="J20" s="1058"/>
      <c r="K20" s="1058"/>
      <c r="L20" s="1058"/>
      <c r="M20" s="941"/>
    </row>
    <row r="21" spans="1:13" ht="19.5" customHeight="1">
      <c r="B21" s="1054" t="s">
        <v>351</v>
      </c>
      <c r="C21" s="1053" t="s">
        <v>352</v>
      </c>
      <c r="D21" s="1053" t="s">
        <v>353</v>
      </c>
      <c r="E21" s="1053" t="s">
        <v>343</v>
      </c>
      <c r="F21" s="1053" t="s">
        <v>354</v>
      </c>
      <c r="G21" s="1053" t="s">
        <v>355</v>
      </c>
      <c r="H21" s="1053"/>
      <c r="I21" s="1054" t="s">
        <v>372</v>
      </c>
      <c r="J21" s="1053" t="s">
        <v>259</v>
      </c>
      <c r="K21" s="1054" t="s">
        <v>356</v>
      </c>
      <c r="L21" s="1060" t="s">
        <v>357</v>
      </c>
      <c r="M21" s="1054" t="s">
        <v>358</v>
      </c>
    </row>
    <row r="22" spans="1:13" ht="26.25" customHeight="1">
      <c r="B22" s="1055"/>
      <c r="C22" s="1053"/>
      <c r="D22" s="1053"/>
      <c r="E22" s="1053"/>
      <c r="F22" s="1053"/>
      <c r="G22" s="92" t="s">
        <v>347</v>
      </c>
      <c r="H22" s="92" t="s">
        <v>348</v>
      </c>
      <c r="I22" s="1055" t="s">
        <v>272</v>
      </c>
      <c r="J22" s="1053"/>
      <c r="K22" s="1055"/>
      <c r="L22" s="1061"/>
      <c r="M22" s="1055"/>
    </row>
    <row r="23" spans="1:13" ht="14.25" customHeight="1">
      <c r="B23" s="1056"/>
      <c r="C23" s="1053"/>
      <c r="D23" s="1053"/>
      <c r="E23" s="1053"/>
      <c r="F23" s="1053"/>
      <c r="G23" s="940" t="s">
        <v>88</v>
      </c>
      <c r="H23" s="940" t="s">
        <v>88</v>
      </c>
      <c r="I23" s="940" t="s">
        <v>88</v>
      </c>
      <c r="J23" s="1053" t="s">
        <v>88</v>
      </c>
      <c r="K23" s="93"/>
      <c r="L23" s="953" t="s">
        <v>359</v>
      </c>
      <c r="M23" s="1056" t="s">
        <v>359</v>
      </c>
    </row>
    <row r="24" spans="1:13">
      <c r="A24" s="9">
        <v>1</v>
      </c>
      <c r="B24" s="954" t="s">
        <v>360</v>
      </c>
      <c r="C24" s="955" t="s">
        <v>286</v>
      </c>
      <c r="D24" s="956" t="s">
        <v>361</v>
      </c>
      <c r="E24" s="955" t="s">
        <v>342</v>
      </c>
      <c r="F24" s="956" t="s">
        <v>362</v>
      </c>
      <c r="G24" s="957">
        <v>88045</v>
      </c>
      <c r="H24" s="204">
        <v>0</v>
      </c>
      <c r="I24" s="204">
        <v>0</v>
      </c>
      <c r="J24" s="978">
        <v>88045</v>
      </c>
      <c r="K24" s="956" t="s">
        <v>363</v>
      </c>
      <c r="L24" s="959">
        <v>0.25783739141708334</v>
      </c>
      <c r="M24" s="960">
        <v>0.25783739141708334</v>
      </c>
    </row>
    <row r="25" spans="1:13">
      <c r="A25" s="9">
        <v>2</v>
      </c>
      <c r="B25" s="961" t="s">
        <v>360</v>
      </c>
      <c r="C25" s="962" t="s">
        <v>286</v>
      </c>
      <c r="D25" s="963" t="s">
        <v>361</v>
      </c>
      <c r="E25" s="962" t="s">
        <v>344</v>
      </c>
      <c r="F25" s="963" t="s">
        <v>362</v>
      </c>
      <c r="G25" s="964">
        <v>824714</v>
      </c>
      <c r="H25" s="204">
        <v>175778</v>
      </c>
      <c r="I25" s="204">
        <v>0</v>
      </c>
      <c r="J25" s="969">
        <v>1000492</v>
      </c>
      <c r="K25" s="963" t="s">
        <v>363</v>
      </c>
      <c r="L25" s="966">
        <v>0.49160116018665256</v>
      </c>
      <c r="M25" s="967">
        <v>0.49160116018665256</v>
      </c>
    </row>
    <row r="26" spans="1:13">
      <c r="A26" s="9">
        <v>3</v>
      </c>
      <c r="B26" s="961" t="s">
        <v>364</v>
      </c>
      <c r="C26" s="962" t="s">
        <v>248</v>
      </c>
      <c r="D26" s="963" t="s">
        <v>361</v>
      </c>
      <c r="E26" s="495" t="s">
        <v>342</v>
      </c>
      <c r="F26" s="278" t="s">
        <v>365</v>
      </c>
      <c r="G26" s="964">
        <v>64743</v>
      </c>
      <c r="H26" s="932">
        <v>0</v>
      </c>
      <c r="I26" s="204">
        <v>0</v>
      </c>
      <c r="J26" s="969">
        <v>64743</v>
      </c>
      <c r="K26" s="963" t="s">
        <v>363</v>
      </c>
      <c r="L26" s="966">
        <v>0.24317541729166667</v>
      </c>
      <c r="M26" s="967">
        <v>0.24317541729166667</v>
      </c>
    </row>
    <row r="27" spans="1:13">
      <c r="A27" s="9">
        <v>4</v>
      </c>
      <c r="B27" s="961" t="s">
        <v>364</v>
      </c>
      <c r="C27" s="962" t="s">
        <v>248</v>
      </c>
      <c r="D27" s="963" t="s">
        <v>361</v>
      </c>
      <c r="E27" s="962" t="s">
        <v>344</v>
      </c>
      <c r="F27" s="963" t="s">
        <v>362</v>
      </c>
      <c r="G27" s="964">
        <v>7643</v>
      </c>
      <c r="H27" s="964">
        <v>0</v>
      </c>
      <c r="I27" s="204">
        <v>0</v>
      </c>
      <c r="J27" s="969">
        <v>7643</v>
      </c>
      <c r="K27" s="963" t="s">
        <v>363</v>
      </c>
      <c r="L27" s="966">
        <v>0.44874237449583015</v>
      </c>
      <c r="M27" s="967">
        <v>0.44874237449583015</v>
      </c>
    </row>
    <row r="28" spans="1:13">
      <c r="A28" s="9">
        <v>5</v>
      </c>
      <c r="B28" s="961" t="s">
        <v>366</v>
      </c>
      <c r="C28" s="962" t="s">
        <v>250</v>
      </c>
      <c r="D28" s="963" t="s">
        <v>361</v>
      </c>
      <c r="E28" s="962" t="s">
        <v>344</v>
      </c>
      <c r="F28" s="963" t="s">
        <v>362</v>
      </c>
      <c r="G28" s="964">
        <v>1229</v>
      </c>
      <c r="H28" s="964">
        <v>0</v>
      </c>
      <c r="I28" s="204">
        <v>0</v>
      </c>
      <c r="J28" s="969">
        <v>1229</v>
      </c>
      <c r="K28" s="963" t="s">
        <v>363</v>
      </c>
      <c r="L28" s="966">
        <v>0.39900149903976945</v>
      </c>
      <c r="M28" s="967">
        <v>0.39900149903976945</v>
      </c>
    </row>
    <row r="29" spans="1:13">
      <c r="A29" s="9">
        <v>6</v>
      </c>
      <c r="B29" s="961" t="s">
        <v>367</v>
      </c>
      <c r="C29" s="962" t="s">
        <v>287</v>
      </c>
      <c r="D29" s="963" t="s">
        <v>361</v>
      </c>
      <c r="E29" s="962" t="s">
        <v>344</v>
      </c>
      <c r="F29" s="963" t="s">
        <v>362</v>
      </c>
      <c r="G29" s="964">
        <v>108151</v>
      </c>
      <c r="H29" s="964">
        <v>0</v>
      </c>
      <c r="I29" s="204">
        <v>0</v>
      </c>
      <c r="J29" s="969">
        <v>108151</v>
      </c>
      <c r="K29" s="963" t="s">
        <v>363</v>
      </c>
      <c r="L29" s="966">
        <v>0.46215638232917106</v>
      </c>
      <c r="M29" s="967">
        <v>0.46215638232917106</v>
      </c>
    </row>
    <row r="30" spans="1:13">
      <c r="A30" s="9">
        <v>7</v>
      </c>
      <c r="B30" s="961" t="s">
        <v>368</v>
      </c>
      <c r="C30" s="962" t="s">
        <v>369</v>
      </c>
      <c r="D30" s="963" t="s">
        <v>361</v>
      </c>
      <c r="E30" s="962" t="s">
        <v>342</v>
      </c>
      <c r="F30" s="963" t="s">
        <v>362</v>
      </c>
      <c r="G30" s="964"/>
      <c r="H30" s="964">
        <v>589787</v>
      </c>
      <c r="I30" s="204">
        <v>0</v>
      </c>
      <c r="J30" s="969">
        <v>589787</v>
      </c>
      <c r="K30" s="963" t="s">
        <v>363</v>
      </c>
      <c r="L30" s="966">
        <v>0.17915194883333332</v>
      </c>
      <c r="M30" s="967">
        <v>0.17915194883333332</v>
      </c>
    </row>
    <row r="31" spans="1:13">
      <c r="A31" s="9">
        <v>8</v>
      </c>
      <c r="B31" s="961" t="s">
        <v>368</v>
      </c>
      <c r="C31" s="962" t="s">
        <v>369</v>
      </c>
      <c r="D31" s="963" t="s">
        <v>361</v>
      </c>
      <c r="E31" s="962" t="s">
        <v>344</v>
      </c>
      <c r="F31" s="963" t="s">
        <v>362</v>
      </c>
      <c r="G31" s="964">
        <v>277593</v>
      </c>
      <c r="H31" s="204">
        <v>38604</v>
      </c>
      <c r="I31" s="204">
        <v>0</v>
      </c>
      <c r="J31" s="969">
        <v>316197</v>
      </c>
      <c r="K31" s="963" t="s">
        <v>363</v>
      </c>
      <c r="L31" s="966">
        <v>0.52823312138486689</v>
      </c>
      <c r="M31" s="967">
        <v>0.52823312138486689</v>
      </c>
    </row>
    <row r="32" spans="1:13">
      <c r="A32" s="9">
        <v>9</v>
      </c>
      <c r="B32" s="961" t="s">
        <v>370</v>
      </c>
      <c r="C32" s="962" t="s">
        <v>253</v>
      </c>
      <c r="D32" s="963" t="s">
        <v>361</v>
      </c>
      <c r="E32" s="962" t="s">
        <v>342</v>
      </c>
      <c r="F32" s="963" t="s">
        <v>362</v>
      </c>
      <c r="G32" s="968">
        <v>535</v>
      </c>
      <c r="H32" s="969">
        <v>0</v>
      </c>
      <c r="I32" s="204">
        <v>0</v>
      </c>
      <c r="J32" s="969">
        <v>535</v>
      </c>
      <c r="K32" s="963" t="s">
        <v>363</v>
      </c>
      <c r="L32" s="966">
        <v>0.12269510991666667</v>
      </c>
      <c r="M32" s="967">
        <v>0.12269510991666667</v>
      </c>
    </row>
    <row r="33" spans="1:13">
      <c r="A33" s="9">
        <v>10</v>
      </c>
      <c r="B33" s="970" t="s">
        <v>370</v>
      </c>
      <c r="C33" s="971" t="s">
        <v>253</v>
      </c>
      <c r="D33" s="972" t="s">
        <v>361</v>
      </c>
      <c r="E33" s="971" t="s">
        <v>344</v>
      </c>
      <c r="F33" s="972" t="s">
        <v>362</v>
      </c>
      <c r="G33" s="973">
        <v>95591</v>
      </c>
      <c r="H33" s="204">
        <v>0</v>
      </c>
      <c r="I33" s="204">
        <v>0</v>
      </c>
      <c r="J33" s="969">
        <v>95591</v>
      </c>
      <c r="K33" s="972" t="s">
        <v>363</v>
      </c>
      <c r="L33" s="974">
        <v>0.50905468180509128</v>
      </c>
      <c r="M33" s="975">
        <v>0.50905468180509128</v>
      </c>
    </row>
    <row r="34" spans="1:13" hidden="1">
      <c r="B34" s="970"/>
      <c r="C34" s="971"/>
      <c r="D34" s="972"/>
      <c r="E34" s="971"/>
      <c r="F34" s="972"/>
      <c r="G34" s="973"/>
      <c r="H34" s="204"/>
      <c r="I34" s="204"/>
      <c r="J34" s="965">
        <v>0</v>
      </c>
      <c r="K34" s="972"/>
      <c r="L34" s="972"/>
      <c r="M34" s="976"/>
    </row>
    <row r="35" spans="1:13" hidden="1">
      <c r="B35" s="970"/>
      <c r="C35" s="971"/>
      <c r="D35" s="972"/>
      <c r="E35" s="971"/>
      <c r="F35" s="972"/>
      <c r="G35" s="973"/>
      <c r="H35" s="204"/>
      <c r="I35" s="204"/>
      <c r="J35" s="965">
        <v>0</v>
      </c>
      <c r="K35" s="972"/>
      <c r="L35" s="972"/>
      <c r="M35" s="976"/>
    </row>
    <row r="36" spans="1:13" hidden="1">
      <c r="B36" s="970"/>
      <c r="C36" s="971"/>
      <c r="D36" s="972"/>
      <c r="E36" s="971"/>
      <c r="F36" s="972"/>
      <c r="G36" s="973"/>
      <c r="H36" s="204"/>
      <c r="I36" s="204"/>
      <c r="J36" s="965">
        <v>0</v>
      </c>
      <c r="K36" s="972"/>
      <c r="L36" s="972"/>
      <c r="M36" s="976"/>
    </row>
    <row r="37" spans="1:13">
      <c r="B37" s="951" t="s">
        <v>284</v>
      </c>
      <c r="C37" s="455"/>
      <c r="D37" s="455"/>
      <c r="E37" s="455"/>
      <c r="F37" s="455"/>
      <c r="G37" s="952">
        <v>1468244</v>
      </c>
      <c r="H37" s="952">
        <v>804169</v>
      </c>
      <c r="I37" s="952">
        <v>0</v>
      </c>
      <c r="J37" s="952">
        <v>2272413</v>
      </c>
      <c r="K37" s="455"/>
      <c r="L37" s="455"/>
      <c r="M37" s="977"/>
    </row>
    <row r="38" spans="1:13"/>
    <row r="39" spans="1:13"/>
    <row r="40" spans="1:13">
      <c r="B40" s="51" t="s">
        <v>349</v>
      </c>
    </row>
    <row r="41" spans="1:13"/>
    <row r="42" spans="1:13" ht="12" customHeight="1">
      <c r="B42" s="1057" t="s">
        <v>350</v>
      </c>
      <c r="C42" s="1058"/>
      <c r="D42" s="1058"/>
      <c r="E42" s="1058"/>
      <c r="F42" s="1058"/>
      <c r="G42" s="1058"/>
      <c r="H42" s="1058"/>
      <c r="I42" s="1058"/>
      <c r="J42" s="1058"/>
      <c r="K42" s="1058"/>
      <c r="L42" s="1059"/>
    </row>
    <row r="43" spans="1:13">
      <c r="B43" s="1054" t="s">
        <v>351</v>
      </c>
      <c r="C43" s="1054" t="s">
        <v>352</v>
      </c>
      <c r="D43" s="1054" t="s">
        <v>353</v>
      </c>
      <c r="E43" s="1053" t="s">
        <v>343</v>
      </c>
      <c r="F43" s="1054" t="s">
        <v>354</v>
      </c>
      <c r="G43" s="1062" t="s">
        <v>355</v>
      </c>
      <c r="H43" s="1063"/>
      <c r="I43" s="1054" t="s">
        <v>259</v>
      </c>
      <c r="J43" s="1054" t="s">
        <v>356</v>
      </c>
      <c r="K43" s="1054" t="s">
        <v>357</v>
      </c>
      <c r="L43" s="1054" t="s">
        <v>358</v>
      </c>
    </row>
    <row r="44" spans="1:13" ht="36">
      <c r="B44" s="1055"/>
      <c r="C44" s="1055"/>
      <c r="D44" s="1055"/>
      <c r="E44" s="1053"/>
      <c r="F44" s="1055"/>
      <c r="G44" s="92" t="s">
        <v>268</v>
      </c>
      <c r="H44" s="92" t="s">
        <v>346</v>
      </c>
      <c r="I44" s="1055"/>
      <c r="J44" s="1055"/>
      <c r="K44" s="1055"/>
      <c r="L44" s="1055"/>
    </row>
    <row r="45" spans="1:13">
      <c r="B45" s="1056"/>
      <c r="C45" s="1056"/>
      <c r="D45" s="1056"/>
      <c r="E45" s="1053"/>
      <c r="F45" s="1056"/>
      <c r="G45" s="940" t="s">
        <v>88</v>
      </c>
      <c r="H45" s="940" t="s">
        <v>88</v>
      </c>
      <c r="I45" s="940" t="s">
        <v>88</v>
      </c>
      <c r="J45" s="1056"/>
      <c r="K45" s="93" t="s">
        <v>359</v>
      </c>
      <c r="L45" s="93" t="s">
        <v>359</v>
      </c>
    </row>
    <row r="46" spans="1:13">
      <c r="A46" s="9">
        <v>1</v>
      </c>
      <c r="B46" s="274" t="s">
        <v>360</v>
      </c>
      <c r="C46" s="567" t="s">
        <v>286</v>
      </c>
      <c r="D46" s="918" t="s">
        <v>361</v>
      </c>
      <c r="E46" s="567" t="s">
        <v>342</v>
      </c>
      <c r="F46" s="918" t="s">
        <v>362</v>
      </c>
      <c r="G46" s="942">
        <v>24753</v>
      </c>
      <c r="H46" s="942">
        <v>74258</v>
      </c>
      <c r="I46" s="943">
        <v>99011</v>
      </c>
      <c r="J46" s="918" t="s">
        <v>363</v>
      </c>
      <c r="K46" s="944">
        <v>0.25783739141708334</v>
      </c>
      <c r="L46" s="945">
        <v>0.25783739141708334</v>
      </c>
    </row>
    <row r="47" spans="1:13">
      <c r="A47" s="9">
        <v>2</v>
      </c>
      <c r="B47" s="278" t="s">
        <v>360</v>
      </c>
      <c r="C47" s="495" t="s">
        <v>286</v>
      </c>
      <c r="D47" s="278" t="s">
        <v>361</v>
      </c>
      <c r="E47" s="495" t="s">
        <v>344</v>
      </c>
      <c r="F47" s="278" t="s">
        <v>362</v>
      </c>
      <c r="G47" s="946">
        <v>214625</v>
      </c>
      <c r="H47" s="946">
        <v>643876</v>
      </c>
      <c r="I47" s="947">
        <v>858501</v>
      </c>
      <c r="J47" s="278" t="s">
        <v>363</v>
      </c>
      <c r="K47" s="948">
        <v>0.49160116018665256</v>
      </c>
      <c r="L47" s="948">
        <v>0.49160116018665256</v>
      </c>
    </row>
    <row r="48" spans="1:13">
      <c r="A48" s="9">
        <v>3</v>
      </c>
      <c r="B48" s="278" t="s">
        <v>364</v>
      </c>
      <c r="C48" s="495" t="s">
        <v>248</v>
      </c>
      <c r="D48" s="278" t="s">
        <v>361</v>
      </c>
      <c r="E48" s="495" t="s">
        <v>342</v>
      </c>
      <c r="F48" s="278" t="s">
        <v>365</v>
      </c>
      <c r="G48" s="946">
        <v>17273</v>
      </c>
      <c r="H48" s="946">
        <v>51818</v>
      </c>
      <c r="I48" s="947">
        <v>69091</v>
      </c>
      <c r="J48" s="278" t="s">
        <v>363</v>
      </c>
      <c r="K48" s="948">
        <v>0.24317541729166667</v>
      </c>
      <c r="L48" s="948">
        <v>0.24317541729166667</v>
      </c>
    </row>
    <row r="49" spans="1:13">
      <c r="A49" s="9">
        <v>4</v>
      </c>
      <c r="B49" s="278" t="s">
        <v>364</v>
      </c>
      <c r="C49" s="495" t="s">
        <v>248</v>
      </c>
      <c r="D49" s="278" t="s">
        <v>361</v>
      </c>
      <c r="E49" s="495" t="s">
        <v>344</v>
      </c>
      <c r="F49" s="278" t="s">
        <v>362</v>
      </c>
      <c r="G49" s="538">
        <v>7966</v>
      </c>
      <c r="H49" s="946">
        <v>23897</v>
      </c>
      <c r="I49" s="947">
        <v>31863</v>
      </c>
      <c r="J49" s="278" t="s">
        <v>363</v>
      </c>
      <c r="K49" s="948">
        <v>0.44874237449583015</v>
      </c>
      <c r="L49" s="948">
        <v>0.44874237449583015</v>
      </c>
    </row>
    <row r="50" spans="1:13">
      <c r="A50" s="9">
        <v>5</v>
      </c>
      <c r="B50" s="278" t="s">
        <v>366</v>
      </c>
      <c r="C50" s="495" t="s">
        <v>250</v>
      </c>
      <c r="D50" s="278" t="s">
        <v>361</v>
      </c>
      <c r="E50" s="495" t="s">
        <v>344</v>
      </c>
      <c r="F50" s="278" t="s">
        <v>362</v>
      </c>
      <c r="G50" s="538">
        <v>798</v>
      </c>
      <c r="H50" s="538">
        <v>2394</v>
      </c>
      <c r="I50" s="947">
        <v>3192</v>
      </c>
      <c r="J50" s="278" t="s">
        <v>363</v>
      </c>
      <c r="K50" s="948">
        <v>0.39900149903976945</v>
      </c>
      <c r="L50" s="948">
        <v>0.39900149903976945</v>
      </c>
    </row>
    <row r="51" spans="1:13">
      <c r="A51" s="9">
        <v>6</v>
      </c>
      <c r="B51" s="278" t="s">
        <v>367</v>
      </c>
      <c r="C51" s="495" t="s">
        <v>287</v>
      </c>
      <c r="D51" s="278" t="s">
        <v>361</v>
      </c>
      <c r="E51" s="495" t="s">
        <v>344</v>
      </c>
      <c r="F51" s="278" t="s">
        <v>362</v>
      </c>
      <c r="G51" s="946">
        <v>26875</v>
      </c>
      <c r="H51" s="946">
        <v>80626</v>
      </c>
      <c r="I51" s="947">
        <v>107501</v>
      </c>
      <c r="J51" s="278" t="s">
        <v>363</v>
      </c>
      <c r="K51" s="948">
        <v>0.46215638232917106</v>
      </c>
      <c r="L51" s="948">
        <v>0.46215638232917106</v>
      </c>
    </row>
    <row r="52" spans="1:13">
      <c r="A52" s="9">
        <v>7</v>
      </c>
      <c r="B52" s="278" t="s">
        <v>368</v>
      </c>
      <c r="C52" s="495" t="s">
        <v>369</v>
      </c>
      <c r="D52" s="278" t="s">
        <v>361</v>
      </c>
      <c r="E52" s="495" t="s">
        <v>342</v>
      </c>
      <c r="F52" s="278" t="s">
        <v>362</v>
      </c>
      <c r="G52" s="946">
        <v>36661</v>
      </c>
      <c r="H52" s="946">
        <v>109983</v>
      </c>
      <c r="I52" s="947">
        <v>146644</v>
      </c>
      <c r="J52" s="278" t="s">
        <v>363</v>
      </c>
      <c r="K52" s="948">
        <v>0.17915194883333332</v>
      </c>
      <c r="L52" s="948">
        <v>0.17915194883333332</v>
      </c>
    </row>
    <row r="53" spans="1:13">
      <c r="A53" s="9">
        <v>8</v>
      </c>
      <c r="B53" s="278" t="s">
        <v>368</v>
      </c>
      <c r="C53" s="495" t="s">
        <v>369</v>
      </c>
      <c r="D53" s="278" t="s">
        <v>361</v>
      </c>
      <c r="E53" s="495" t="s">
        <v>344</v>
      </c>
      <c r="F53" s="278" t="s">
        <v>362</v>
      </c>
      <c r="G53" s="538">
        <v>32426</v>
      </c>
      <c r="H53" s="538">
        <v>97278</v>
      </c>
      <c r="I53" s="947">
        <v>129704</v>
      </c>
      <c r="J53" s="278" t="s">
        <v>363</v>
      </c>
      <c r="K53" s="948">
        <v>0.52823312138486689</v>
      </c>
      <c r="L53" s="948">
        <v>0.52823312138486689</v>
      </c>
    </row>
    <row r="54" spans="1:13">
      <c r="A54" s="9">
        <v>9</v>
      </c>
      <c r="B54" s="278" t="s">
        <v>370</v>
      </c>
      <c r="C54" s="495" t="s">
        <v>253</v>
      </c>
      <c r="D54" s="278" t="s">
        <v>361</v>
      </c>
      <c r="E54" s="495" t="s">
        <v>342</v>
      </c>
      <c r="F54" s="278" t="s">
        <v>362</v>
      </c>
      <c r="G54" s="946">
        <v>7834</v>
      </c>
      <c r="H54" s="946">
        <v>23503</v>
      </c>
      <c r="I54" s="947">
        <v>31337</v>
      </c>
      <c r="J54" s="278" t="s">
        <v>363</v>
      </c>
      <c r="K54" s="948">
        <v>0.12269510991666667</v>
      </c>
      <c r="L54" s="948">
        <v>0.12269510991666667</v>
      </c>
    </row>
    <row r="55" spans="1:13">
      <c r="A55" s="9">
        <v>10</v>
      </c>
      <c r="B55" s="278" t="s">
        <v>370</v>
      </c>
      <c r="C55" s="495" t="s">
        <v>253</v>
      </c>
      <c r="D55" s="278" t="s">
        <v>361</v>
      </c>
      <c r="E55" s="495" t="s">
        <v>344</v>
      </c>
      <c r="F55" s="278" t="s">
        <v>362</v>
      </c>
      <c r="G55" s="946">
        <v>69017</v>
      </c>
      <c r="H55" s="946">
        <v>207051</v>
      </c>
      <c r="I55" s="947">
        <v>276068</v>
      </c>
      <c r="J55" s="278" t="s">
        <v>363</v>
      </c>
      <c r="K55" s="948">
        <v>0.50905468180509128</v>
      </c>
      <c r="L55" s="948">
        <v>0.50905468180509128</v>
      </c>
    </row>
    <row r="56" spans="1:13">
      <c r="B56" s="278"/>
      <c r="C56" s="495"/>
      <c r="D56" s="278"/>
      <c r="E56" s="495"/>
      <c r="F56" s="278"/>
      <c r="G56" s="946"/>
      <c r="H56" s="946"/>
      <c r="I56" s="947"/>
      <c r="J56" s="278"/>
      <c r="K56" s="948"/>
      <c r="L56" s="948"/>
    </row>
    <row r="57" spans="1:13" ht="12.6" thickBot="1">
      <c r="B57" s="140" t="s">
        <v>259</v>
      </c>
      <c r="C57" s="97"/>
      <c r="D57" s="97"/>
      <c r="E57" s="97"/>
      <c r="F57" s="97"/>
      <c r="G57" s="141">
        <v>438228</v>
      </c>
      <c r="H57" s="141">
        <v>1314684</v>
      </c>
      <c r="I57" s="141">
        <v>1752912</v>
      </c>
      <c r="J57" s="97"/>
      <c r="K57" s="97"/>
      <c r="L57" s="108"/>
    </row>
    <row r="58" spans="1:13"/>
    <row r="59" spans="1:13"/>
    <row r="60" spans="1:13" ht="14.55" customHeight="1">
      <c r="B60" s="1057" t="s">
        <v>371</v>
      </c>
      <c r="C60" s="1058"/>
      <c r="D60" s="1058"/>
      <c r="E60" s="1058"/>
      <c r="F60" s="1058"/>
      <c r="G60" s="1058"/>
      <c r="H60" s="1058"/>
      <c r="I60" s="1058"/>
      <c r="J60" s="1058"/>
      <c r="K60" s="1058"/>
      <c r="L60" s="1058"/>
      <c r="M60" s="941"/>
    </row>
    <row r="61" spans="1:13">
      <c r="B61" s="1054" t="s">
        <v>351</v>
      </c>
      <c r="C61" s="1053" t="s">
        <v>352</v>
      </c>
      <c r="D61" s="1053" t="s">
        <v>353</v>
      </c>
      <c r="E61" s="1053" t="s">
        <v>343</v>
      </c>
      <c r="F61" s="1053" t="s">
        <v>354</v>
      </c>
      <c r="G61" s="1053" t="s">
        <v>355</v>
      </c>
      <c r="H61" s="1053"/>
      <c r="I61" s="1054" t="s">
        <v>372</v>
      </c>
      <c r="J61" s="1053" t="s">
        <v>259</v>
      </c>
      <c r="K61" s="1054" t="s">
        <v>356</v>
      </c>
      <c r="L61" s="1060" t="s">
        <v>357</v>
      </c>
      <c r="M61" s="1054" t="s">
        <v>358</v>
      </c>
    </row>
    <row r="62" spans="1:13" ht="36">
      <c r="B62" s="1055"/>
      <c r="C62" s="1053"/>
      <c r="D62" s="1053"/>
      <c r="E62" s="1053"/>
      <c r="F62" s="1053"/>
      <c r="G62" s="92" t="s">
        <v>347</v>
      </c>
      <c r="H62" s="92" t="s">
        <v>348</v>
      </c>
      <c r="I62" s="1055" t="s">
        <v>272</v>
      </c>
      <c r="J62" s="1053"/>
      <c r="K62" s="1055"/>
      <c r="L62" s="1061"/>
      <c r="M62" s="1055"/>
    </row>
    <row r="63" spans="1:13">
      <c r="B63" s="1056"/>
      <c r="C63" s="1053"/>
      <c r="D63" s="1053"/>
      <c r="E63" s="1053"/>
      <c r="F63" s="1053"/>
      <c r="G63" s="940" t="s">
        <v>88</v>
      </c>
      <c r="H63" s="940" t="s">
        <v>88</v>
      </c>
      <c r="I63" s="940" t="s">
        <v>88</v>
      </c>
      <c r="J63" s="1053" t="s">
        <v>88</v>
      </c>
      <c r="K63" s="93"/>
      <c r="L63" s="953" t="s">
        <v>359</v>
      </c>
      <c r="M63" s="1056" t="s">
        <v>359</v>
      </c>
    </row>
    <row r="64" spans="1:13">
      <c r="A64" s="9">
        <v>1</v>
      </c>
      <c r="B64" s="954" t="s">
        <v>360</v>
      </c>
      <c r="C64" s="955" t="s">
        <v>286</v>
      </c>
      <c r="D64" s="956" t="s">
        <v>361</v>
      </c>
      <c r="E64" s="955" t="s">
        <v>342</v>
      </c>
      <c r="F64" s="956" t="s">
        <v>362</v>
      </c>
      <c r="G64" s="957">
        <v>99316</v>
      </c>
      <c r="H64" s="204">
        <v>49658</v>
      </c>
      <c r="I64" s="204">
        <v>0</v>
      </c>
      <c r="J64" s="958">
        <v>148974</v>
      </c>
      <c r="K64" s="956" t="s">
        <v>363</v>
      </c>
      <c r="L64" s="959">
        <v>0.25783739141708334</v>
      </c>
      <c r="M64" s="960">
        <v>0.25783739141708334</v>
      </c>
    </row>
    <row r="65" spans="1:13">
      <c r="A65" s="9">
        <v>2</v>
      </c>
      <c r="B65" s="961" t="s">
        <v>360</v>
      </c>
      <c r="C65" s="962" t="s">
        <v>286</v>
      </c>
      <c r="D65" s="963" t="s">
        <v>361</v>
      </c>
      <c r="E65" s="962" t="s">
        <v>344</v>
      </c>
      <c r="F65" s="963" t="s">
        <v>362</v>
      </c>
      <c r="G65" s="964">
        <v>795275</v>
      </c>
      <c r="H65" s="204">
        <v>397637</v>
      </c>
      <c r="I65" s="204">
        <v>0</v>
      </c>
      <c r="J65" s="965">
        <v>1192912</v>
      </c>
      <c r="K65" s="963" t="s">
        <v>363</v>
      </c>
      <c r="L65" s="966">
        <v>0.49160116018665256</v>
      </c>
      <c r="M65" s="967">
        <v>0.49160116018665256</v>
      </c>
    </row>
    <row r="66" spans="1:13">
      <c r="A66" s="9">
        <v>3</v>
      </c>
      <c r="B66" s="961" t="s">
        <v>364</v>
      </c>
      <c r="C66" s="962" t="s">
        <v>248</v>
      </c>
      <c r="D66" s="963" t="s">
        <v>361</v>
      </c>
      <c r="E66" s="962" t="s">
        <v>344</v>
      </c>
      <c r="F66" s="963" t="s">
        <v>362</v>
      </c>
      <c r="G66" s="964">
        <v>130442</v>
      </c>
      <c r="H66" s="964">
        <v>13164</v>
      </c>
      <c r="I66" s="204">
        <v>0</v>
      </c>
      <c r="J66" s="965">
        <v>143606</v>
      </c>
      <c r="K66" s="963" t="s">
        <v>363</v>
      </c>
      <c r="L66" s="966">
        <v>0.44874237449583015</v>
      </c>
      <c r="M66" s="967">
        <v>0.44874237449583015</v>
      </c>
    </row>
    <row r="67" spans="1:13" ht="12" customHeight="1">
      <c r="A67" s="9">
        <v>4</v>
      </c>
      <c r="B67" s="961" t="s">
        <v>366</v>
      </c>
      <c r="C67" s="962" t="s">
        <v>250</v>
      </c>
      <c r="D67" s="963" t="s">
        <v>361</v>
      </c>
      <c r="E67" s="962" t="s">
        <v>344</v>
      </c>
      <c r="F67" s="963" t="s">
        <v>362</v>
      </c>
      <c r="G67" s="964">
        <v>3763</v>
      </c>
      <c r="H67" s="964">
        <v>0</v>
      </c>
      <c r="I67" s="204">
        <v>0</v>
      </c>
      <c r="J67" s="965">
        <v>3763</v>
      </c>
      <c r="K67" s="963" t="s">
        <v>363</v>
      </c>
      <c r="L67" s="966">
        <v>0.39900149903976945</v>
      </c>
      <c r="M67" s="967">
        <v>0.39900149903976945</v>
      </c>
    </row>
    <row r="68" spans="1:13">
      <c r="A68" s="9">
        <v>5</v>
      </c>
      <c r="B68" s="961" t="s">
        <v>367</v>
      </c>
      <c r="C68" s="962" t="s">
        <v>287</v>
      </c>
      <c r="D68" s="963" t="s">
        <v>361</v>
      </c>
      <c r="E68" s="962" t="s">
        <v>344</v>
      </c>
      <c r="F68" s="963" t="s">
        <v>362</v>
      </c>
      <c r="G68" s="964">
        <v>81111</v>
      </c>
      <c r="H68" s="964">
        <v>40555</v>
      </c>
      <c r="I68" s="204">
        <v>0</v>
      </c>
      <c r="J68" s="965">
        <v>121666</v>
      </c>
      <c r="K68" s="963" t="s">
        <v>363</v>
      </c>
      <c r="L68" s="966">
        <v>0.46215638232917106</v>
      </c>
      <c r="M68" s="967">
        <v>0.46215638232917106</v>
      </c>
    </row>
    <row r="69" spans="1:13">
      <c r="A69" s="9">
        <v>6</v>
      </c>
      <c r="B69" s="961" t="s">
        <v>368</v>
      </c>
      <c r="C69" s="962" t="s">
        <v>369</v>
      </c>
      <c r="D69" s="963" t="s">
        <v>361</v>
      </c>
      <c r="E69" s="962" t="s">
        <v>342</v>
      </c>
      <c r="F69" s="963" t="s">
        <v>362</v>
      </c>
      <c r="G69" s="964">
        <v>297673</v>
      </c>
      <c r="H69" s="964">
        <v>297673</v>
      </c>
      <c r="I69" s="204">
        <v>148838</v>
      </c>
      <c r="J69" s="965">
        <v>744184</v>
      </c>
      <c r="K69" s="963" t="s">
        <v>363</v>
      </c>
      <c r="L69" s="966">
        <v>0.17915194883333332</v>
      </c>
      <c r="M69" s="967">
        <v>0.17915194883333332</v>
      </c>
    </row>
    <row r="70" spans="1:13">
      <c r="A70" s="9">
        <v>7</v>
      </c>
      <c r="B70" s="961" t="s">
        <v>368</v>
      </c>
      <c r="C70" s="962" t="s">
        <v>369</v>
      </c>
      <c r="D70" s="963" t="s">
        <v>361</v>
      </c>
      <c r="E70" s="962" t="s">
        <v>344</v>
      </c>
      <c r="F70" s="963" t="s">
        <v>362</v>
      </c>
      <c r="G70" s="964">
        <v>137193</v>
      </c>
      <c r="H70" s="204">
        <v>68596</v>
      </c>
      <c r="I70" s="204">
        <v>0</v>
      </c>
      <c r="J70" s="965">
        <v>205789</v>
      </c>
      <c r="K70" s="963" t="s">
        <v>363</v>
      </c>
      <c r="L70" s="966">
        <v>0.52823312138486689</v>
      </c>
      <c r="M70" s="967">
        <v>0.52823312138486689</v>
      </c>
    </row>
    <row r="71" spans="1:13">
      <c r="A71" s="9">
        <v>8</v>
      </c>
      <c r="B71" s="961" t="s">
        <v>370</v>
      </c>
      <c r="C71" s="962" t="s">
        <v>253</v>
      </c>
      <c r="D71" s="963" t="s">
        <v>361</v>
      </c>
      <c r="E71" s="962" t="s">
        <v>342</v>
      </c>
      <c r="F71" s="963" t="s">
        <v>362</v>
      </c>
      <c r="G71" s="968">
        <v>518</v>
      </c>
      <c r="H71" s="969">
        <v>0</v>
      </c>
      <c r="I71" s="204">
        <v>0</v>
      </c>
      <c r="J71" s="965">
        <v>518</v>
      </c>
      <c r="K71" s="963" t="s">
        <v>363</v>
      </c>
      <c r="L71" s="966">
        <v>0.12269510991666667</v>
      </c>
      <c r="M71" s="967">
        <v>0.12269510991666667</v>
      </c>
    </row>
    <row r="72" spans="1:13">
      <c r="A72" s="9">
        <v>9</v>
      </c>
      <c r="B72" s="970" t="s">
        <v>370</v>
      </c>
      <c r="C72" s="971" t="s">
        <v>253</v>
      </c>
      <c r="D72" s="972" t="s">
        <v>361</v>
      </c>
      <c r="E72" s="971" t="s">
        <v>344</v>
      </c>
      <c r="F72" s="972" t="s">
        <v>362</v>
      </c>
      <c r="G72" s="973">
        <v>90042</v>
      </c>
      <c r="H72" s="204">
        <v>110725</v>
      </c>
      <c r="I72" s="204">
        <v>0</v>
      </c>
      <c r="J72" s="965">
        <v>200767</v>
      </c>
      <c r="K72" s="972" t="s">
        <v>363</v>
      </c>
      <c r="L72" s="974">
        <v>0.50905468180509128</v>
      </c>
      <c r="M72" s="975">
        <v>0.50905468180509128</v>
      </c>
    </row>
    <row r="73" spans="1:13">
      <c r="B73" s="320"/>
      <c r="C73" s="321"/>
      <c r="D73" s="321"/>
      <c r="E73" s="321"/>
      <c r="F73" s="321"/>
      <c r="G73" s="322"/>
      <c r="H73" s="322"/>
      <c r="I73" s="322"/>
      <c r="J73" s="323"/>
      <c r="K73" s="321"/>
      <c r="L73" s="321"/>
      <c r="M73" s="324"/>
    </row>
    <row r="74" spans="1:13" ht="12.6" thickBot="1">
      <c r="B74" s="325" t="s">
        <v>259</v>
      </c>
      <c r="C74" s="326"/>
      <c r="D74" s="326"/>
      <c r="E74" s="326"/>
      <c r="F74" s="326"/>
      <c r="G74" s="327">
        <v>1635333</v>
      </c>
      <c r="H74" s="327">
        <v>978008</v>
      </c>
      <c r="I74" s="327">
        <v>148838</v>
      </c>
      <c r="J74" s="327">
        <v>2762179</v>
      </c>
      <c r="K74" s="326"/>
      <c r="L74" s="326"/>
      <c r="M74" s="328"/>
    </row>
    <row r="75" spans="1:13"/>
    <row r="76" spans="1:13" hidden="1"/>
    <row r="77" spans="1:13" hidden="1"/>
    <row r="78" spans="1:13" hidden="1"/>
    <row r="79" spans="1:13" hidden="1"/>
    <row r="80" spans="1:13" hidden="1"/>
    <row r="81" hidden="1"/>
    <row r="82" hidden="1"/>
    <row r="83" hidden="1"/>
  </sheetData>
  <mergeCells count="46">
    <mergeCell ref="M61:M63"/>
    <mergeCell ref="B5:B7"/>
    <mergeCell ref="D43:D45"/>
    <mergeCell ref="E43:E45"/>
    <mergeCell ref="F43:F45"/>
    <mergeCell ref="G43:H43"/>
    <mergeCell ref="B42:L42"/>
    <mergeCell ref="L5:L6"/>
    <mergeCell ref="K61:K62"/>
    <mergeCell ref="L61:L62"/>
    <mergeCell ref="L43:L44"/>
    <mergeCell ref="B43:B45"/>
    <mergeCell ref="C43:C45"/>
    <mergeCell ref="B20:L20"/>
    <mergeCell ref="I43:I44"/>
    <mergeCell ref="J43:J45"/>
    <mergeCell ref="K43:K44"/>
    <mergeCell ref="B61:B63"/>
    <mergeCell ref="C61:C63"/>
    <mergeCell ref="D61:D63"/>
    <mergeCell ref="E61:E63"/>
    <mergeCell ref="F61:F63"/>
    <mergeCell ref="B60:L60"/>
    <mergeCell ref="G61:H61"/>
    <mergeCell ref="I61:I62"/>
    <mergeCell ref="J61:J63"/>
    <mergeCell ref="B4:L4"/>
    <mergeCell ref="C5:C7"/>
    <mergeCell ref="D5:D7"/>
    <mergeCell ref="E5:E7"/>
    <mergeCell ref="F5:F7"/>
    <mergeCell ref="G5:H5"/>
    <mergeCell ref="I5:I6"/>
    <mergeCell ref="J5:J7"/>
    <mergeCell ref="K5:K6"/>
    <mergeCell ref="G21:H21"/>
    <mergeCell ref="I21:I22"/>
    <mergeCell ref="J21:J23"/>
    <mergeCell ref="M21:M23"/>
    <mergeCell ref="B21:B23"/>
    <mergeCell ref="C21:C23"/>
    <mergeCell ref="D21:D23"/>
    <mergeCell ref="E21:E23"/>
    <mergeCell ref="F21:F23"/>
    <mergeCell ref="L21:L22"/>
    <mergeCell ref="K21:K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7904A346C7DD4CB5D7CA632F15255C" ma:contentTypeVersion="16" ma:contentTypeDescription="Crear nuevo documento." ma:contentTypeScope="" ma:versionID="9210b77dfb31e69af9bd70199b5e5959">
  <xsd:schema xmlns:xsd="http://www.w3.org/2001/XMLSchema" xmlns:xs="http://www.w3.org/2001/XMLSchema" xmlns:p="http://schemas.microsoft.com/office/2006/metadata/properties" xmlns:ns2="cdaa483f-becd-4601-9da5-7224441603e2" xmlns:ns3="2667b352-ea57-489e-a59a-7ce1cbaae621" targetNamespace="http://schemas.microsoft.com/office/2006/metadata/properties" ma:root="true" ma:fieldsID="226f6c7207f167e99096436060250f4c" ns2:_="" ns3:_="">
    <xsd:import namespace="cdaa483f-becd-4601-9da5-7224441603e2"/>
    <xsd:import namespace="2667b352-ea57-489e-a59a-7ce1cbaae6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a483f-becd-4601-9da5-722444160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8f0e803-a5df-4450-bbb8-f0df653328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67b352-ea57-489e-a59a-7ce1cbaae62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d295033-f451-4031-a4c8-6373d5cb8e83}" ma:internalName="TaxCatchAll" ma:showField="CatchAllData" ma:web="2667b352-ea57-489e-a59a-7ce1cbaae6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a483f-becd-4601-9da5-7224441603e2">
      <Terms xmlns="http://schemas.microsoft.com/office/infopath/2007/PartnerControls"/>
    </lcf76f155ced4ddcb4097134ff3c332f>
    <TaxCatchAll xmlns="2667b352-ea57-489e-a59a-7ce1cbaae621" xsi:nil="true"/>
  </documentManagement>
</p:properties>
</file>

<file path=customXml/itemProps1.xml><?xml version="1.0" encoding="utf-8"?>
<ds:datastoreItem xmlns:ds="http://schemas.openxmlformats.org/officeDocument/2006/customXml" ds:itemID="{69C6C0EA-4469-4A54-8946-FBAE780ED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a483f-becd-4601-9da5-7224441603e2"/>
    <ds:schemaRef ds:uri="2667b352-ea57-489e-a59a-7ce1cbaae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C722F-856D-4EC5-B8C6-276B20247E4E}">
  <ds:schemaRefs>
    <ds:schemaRef ds:uri="http://schemas.microsoft.com/sharepoint/v3/contenttype/forms"/>
  </ds:schemaRefs>
</ds:datastoreItem>
</file>

<file path=customXml/itemProps3.xml><?xml version="1.0" encoding="utf-8"?>
<ds:datastoreItem xmlns:ds="http://schemas.openxmlformats.org/officeDocument/2006/customXml" ds:itemID="{D4BF0B15-FB8F-465F-839A-FD914B4D0915}">
  <ds:schemaRefs>
    <ds:schemaRef ds:uri="http://purl.org/dc/terms/"/>
    <ds:schemaRef ds:uri="203fbbe5-d99c-4e1d-a63b-b9b23522c091"/>
    <ds:schemaRef ds:uri="8e36b035-340c-4d00-9a83-6ecdeb0bca9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cdaa483f-becd-4601-9da5-7224441603e2"/>
    <ds:schemaRef ds:uri="2667b352-ea57-489e-a59a-7ce1cbaae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Activo</vt:lpstr>
      <vt:lpstr>Pasivo</vt:lpstr>
      <vt:lpstr>Resultado</vt:lpstr>
      <vt:lpstr>Flujo</vt:lpstr>
      <vt:lpstr>Cambio Patrimonio</vt:lpstr>
      <vt:lpstr>N2.2 Reclasificaciones</vt:lpstr>
      <vt:lpstr>N3 Perfil Vencimiento</vt:lpstr>
      <vt:lpstr>N6 Directorio y Comité</vt:lpstr>
      <vt:lpstr>N15.2 Pasivo por arrenda</vt:lpstr>
      <vt:lpstr>N16 Impuestos Dif.</vt:lpstr>
      <vt:lpstr>N17.3 Clases Instrum. Finan.</vt:lpstr>
      <vt:lpstr>N16.7 AFR actual</vt:lpstr>
      <vt:lpstr>N17.4 Préstamos CP</vt:lpstr>
      <vt:lpstr>N17.4 Préstamos LP</vt:lpstr>
      <vt:lpstr>N17.4 Bonos CP</vt:lpstr>
      <vt:lpstr>N16.4 Conciliación SI y SF</vt:lpstr>
      <vt:lpstr>N17.4 Bonos LP</vt:lpstr>
      <vt:lpstr>N20 Beneficios Empleados</vt:lpstr>
      <vt:lpstr>N21 Pas. No Financiero</vt:lpstr>
      <vt:lpstr>N25 Ingresos Ordinarios</vt:lpstr>
      <vt:lpstr>N26 Otros Gtos. Nat.</vt:lpstr>
      <vt:lpstr>N27 Otros Ingresos y Gtos.</vt:lpstr>
      <vt:lpstr>N29 Operaciones Discontinuadas</vt:lpstr>
      <vt:lpstr>N30 Segmentos</vt:lpstr>
      <vt:lpstr>N32 EEFF filiales</vt:lpstr>
      <vt:lpstr>N34.1 CovenantAA</vt:lpstr>
      <vt:lpstr>CovenantAC</vt:lpstr>
      <vt:lpstr>N6 CxC CxP Relacionadas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2024-11-11T17:22:24Z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0x010100287904A346C7DD4CB5D7CA632F15255C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BExAnalyzer_OldName">
    <vt:lpwstr>01 Fecu AA 4T22v5.xlsx</vt:lpwstr>
  </property>
  <property fmtid="{D5CDD505-2E9C-101B-9397-08002B2CF9AE}" pid="6" name="MediaServiceImageTags">
    <vt:lpwstr/>
  </property>
</Properties>
</file>