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1Q\WEB\AA\"/>
    </mc:Choice>
  </mc:AlternateContent>
  <xr:revisionPtr revIDLastSave="0" documentId="13_ncr:1_{0C6E9F5F-389C-4FE1-A4DB-021C45368E9F}" xr6:coauthVersionLast="47" xr6:coauthVersionMax="47" xr10:uidLastSave="{00000000-0000-0000-0000-000000000000}"/>
  <bookViews>
    <workbookView xWindow="-120" yWindow="-120" windowWidth="20730" windowHeight="1116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state="hidden" r:id="rId5"/>
    <sheet name="Estado de situación financiera" sheetId="8" r:id="rId6"/>
    <sheet name="Deuda Financiera" sheetId="23" r:id="rId7"/>
    <sheet name="Flujo de efectivo" sheetId="17" r:id="rId8"/>
    <sheet name="Indicadores" sheetId="15" r:id="rId9"/>
    <sheet name="Valor acción" sheetId="28" state="hidden" r:id="rId10"/>
  </sheets>
  <externalReferences>
    <externalReference r:id="rId11"/>
    <externalReference r:id="rId12"/>
    <externalReference r:id="rId13"/>
  </externalReferences>
  <definedNames>
    <definedName name="_Hlk47472038" localSheetId="2">'Resultados por Segmento'!$B$10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0" l="1"/>
  <c r="G10" i="30" s="1"/>
  <c r="E10" i="30" s="1"/>
  <c r="D13" i="30"/>
  <c r="G13" i="30" s="1"/>
  <c r="E13" i="30" s="1"/>
  <c r="C10" i="30"/>
  <c r="D12" i="30" l="1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D6" i="24" l="1"/>
  <c r="D8" i="24" s="1"/>
  <c r="C6" i="24"/>
  <c r="C8" i="24" s="1"/>
  <c r="D14" i="30" l="1"/>
  <c r="G9" i="24" l="1"/>
  <c r="E9" i="24" s="1"/>
  <c r="G11" i="24"/>
  <c r="E11" i="24" s="1"/>
  <c r="G12" i="24"/>
  <c r="E12" i="24" s="1"/>
  <c r="G7" i="24" l="1"/>
  <c r="E7" i="24" s="1"/>
  <c r="G5" i="24" l="1"/>
  <c r="E5" i="24" s="1"/>
  <c r="C14" i="30" l="1"/>
  <c r="G14" i="30" s="1"/>
  <c r="E14" i="30" s="1"/>
  <c r="G14" i="24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<sst xmlns="http://schemas.openxmlformats.org/spreadsheetml/2006/main" count="236" uniqueCount="141">
  <si>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</si>
  <si>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</si>
  <si>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</si>
  <si>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</si>
  <si>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</si>
  <si>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</si>
  <si>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</si>
  <si>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</si>
  <si>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</si>
  <si>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</si>
  <si>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</si>
  <si>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</si>
  <si>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</si>
  <si>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</si>
  <si>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</si>
  <si>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</si>
  <si>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</si>
  <si>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</si>
  <si>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</si>
  <si>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</si>
  <si>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</si>
  <si>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</si>
  <si>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</si>
  <si>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</si>
  <si>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</si>
  <si>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</si>
  <si>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</si>
  <si>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</si>
  <si>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</si>
  <si>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</si>
  <si>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</si>
  <si>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</si>
  <si>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</si>
  <si>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</si>
  <si>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</si>
  <si>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</si>
  <si>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</si>
  <si>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</si>
  <si>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</si>
  <si>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</si>
  <si>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</si>
  <si>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</si>
  <si>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</si>
  <si>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</si>
  <si>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</si>
  <si>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</si>
  <si>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</si>
  <si>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</si>
  <si>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</si>
  <si>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</si>
  <si>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</si>
  <si>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</si>
  <si>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</si>
  <si>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</si>
  <si>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</si>
  <si>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</si>
  <si>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</si>
  <si>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</si>
  <si>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</si>
  <si>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</si>
  <si>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</si>
  <si>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</si>
  <si>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</si>
  <si>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</si>
  <si>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</si>
  <si>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</si>
  <si>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</si>
  <si>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</si>
  <si>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</si>
  <si>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</si>
  <si>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</si>
  <si>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</si>
  <si>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</si>
  <si>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</si>
  <si>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</si>
  <si>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</si>
  <si>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</si>
  <si>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</si>
  <si>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</si>
  <si>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</si>
  <si>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</si>
  <si>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</si>
  <si>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</si>
  <si>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</si>
  <si>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</si>
  <si>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</si>
  <si>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</si>
  <si>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</si>
  <si>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</si>
  <si>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</si>
  <si>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</si>
  <si>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</si>
  <si>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</si>
  <si>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</si>
  <si>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</si>
  <si>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</si>
  <si>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</si>
  <si>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</si>
  <si>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https://www.bolsadesantiago.com/#/cierre_bursatil</t>
  </si>
  <si>
    <t>Otras (Pérdidas) Ganancias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</si>
  <si>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</si>
  <si>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</si>
  <si>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</si>
  <si>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</si>
  <si>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</si>
  <si>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</si>
  <si>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</si>
  <si>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</si>
  <si>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</si>
  <si>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</si>
  <si>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</si>
  <si>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</si>
  <si>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</si>
  <si>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</si>
  <si>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</si>
  <si>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</si>
  <si>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</si>
  <si>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</si>
  <si>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</si>
  <si>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</si>
  <si>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Aspectos financieros al 31-03-2021</t>
  </si>
  <si>
    <t>interes minoritario</t>
  </si>
  <si>
    <t>4T21</t>
  </si>
  <si>
    <t>2T21</t>
  </si>
  <si>
    <t>2T22</t>
  </si>
  <si>
    <t>2T22 – 2T21</t>
  </si>
  <si>
    <t>Reposición de activos de Biofactorías La Farfana-Trebal</t>
  </si>
  <si>
    <t>Renovación de arranques y medidores</t>
  </si>
  <si>
    <t>Hidrogistica S.A.</t>
  </si>
  <si>
    <t>AR</t>
  </si>
  <si>
    <t xml:space="preserve">Derivado </t>
  </si>
  <si>
    <t xml:space="preserve">EUR </t>
  </si>
  <si>
    <t xml:space="preserve">Forward </t>
  </si>
  <si>
    <t>Mar. 23</t>
  </si>
  <si>
    <t>Mar. 22</t>
  </si>
  <si>
    <t>2023 / 2022</t>
  </si>
  <si>
    <t xml:space="preserve">         Dic. 22</t>
  </si>
  <si>
    <t>Plan de eficiencia hidráulica</t>
  </si>
  <si>
    <t>Ampliación planta de tratamiento de aguas servidas Paine</t>
  </si>
  <si>
    <t>Derechos de agua</t>
  </si>
  <si>
    <t>Obra de seguridad Conexión Manzano - Toma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</si>
</sst>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4" fillId="0" borderId="0"/>
  </cellStyleXfs>
  <cellXfs count="153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26" xfId="0" applyFont="1" applyBorder="1" applyAlignment="1">
      <alignment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188" fontId="71" fillId="0" borderId="0" xfId="949" applyNumberFormat="1" applyFont="1"/>
    <xf numFmtId="9" fontId="73" fillId="0" borderId="0" xfId="949" applyFont="1"/>
    <xf numFmtId="9" fontId="74" fillId="0" borderId="0" xfId="949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88" fontId="88" fillId="0" borderId="0" xfId="949" applyNumberFormat="1" applyFont="1"/>
    <xf numFmtId="0" fontId="89" fillId="0" borderId="0" xfId="1703"/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26" xfId="0" applyNumberFormat="1" applyFont="1" applyBorder="1" applyAlignment="1">
      <alignment horizontal="right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201" fontId="70" fillId="0" borderId="0" xfId="0" applyNumberFormat="1" applyFont="1"/>
    <xf numFmtId="188" fontId="88" fillId="0" borderId="0" xfId="0" applyNumberFormat="1" applyFont="1"/>
    <xf numFmtId="188" fontId="87" fillId="0" borderId="32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1" fillId="93" borderId="0" xfId="0" applyFont="1" applyFill="1" applyAlignment="1">
      <alignment horizontal="center"/>
    </xf>
    <xf numFmtId="165" fontId="92" fillId="93" borderId="0" xfId="1699" applyFont="1" applyFill="1"/>
    <xf numFmtId="188" fontId="82" fillId="0" borderId="0" xfId="949" applyNumberFormat="1" applyFont="1" applyFill="1"/>
    <xf numFmtId="188" fontId="88" fillId="0" borderId="0" xfId="1698" applyNumberFormat="1" applyFont="1"/>
    <xf numFmtId="0" fontId="71" fillId="0" borderId="30" xfId="0" applyFont="1" applyBorder="1" applyAlignment="1">
      <alignment horizontal="center" vertical="center"/>
    </xf>
    <xf numFmtId="188" fontId="73" fillId="0" borderId="0" xfId="0" applyNumberFormat="1" applyFont="1"/>
    <xf numFmtId="188" fontId="83" fillId="0" borderId="0" xfId="949" applyNumberFormat="1" applyFont="1" applyFill="1"/>
    <xf numFmtId="205" fontId="72" fillId="0" borderId="0" xfId="0" applyNumberFormat="1" applyFont="1"/>
    <xf numFmtId="203" fontId="73" fillId="0" borderId="0" xfId="0" applyNumberFormat="1" applyFont="1"/>
    <xf numFmtId="0" fontId="78" fillId="0" borderId="0" xfId="0" applyFont="1" applyAlignment="1">
      <alignment vertical="center"/>
    </xf>
    <xf numFmtId="0" fontId="75" fillId="0" borderId="0" xfId="0" applyFont="1" applyFill="1" applyAlignment="1">
      <alignment horizontal="left" indent="2"/>
    </xf>
    <xf numFmtId="0" fontId="73" fillId="0" borderId="0" xfId="0" applyFont="1" applyFill="1"/>
    <xf numFmtId="0" fontId="71" fillId="0" borderId="30" xfId="0" applyFont="1" applyFill="1" applyBorder="1" applyAlignment="1">
      <alignment vertical="center"/>
    </xf>
    <xf numFmtId="0" fontId="80" fillId="0" borderId="30" xfId="0" applyFont="1" applyFill="1" applyBorder="1" applyAlignment="1">
      <alignment horizontal="center" vertical="center"/>
    </xf>
    <xf numFmtId="0" fontId="80" fillId="0" borderId="26" xfId="0" applyFont="1" applyFill="1" applyBorder="1" applyAlignment="1">
      <alignment horizontal="center"/>
    </xf>
    <xf numFmtId="0" fontId="80" fillId="0" borderId="30" xfId="0" applyFont="1" applyFill="1" applyBorder="1" applyAlignment="1">
      <alignment horizontal="right" vertical="center"/>
    </xf>
    <xf numFmtId="0" fontId="72" fillId="0" borderId="29" xfId="0" applyFont="1" applyFill="1" applyBorder="1" applyAlignment="1">
      <alignment vertical="center"/>
    </xf>
    <xf numFmtId="165" fontId="77" fillId="0" borderId="0" xfId="1699" applyFont="1" applyFill="1" applyAlignment="1">
      <alignment horizontal="right" vertical="center"/>
    </xf>
    <xf numFmtId="202" fontId="72" fillId="0" borderId="0" xfId="0" applyNumberFormat="1" applyFont="1" applyFill="1" applyAlignment="1">
      <alignment horizontal="right" vertical="center"/>
    </xf>
    <xf numFmtId="201" fontId="72" fillId="0" borderId="0" xfId="0" applyNumberFormat="1" applyFont="1" applyFill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>
      <alignment vertical="center"/>
    </xf>
    <xf numFmtId="0" fontId="71" fillId="0" borderId="0" xfId="0" applyFont="1" applyFill="1" applyAlignment="1">
      <alignment vertical="center"/>
    </xf>
    <xf numFmtId="165" fontId="80" fillId="0" borderId="0" xfId="1699" applyFont="1" applyFill="1" applyAlignment="1">
      <alignment horizontal="right" vertical="center"/>
    </xf>
    <xf numFmtId="202" fontId="71" fillId="0" borderId="0" xfId="0" applyNumberFormat="1" applyFont="1" applyFill="1" applyAlignment="1">
      <alignment horizontal="right" vertical="center"/>
    </xf>
    <xf numFmtId="201" fontId="71" fillId="0" borderId="0" xfId="0" applyNumberFormat="1" applyFont="1" applyFill="1" applyAlignment="1">
      <alignment horizontal="right" vertical="center"/>
    </xf>
    <xf numFmtId="198" fontId="73" fillId="0" borderId="0" xfId="828" applyNumberFormat="1" applyFont="1" applyFill="1" applyAlignment="1">
      <alignment vertical="center"/>
    </xf>
    <xf numFmtId="0" fontId="77" fillId="0" borderId="0" xfId="0" applyFont="1" applyFill="1" applyAlignment="1">
      <alignment horizontal="right"/>
    </xf>
    <xf numFmtId="3" fontId="73" fillId="0" borderId="0" xfId="0" applyNumberFormat="1" applyFont="1" applyFill="1" applyAlignment="1">
      <alignment vertical="center"/>
    </xf>
    <xf numFmtId="0" fontId="72" fillId="0" borderId="0" xfId="0" applyFont="1" applyFill="1"/>
    <xf numFmtId="3" fontId="72" fillId="0" borderId="0" xfId="0" applyNumberFormat="1" applyFont="1" applyFill="1" applyAlignment="1">
      <alignment horizontal="right"/>
    </xf>
    <xf numFmtId="10" fontId="72" fillId="0" borderId="0" xfId="0" applyNumberFormat="1" applyFont="1" applyFill="1" applyAlignment="1">
      <alignment horizontal="right"/>
    </xf>
    <xf numFmtId="0" fontId="76" fillId="0" borderId="0" xfId="0" applyFont="1" applyFill="1"/>
    <xf numFmtId="0" fontId="80" fillId="0" borderId="30" xfId="0" applyFont="1" applyFill="1" applyBorder="1" applyAlignment="1">
      <alignment horizontal="center" vertical="center"/>
    </xf>
    <xf numFmtId="0" fontId="71" fillId="0" borderId="26" xfId="0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0" fillId="0" borderId="31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29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80" fillId="0" borderId="27" xfId="0" applyFont="1" applyFill="1" applyBorder="1" applyAlignment="1">
      <alignment horizontal="center" vertical="center"/>
    </xf>
    <xf numFmtId="0" fontId="71" fillId="0" borderId="26" xfId="0" applyFont="1" applyFill="1" applyBorder="1" applyAlignment="1">
      <alignment horizontal="center" vertical="center"/>
    </xf>
    <xf numFmtId="0" fontId="71" fillId="0" borderId="27" xfId="0" applyFont="1" applyFill="1" applyBorder="1" applyAlignment="1">
      <alignment horizontal="center" vertical="center"/>
    </xf>
    <xf numFmtId="3" fontId="77" fillId="0" borderId="0" xfId="0" applyNumberFormat="1" applyFont="1" applyFill="1" applyAlignment="1">
      <alignment horizontal="right" vertical="center"/>
    </xf>
    <xf numFmtId="188" fontId="77" fillId="0" borderId="0" xfId="0" applyNumberFormat="1" applyFont="1" applyFill="1" applyAlignment="1">
      <alignment horizontal="right" vertical="center"/>
    </xf>
    <xf numFmtId="201" fontId="70" fillId="0" borderId="0" xfId="0" applyNumberFormat="1" applyFont="1" applyFill="1" applyAlignment="1">
      <alignment horizontal="right" vertical="center"/>
    </xf>
    <xf numFmtId="202" fontId="70" fillId="0" borderId="0" xfId="0" applyNumberFormat="1" applyFont="1" applyFill="1" applyAlignment="1">
      <alignment horizontal="right" vertical="center"/>
    </xf>
    <xf numFmtId="3" fontId="77" fillId="0" borderId="28" xfId="0" applyNumberFormat="1" applyFont="1" applyFill="1" applyBorder="1" applyAlignment="1">
      <alignment horizontal="right" vertical="center"/>
    </xf>
    <xf numFmtId="188" fontId="77" fillId="0" borderId="28" xfId="0" applyNumberFormat="1" applyFont="1" applyFill="1" applyBorder="1" applyAlignment="1">
      <alignment horizontal="right" vertical="center"/>
    </xf>
    <xf numFmtId="3" fontId="80" fillId="0" borderId="0" xfId="0" applyNumberFormat="1" applyFont="1" applyFill="1" applyAlignment="1">
      <alignment horizontal="right" vertical="center"/>
    </xf>
    <xf numFmtId="188" fontId="80" fillId="0" borderId="0" xfId="0" applyNumberFormat="1" applyFont="1" applyFill="1" applyAlignment="1">
      <alignment horizontal="right" vertical="center"/>
    </xf>
    <xf numFmtId="201" fontId="79" fillId="0" borderId="0" xfId="0" applyNumberFormat="1" applyFont="1" applyFill="1" applyAlignment="1">
      <alignment horizontal="right" vertical="center"/>
    </xf>
    <xf numFmtId="202" fontId="79" fillId="0" borderId="0" xfId="0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horizontal="right" vertical="center"/>
    </xf>
    <xf numFmtId="165" fontId="69" fillId="0" borderId="0" xfId="1699" applyFont="1" applyFill="1" applyAlignment="1">
      <alignment vertical="center"/>
    </xf>
    <xf numFmtId="165" fontId="73" fillId="0" borderId="0" xfId="1699" applyFont="1" applyFill="1" applyAlignment="1">
      <alignment vertical="center"/>
    </xf>
    <xf numFmtId="0" fontId="80" fillId="0" borderId="0" xfId="0" applyFont="1" applyFill="1"/>
    <xf numFmtId="0" fontId="77" fillId="0" borderId="0" xfId="0" applyFont="1" applyFill="1" applyAlignment="1">
      <alignment vertical="center"/>
    </xf>
    <xf numFmtId="0" fontId="72" fillId="0" borderId="0" xfId="0" applyFont="1" applyFill="1" applyAlignment="1">
      <alignment horizontal="right" vertical="center"/>
    </xf>
    <xf numFmtId="0" fontId="78" fillId="0" borderId="0" xfId="0" applyFont="1" applyFill="1"/>
    <xf numFmtId="0" fontId="71" fillId="0" borderId="26" xfId="0" applyFont="1" applyFill="1" applyBorder="1" applyAlignment="1">
      <alignment vertical="center"/>
    </xf>
    <xf numFmtId="0" fontId="75" fillId="0" borderId="0" xfId="0" applyFont="1" applyFill="1" applyAlignment="1">
      <alignment horizontal="justify"/>
    </xf>
    <xf numFmtId="3" fontId="69" fillId="0" borderId="0" xfId="0" applyNumberFormat="1" applyFont="1" applyFill="1"/>
    <xf numFmtId="3" fontId="71" fillId="0" borderId="0" xfId="0" applyNumberFormat="1" applyFont="1" applyFill="1"/>
    <xf numFmtId="3" fontId="73" fillId="0" borderId="0" xfId="0" applyNumberFormat="1" applyFont="1" applyFill="1"/>
    <xf numFmtId="3" fontId="72" fillId="0" borderId="0" xfId="0" applyNumberFormat="1" applyFont="1" applyFill="1" applyAlignment="1">
      <alignment horizontal="right" vertical="center"/>
    </xf>
    <xf numFmtId="0" fontId="74" fillId="0" borderId="0" xfId="0" applyFont="1" applyFill="1"/>
    <xf numFmtId="0" fontId="80" fillId="0" borderId="30" xfId="0" applyFont="1" applyFill="1" applyBorder="1" applyAlignment="1">
      <alignment vertical="center"/>
    </xf>
    <xf numFmtId="0" fontId="73" fillId="0" borderId="0" xfId="0" applyFont="1" applyFill="1" applyAlignment="1">
      <alignment horizontal="left"/>
    </xf>
    <xf numFmtId="201" fontId="73" fillId="0" borderId="0" xfId="0" applyNumberFormat="1" applyFont="1" applyFill="1"/>
    <xf numFmtId="0" fontId="80" fillId="0" borderId="0" xfId="0" applyFont="1" applyFill="1" applyAlignment="1">
      <alignment vertical="center"/>
    </xf>
    <xf numFmtId="0" fontId="74" fillId="0" borderId="0" xfId="0" applyFont="1" applyFill="1" applyAlignment="1">
      <alignment horizontal="left"/>
    </xf>
    <xf numFmtId="201" fontId="74" fillId="0" borderId="0" xfId="0" applyNumberFormat="1" applyFont="1" applyFill="1"/>
    <xf numFmtId="201" fontId="90" fillId="0" borderId="0" xfId="0" applyNumberFormat="1" applyFont="1" applyFill="1"/>
    <xf numFmtId="165" fontId="73" fillId="0" borderId="0" xfId="0" applyNumberFormat="1" applyFont="1" applyFill="1"/>
    <xf numFmtId="165" fontId="72" fillId="0" borderId="0" xfId="0" applyNumberFormat="1" applyFont="1" applyFill="1" applyAlignment="1">
      <alignment vertical="center"/>
    </xf>
    <xf numFmtId="165" fontId="71" fillId="0" borderId="0" xfId="0" applyNumberFormat="1" applyFont="1" applyFill="1" applyAlignment="1">
      <alignment vertical="center"/>
    </xf>
    <xf numFmtId="202" fontId="73" fillId="0" borderId="0" xfId="0" applyNumberFormat="1" applyFont="1" applyFill="1"/>
    <xf numFmtId="165" fontId="69" fillId="0" borderId="0" xfId="1699" applyFont="1" applyFill="1"/>
    <xf numFmtId="0" fontId="77" fillId="0" borderId="31" xfId="0" applyFont="1" applyFill="1" applyBorder="1" applyAlignment="1">
      <alignment vertical="center"/>
    </xf>
    <xf numFmtId="0" fontId="93" fillId="0" borderId="0" xfId="0" applyFont="1" applyFill="1" applyAlignment="1">
      <alignment vertical="center" wrapText="1"/>
    </xf>
    <xf numFmtId="0" fontId="77" fillId="0" borderId="0" xfId="0" applyFont="1" applyFill="1" applyAlignment="1">
      <alignment vertical="center"/>
    </xf>
    <xf numFmtId="0" fontId="84" fillId="0" borderId="0" xfId="0" applyFont="1" applyFill="1" applyAlignment="1">
      <alignment horizontal="right" vertical="center"/>
    </xf>
  </cellXfs>
  <cellStyles count="1706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Hipervínculo" xfId="1703" builtinId="8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4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5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192024765</c:v>
                </c:pt>
                <c:pt idx="1">
                  <c:v>837765132</c:v>
                </c:pt>
                <c:pt idx="2">
                  <c:v>263782737</c:v>
                </c:pt>
                <c:pt idx="3">
                  <c:v>38815</c:v>
                </c:pt>
                <c:pt idx="4">
                  <c:v>3711593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[3]Hoja1!$H$2:$H$4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90,1%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1169002060.2512076</c:v>
                </c:pt>
                <c:pt idx="1">
                  <c:v>128320983.42500001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0</xdr:rowOff>
    </xdr:from>
    <xdr:to>
      <xdr:col>9</xdr:col>
      <xdr:colOff>85384</xdr:colOff>
      <xdr:row>25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85775"/>
          <a:ext cx="2723809" cy="3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</xdr:row>
      <xdr:rowOff>17145</xdr:rowOff>
    </xdr:from>
    <xdr:to>
      <xdr:col>4</xdr:col>
      <xdr:colOff>578766</xdr:colOff>
      <xdr:row>26</xdr:row>
      <xdr:rowOff>36195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E5EEFD-9088-8B2E-3336-54926AE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" y="520065"/>
          <a:ext cx="2950491" cy="387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FF00"/>
  </sheetPr>
  <dimension ref="B2"/>
  <sheetViews>
    <sheetView showGridLines="0" workbookViewId="0">
      <selection activeCell="B2" sqref="B2"/>
    </sheetView>
  </sheetViews>
  <sheetFormatPr baseColWidth="10" defaultRowHeight="12.75"/>
  <sheetData>
    <row r="2" spans="2:2">
      <c r="B2" s="46" t="s">
        <v>98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topLeftCell="A25" workbookViewId="0">
      <selection activeCell="C40" sqref="C40:D44"/>
    </sheetView>
  </sheetViews>
  <sheetFormatPr baseColWidth="10" defaultColWidth="11.42578125" defaultRowHeight="15" customHeight="1"/>
  <cols>
    <col min="1" max="1" width="4" style="81" customWidth="1"/>
    <col min="2" max="2" width="44.85546875" style="81" bestFit="1" customWidth="1"/>
    <col min="3" max="4" width="12.7109375" style="81" customWidth="1"/>
    <col min="5" max="5" width="15.5703125" style="81" customWidth="1"/>
    <col min="6" max="6" width="13.28515625" style="81" bestFit="1" customWidth="1"/>
    <col min="7" max="8" width="11.42578125" style="81"/>
    <col min="9" max="9" width="11.42578125" style="81" customWidth="1"/>
    <col min="10" max="10" width="14.140625" style="81" customWidth="1"/>
    <col min="11" max="11" width="11.42578125" style="81" customWidth="1"/>
    <col min="12" max="16384" width="11.42578125" style="81"/>
  </cols>
  <sheetData>
    <row r="1" spans="1:10" ht="15" customHeight="1">
      <c r="A1" s="80" t="s">
        <v>48</v>
      </c>
    </row>
    <row r="3" spans="1:10" ht="15" customHeight="1" thickBot="1">
      <c r="B3" s="82" t="s">
        <v>67</v>
      </c>
      <c r="C3" s="83" t="s">
        <v>133</v>
      </c>
      <c r="D3" s="83" t="s">
        <v>134</v>
      </c>
      <c r="E3" s="84" t="s">
        <v>96</v>
      </c>
      <c r="F3" s="85" t="s">
        <v>135</v>
      </c>
    </row>
    <row r="4" spans="1:10" ht="15" customHeight="1">
      <c r="B4" s="86" t="s">
        <v>80</v>
      </c>
      <c r="C4" s="87">
        <v>179682427</v>
      </c>
      <c r="D4" s="87">
        <v>150338677</v>
      </c>
      <c r="E4" s="88">
        <v>0.19500000000000001</v>
      </c>
      <c r="F4" s="89">
        <v>29343750</v>
      </c>
    </row>
    <row r="5" spans="1:10" s="90" customFormat="1" ht="15" customHeight="1">
      <c r="B5" s="91" t="s">
        <v>81</v>
      </c>
      <c r="C5" s="87">
        <v>-79265831</v>
      </c>
      <c r="D5" s="87">
        <v>-65912848</v>
      </c>
      <c r="E5" s="88">
        <v>0.20300000000000001</v>
      </c>
      <c r="F5" s="89">
        <v>-13352983</v>
      </c>
    </row>
    <row r="6" spans="1:10" s="90" customFormat="1" ht="15" customHeight="1">
      <c r="B6" s="92" t="s">
        <v>32</v>
      </c>
      <c r="C6" s="93">
        <v>100416596</v>
      </c>
      <c r="D6" s="93">
        <v>84425829</v>
      </c>
      <c r="E6" s="94">
        <v>0.189</v>
      </c>
      <c r="F6" s="95">
        <v>15990767</v>
      </c>
      <c r="J6" s="96"/>
    </row>
    <row r="7" spans="1:10" s="90" customFormat="1" ht="15" customHeight="1">
      <c r="B7" s="91" t="s">
        <v>5</v>
      </c>
      <c r="C7" s="87">
        <v>-18825052</v>
      </c>
      <c r="D7" s="87">
        <v>-17524956</v>
      </c>
      <c r="E7" s="88">
        <v>7.3999999999999996E-2</v>
      </c>
      <c r="F7" s="89">
        <v>-1300096</v>
      </c>
      <c r="J7" s="96"/>
    </row>
    <row r="8" spans="1:10" s="90" customFormat="1" ht="15" customHeight="1">
      <c r="B8" s="92" t="s">
        <v>82</v>
      </c>
      <c r="C8" s="93">
        <v>81591544</v>
      </c>
      <c r="D8" s="93">
        <v>66900873</v>
      </c>
      <c r="E8" s="94">
        <v>0.22</v>
      </c>
      <c r="F8" s="95">
        <v>14690671</v>
      </c>
      <c r="J8" s="96"/>
    </row>
    <row r="9" spans="1:10" s="90" customFormat="1" ht="15" customHeight="1">
      <c r="B9" s="91" t="s">
        <v>83</v>
      </c>
      <c r="C9" s="87">
        <v>-611396</v>
      </c>
      <c r="D9" s="87">
        <v>-233823</v>
      </c>
      <c r="E9" s="88">
        <v>1.615</v>
      </c>
      <c r="F9" s="89">
        <v>-377573</v>
      </c>
      <c r="J9" s="96"/>
    </row>
    <row r="10" spans="1:10" s="90" customFormat="1" ht="15" customHeight="1">
      <c r="B10" s="91" t="s">
        <v>118</v>
      </c>
      <c r="C10" s="87">
        <v>-3119261</v>
      </c>
      <c r="D10" s="87">
        <v>-5080235</v>
      </c>
      <c r="E10" s="97" t="s">
        <v>114</v>
      </c>
      <c r="F10" s="89">
        <v>1960974</v>
      </c>
      <c r="J10" s="96"/>
    </row>
    <row r="11" spans="1:10" s="90" customFormat="1" ht="15" customHeight="1">
      <c r="B11" s="91" t="s">
        <v>84</v>
      </c>
      <c r="C11" s="87">
        <v>-17940941</v>
      </c>
      <c r="D11" s="87">
        <v>-26653517</v>
      </c>
      <c r="E11" s="88">
        <v>-0.32700000000000001</v>
      </c>
      <c r="F11" s="89">
        <v>8712576</v>
      </c>
    </row>
    <row r="12" spans="1:10" s="90" customFormat="1" ht="15" customHeight="1">
      <c r="B12" s="91" t="s">
        <v>63</v>
      </c>
      <c r="C12" s="87">
        <v>-14126270</v>
      </c>
      <c r="D12" s="87">
        <v>-6263403</v>
      </c>
      <c r="E12" s="88">
        <v>1.2549999999999999</v>
      </c>
      <c r="F12" s="89">
        <v>-7862867</v>
      </c>
      <c r="J12" s="96"/>
    </row>
    <row r="13" spans="1:10" s="90" customFormat="1" ht="15" customHeight="1">
      <c r="B13" s="91" t="s">
        <v>110</v>
      </c>
      <c r="C13" s="87">
        <v>0</v>
      </c>
      <c r="D13" s="87">
        <v>0</v>
      </c>
      <c r="E13" s="88" t="e">
        <v>#DIV/0!</v>
      </c>
      <c r="F13" s="89">
        <v>0</v>
      </c>
      <c r="J13" s="96"/>
    </row>
    <row r="14" spans="1:10" s="90" customFormat="1" ht="15" customHeight="1">
      <c r="B14" s="92" t="s">
        <v>85</v>
      </c>
      <c r="C14" s="93">
        <v>48912118</v>
      </c>
      <c r="D14" s="93">
        <v>33749432</v>
      </c>
      <c r="E14" s="94">
        <v>0.44900000000000001</v>
      </c>
      <c r="F14" s="95">
        <v>15162686</v>
      </c>
    </row>
    <row r="15" spans="1:10" s="90" customFormat="1" ht="15" customHeight="1">
      <c r="C15" s="98"/>
      <c r="D15" s="98"/>
    </row>
    <row r="16" spans="1:10" ht="15" customHeight="1">
      <c r="A16" s="80" t="s">
        <v>49</v>
      </c>
    </row>
    <row r="17" spans="2:13" s="90" customFormat="1" ht="15" customHeight="1">
      <c r="B17" s="99"/>
      <c r="C17" s="100"/>
      <c r="D17" s="100"/>
      <c r="E17" s="101"/>
      <c r="F17" s="102"/>
      <c r="G17" s="100"/>
    </row>
    <row r="18" spans="2:13" s="90" customFormat="1" ht="15" customHeight="1" thickBot="1">
      <c r="B18" s="81"/>
      <c r="C18" s="103" t="s">
        <v>133</v>
      </c>
      <c r="D18" s="103"/>
      <c r="E18" s="81"/>
      <c r="F18" s="104" t="s">
        <v>134</v>
      </c>
      <c r="G18" s="104"/>
      <c r="H18" s="81"/>
      <c r="J18" s="81"/>
    </row>
    <row r="19" spans="2:13" s="90" customFormat="1" ht="15" customHeight="1">
      <c r="B19" s="81"/>
      <c r="C19" s="105" t="s">
        <v>37</v>
      </c>
      <c r="D19" s="106" t="s">
        <v>38</v>
      </c>
      <c r="E19" s="81"/>
      <c r="F19" s="107" t="s">
        <v>37</v>
      </c>
      <c r="G19" s="108" t="s">
        <v>38</v>
      </c>
      <c r="H19" s="81"/>
      <c r="I19" s="109"/>
      <c r="J19" s="109"/>
    </row>
    <row r="20" spans="2:13" s="90" customFormat="1" ht="15" customHeight="1" thickBot="1">
      <c r="B20" s="81"/>
      <c r="C20" s="83" t="s">
        <v>101</v>
      </c>
      <c r="D20" s="110"/>
      <c r="E20" s="81"/>
      <c r="F20" s="111" t="s">
        <v>4</v>
      </c>
      <c r="G20" s="112"/>
      <c r="H20" s="81"/>
      <c r="I20" s="109"/>
      <c r="J20" s="109"/>
    </row>
    <row r="21" spans="2:13" s="90" customFormat="1" ht="15" customHeight="1">
      <c r="B21" s="91" t="s">
        <v>76</v>
      </c>
      <c r="C21" s="113">
        <v>80829302</v>
      </c>
      <c r="D21" s="114">
        <v>0.45</v>
      </c>
      <c r="E21" s="81"/>
      <c r="F21" s="113">
        <v>67383610</v>
      </c>
      <c r="G21" s="114">
        <v>0.44800000000000001</v>
      </c>
      <c r="H21" s="81"/>
      <c r="I21" s="115"/>
      <c r="J21" s="116"/>
      <c r="M21" s="98"/>
    </row>
    <row r="22" spans="2:13" s="90" customFormat="1" ht="15" customHeight="1">
      <c r="B22" s="91" t="s">
        <v>77</v>
      </c>
      <c r="C22" s="113">
        <v>77702576</v>
      </c>
      <c r="D22" s="114">
        <v>0.432</v>
      </c>
      <c r="E22" s="81"/>
      <c r="F22" s="113">
        <v>66593415</v>
      </c>
      <c r="G22" s="114">
        <v>0.443</v>
      </c>
      <c r="H22" s="81"/>
      <c r="I22" s="115"/>
      <c r="J22" s="116"/>
      <c r="M22" s="98"/>
    </row>
    <row r="23" spans="2:13" s="90" customFormat="1" ht="15" customHeight="1">
      <c r="B23" s="91" t="s">
        <v>78</v>
      </c>
      <c r="C23" s="113">
        <v>4146573</v>
      </c>
      <c r="D23" s="88">
        <v>2.3E-2</v>
      </c>
      <c r="E23" s="81"/>
      <c r="F23" s="113">
        <v>3597270</v>
      </c>
      <c r="G23" s="114">
        <v>2.4E-2</v>
      </c>
      <c r="H23" s="81"/>
      <c r="I23" s="115"/>
      <c r="J23" s="116"/>
      <c r="M23" s="98"/>
    </row>
    <row r="24" spans="2:13" s="90" customFormat="1" ht="15" customHeight="1" thickBot="1">
      <c r="B24" s="99" t="s">
        <v>79</v>
      </c>
      <c r="C24" s="117">
        <v>17003976</v>
      </c>
      <c r="D24" s="118">
        <v>9.5000000000000001E-2</v>
      </c>
      <c r="E24" s="81"/>
      <c r="F24" s="117">
        <v>12764382</v>
      </c>
      <c r="G24" s="118">
        <v>8.5000000000000006E-2</v>
      </c>
      <c r="H24" s="81"/>
      <c r="I24" s="115"/>
      <c r="J24" s="116"/>
      <c r="M24" s="98"/>
    </row>
    <row r="25" spans="2:13" s="90" customFormat="1" ht="15" customHeight="1" thickTop="1">
      <c r="B25" s="92" t="s">
        <v>39</v>
      </c>
      <c r="C25" s="119">
        <v>179682427</v>
      </c>
      <c r="D25" s="120">
        <v>1</v>
      </c>
      <c r="E25" s="81"/>
      <c r="F25" s="119">
        <v>150338677</v>
      </c>
      <c r="G25" s="120">
        <v>1</v>
      </c>
      <c r="H25" s="81"/>
      <c r="I25" s="121"/>
      <c r="J25" s="122"/>
      <c r="L25" s="123"/>
      <c r="M25" s="98"/>
    </row>
    <row r="26" spans="2:13" s="90" customFormat="1" ht="15" customHeight="1">
      <c r="C26" s="124">
        <v>0</v>
      </c>
      <c r="D26" s="124"/>
      <c r="E26" s="125"/>
      <c r="F26" s="124">
        <v>0</v>
      </c>
      <c r="I26" s="98"/>
    </row>
    <row r="27" spans="2:13" s="90" customFormat="1" ht="15" customHeight="1" thickBot="1">
      <c r="B27" s="126" t="s">
        <v>89</v>
      </c>
      <c r="C27" s="111" t="s">
        <v>133</v>
      </c>
      <c r="D27" s="111" t="s">
        <v>134</v>
      </c>
      <c r="E27" s="111" t="s">
        <v>22</v>
      </c>
      <c r="F27" s="81"/>
      <c r="G27" s="111" t="s">
        <v>40</v>
      </c>
      <c r="H27" s="81"/>
    </row>
    <row r="28" spans="2:13" s="90" customFormat="1" ht="15" customHeight="1">
      <c r="B28" s="127" t="s">
        <v>86</v>
      </c>
      <c r="C28" s="113">
        <v>145132</v>
      </c>
      <c r="D28" s="113">
        <v>143144</v>
      </c>
      <c r="E28" s="88">
        <v>1.4E-2</v>
      </c>
      <c r="F28" s="81"/>
      <c r="G28" s="89">
        <v>1988</v>
      </c>
      <c r="I28" s="96"/>
    </row>
    <row r="29" spans="2:13" s="90" customFormat="1" ht="15" customHeight="1">
      <c r="B29" s="127" t="s">
        <v>87</v>
      </c>
      <c r="C29" s="113">
        <v>137244</v>
      </c>
      <c r="D29" s="113">
        <v>135923</v>
      </c>
      <c r="E29" s="88">
        <v>0.01</v>
      </c>
      <c r="F29" s="81"/>
      <c r="G29" s="89">
        <v>1321</v>
      </c>
      <c r="I29" s="96"/>
    </row>
    <row r="30" spans="2:13" s="90" customFormat="1" ht="15" customHeight="1">
      <c r="B30" s="127" t="s">
        <v>88</v>
      </c>
      <c r="C30" s="113">
        <v>116394</v>
      </c>
      <c r="D30" s="113">
        <v>115283</v>
      </c>
      <c r="E30" s="88">
        <v>0.01</v>
      </c>
      <c r="F30" s="81"/>
      <c r="G30" s="89">
        <v>1111</v>
      </c>
      <c r="I30" s="96"/>
    </row>
    <row r="31" spans="2:13" ht="15" customHeight="1">
      <c r="B31" s="127" t="s">
        <v>64</v>
      </c>
      <c r="C31" s="113">
        <v>35122</v>
      </c>
      <c r="D31" s="113">
        <v>35670</v>
      </c>
      <c r="E31" s="88">
        <v>-1.4999999999999999E-2</v>
      </c>
      <c r="F31" s="128"/>
      <c r="G31" s="89">
        <v>-548</v>
      </c>
    </row>
    <row r="32" spans="2:13" ht="15" customHeight="1">
      <c r="C32" s="129"/>
      <c r="D32" s="129"/>
    </row>
    <row r="33" spans="2:11" ht="15" customHeight="1" thickBot="1">
      <c r="B33" s="130" t="s">
        <v>41</v>
      </c>
      <c r="C33" s="111" t="s">
        <v>133</v>
      </c>
      <c r="D33" s="111" t="s">
        <v>134</v>
      </c>
      <c r="E33" s="111" t="s">
        <v>22</v>
      </c>
      <c r="G33" s="111" t="s">
        <v>40</v>
      </c>
    </row>
    <row r="34" spans="2:11" ht="15" customHeight="1">
      <c r="B34" s="127" t="s">
        <v>86</v>
      </c>
      <c r="C34" s="113">
        <v>2271677</v>
      </c>
      <c r="D34" s="113">
        <v>2217487</v>
      </c>
      <c r="E34" s="88">
        <v>2.4E-2</v>
      </c>
      <c r="G34" s="89">
        <v>54190</v>
      </c>
    </row>
    <row r="35" spans="2:11" ht="15" customHeight="1">
      <c r="B35" s="127" t="s">
        <v>87</v>
      </c>
      <c r="C35" s="113">
        <v>2227037</v>
      </c>
      <c r="D35" s="113">
        <v>2172872</v>
      </c>
      <c r="E35" s="88">
        <v>2.5000000000000001E-2</v>
      </c>
      <c r="G35" s="89">
        <v>54165</v>
      </c>
    </row>
    <row r="37" spans="2:11" ht="15" customHeight="1">
      <c r="B37" s="131" t="s">
        <v>50</v>
      </c>
    </row>
    <row r="38" spans="2:11" ht="15" customHeight="1">
      <c r="B38" s="131"/>
    </row>
    <row r="39" spans="2:11" ht="13.5" thickBot="1">
      <c r="B39" s="130" t="s">
        <v>68</v>
      </c>
      <c r="C39" s="111" t="s">
        <v>133</v>
      </c>
      <c r="D39" s="111" t="s">
        <v>134</v>
      </c>
      <c r="E39" s="111" t="s">
        <v>22</v>
      </c>
    </row>
    <row r="40" spans="2:11" ht="12.75">
      <c r="B40" s="91" t="s">
        <v>19</v>
      </c>
      <c r="C40" s="113">
        <v>5491314</v>
      </c>
      <c r="D40" s="113">
        <v>5003877</v>
      </c>
      <c r="E40" s="88">
        <v>0</v>
      </c>
      <c r="J40" s="132"/>
      <c r="K40" s="132"/>
    </row>
    <row r="41" spans="2:11" ht="12.75">
      <c r="B41" s="91" t="s">
        <v>128</v>
      </c>
      <c r="C41" s="113">
        <v>2037583</v>
      </c>
      <c r="D41" s="113">
        <v>1701425</v>
      </c>
      <c r="E41" s="88">
        <v>0</v>
      </c>
      <c r="J41" s="132"/>
      <c r="K41" s="132"/>
    </row>
    <row r="42" spans="2:11" ht="12.75">
      <c r="B42" s="91" t="s">
        <v>100</v>
      </c>
      <c r="C42" s="113">
        <v>1124094</v>
      </c>
      <c r="D42" s="113">
        <v>1231090</v>
      </c>
      <c r="E42" s="88">
        <v>0</v>
      </c>
      <c r="J42" s="132"/>
      <c r="K42" s="132"/>
    </row>
    <row r="43" spans="2:11" ht="12.75">
      <c r="B43" s="91" t="s">
        <v>20</v>
      </c>
      <c r="C43" s="113">
        <v>711058</v>
      </c>
      <c r="D43" s="113">
        <v>263628</v>
      </c>
      <c r="E43" s="88">
        <v>0</v>
      </c>
      <c r="J43" s="132"/>
      <c r="K43" s="132"/>
    </row>
    <row r="44" spans="2:11" ht="12.75">
      <c r="B44" s="92" t="s">
        <v>16</v>
      </c>
      <c r="C44" s="119">
        <v>9364049</v>
      </c>
      <c r="D44" s="119">
        <v>8200020</v>
      </c>
      <c r="E44" s="94">
        <v>0</v>
      </c>
      <c r="J44" s="121"/>
      <c r="K44" s="132"/>
    </row>
    <row r="45" spans="2:11" ht="15" customHeight="1">
      <c r="C45" s="133"/>
      <c r="D45" s="133"/>
    </row>
    <row r="46" spans="2:11" ht="15" customHeight="1">
      <c r="C46" s="134"/>
      <c r="D46" s="134"/>
      <c r="G46" s="134"/>
    </row>
    <row r="50" spans="2:3" ht="15" customHeight="1">
      <c r="B50" s="91"/>
      <c r="C50" s="135"/>
    </row>
    <row r="51" spans="2:3" ht="15" customHeight="1">
      <c r="B51" s="91"/>
      <c r="C51" s="135"/>
    </row>
    <row r="52" spans="2:3" ht="15" customHeight="1">
      <c r="B52" s="91"/>
      <c r="C52" s="135"/>
    </row>
  </sheetData>
  <mergeCells count="6">
    <mergeCell ref="J19:J20"/>
    <mergeCell ref="C18:D18"/>
    <mergeCell ref="F18:G18"/>
    <mergeCell ref="D19:D20"/>
    <mergeCell ref="G19:G20"/>
    <mergeCell ref="I19:I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G11" sqref="G11"/>
    </sheetView>
  </sheetViews>
  <sheetFormatPr baseColWidth="10" defaultColWidth="11.42578125" defaultRowHeight="12.75"/>
  <cols>
    <col min="1" max="1" width="11.42578125" style="81"/>
    <col min="2" max="2" width="25.28515625" style="81" bestFit="1" customWidth="1"/>
    <col min="3" max="4" width="12" style="81" bestFit="1" customWidth="1"/>
    <col min="5" max="9" width="11.42578125" style="81"/>
    <col min="10" max="10" width="68.28515625" style="81" bestFit="1" customWidth="1"/>
    <col min="11" max="11" width="12.28515625" style="81" bestFit="1" customWidth="1"/>
    <col min="12" max="16384" width="11.42578125" style="81"/>
  </cols>
  <sheetData>
    <row r="1" spans="2:13">
      <c r="B1" s="136" t="s">
        <v>72</v>
      </c>
    </row>
    <row r="3" spans="2:13" ht="13.5" thickBot="1">
      <c r="B3" s="137" t="s">
        <v>67</v>
      </c>
      <c r="C3" s="111" t="s">
        <v>133</v>
      </c>
      <c r="D3" s="111" t="s">
        <v>134</v>
      </c>
      <c r="E3" s="111" t="s">
        <v>22</v>
      </c>
      <c r="G3" s="111" t="s">
        <v>135</v>
      </c>
    </row>
    <row r="4" spans="2:13">
      <c r="B4" s="127" t="s">
        <v>90</v>
      </c>
      <c r="C4" s="113">
        <v>170273362</v>
      </c>
      <c r="D4" s="113">
        <v>142137110</v>
      </c>
      <c r="E4" s="88">
        <v>0.19800000000000001</v>
      </c>
      <c r="G4" s="89">
        <v>28136252</v>
      </c>
      <c r="J4" s="138"/>
      <c r="K4" s="139"/>
      <c r="L4" s="139"/>
      <c r="M4" s="139"/>
    </row>
    <row r="5" spans="2:13">
      <c r="B5" s="127" t="s">
        <v>91</v>
      </c>
      <c r="C5" s="113">
        <v>957336</v>
      </c>
      <c r="D5" s="113">
        <v>230631</v>
      </c>
      <c r="E5" s="88">
        <v>3.1509999999999998</v>
      </c>
      <c r="F5" s="128"/>
      <c r="G5" s="89">
        <v>726705</v>
      </c>
      <c r="J5" s="138"/>
      <c r="K5" s="139"/>
      <c r="L5" s="139"/>
      <c r="M5" s="139"/>
    </row>
    <row r="6" spans="2:13">
      <c r="B6" s="127" t="s">
        <v>81</v>
      </c>
      <c r="C6" s="113">
        <v>-72667085</v>
      </c>
      <c r="D6" s="113">
        <v>-59586371</v>
      </c>
      <c r="E6" s="88">
        <v>0.22</v>
      </c>
      <c r="G6" s="89">
        <v>-13080714</v>
      </c>
      <c r="J6" s="138"/>
      <c r="K6" s="139"/>
      <c r="L6" s="139"/>
      <c r="M6" s="139"/>
    </row>
    <row r="7" spans="2:13" s="136" customFormat="1">
      <c r="B7" s="140" t="s">
        <v>32</v>
      </c>
      <c r="C7" s="93">
        <v>98563613</v>
      </c>
      <c r="D7" s="93">
        <v>82781370</v>
      </c>
      <c r="E7" s="94">
        <v>0.191</v>
      </c>
      <c r="G7" s="95">
        <v>15782243</v>
      </c>
      <c r="J7" s="141"/>
      <c r="K7" s="142"/>
      <c r="L7" s="142"/>
      <c r="M7" s="142"/>
    </row>
    <row r="8" spans="2:13">
      <c r="B8" s="127" t="s">
        <v>5</v>
      </c>
      <c r="C8" s="113">
        <v>-18296837</v>
      </c>
      <c r="D8" s="113">
        <v>-17006336</v>
      </c>
      <c r="E8" s="88">
        <v>7.5999999999999998E-2</v>
      </c>
      <c r="G8" s="89">
        <v>-1290501</v>
      </c>
      <c r="J8" s="138"/>
      <c r="K8" s="139"/>
      <c r="L8" s="139"/>
      <c r="M8" s="139"/>
    </row>
    <row r="9" spans="2:13" s="136" customFormat="1">
      <c r="B9" s="140" t="s">
        <v>82</v>
      </c>
      <c r="C9" s="93">
        <v>80266776</v>
      </c>
      <c r="D9" s="93">
        <v>65775034</v>
      </c>
      <c r="E9" s="94">
        <v>0.22</v>
      </c>
      <c r="G9" s="95">
        <v>14491742</v>
      </c>
      <c r="J9" s="141"/>
      <c r="K9" s="142"/>
      <c r="L9" s="142"/>
      <c r="M9" s="142"/>
    </row>
    <row r="10" spans="2:13">
      <c r="B10" s="127" t="s">
        <v>92</v>
      </c>
      <c r="C10" s="113">
        <v>-574155</v>
      </c>
      <c r="D10" s="113">
        <v>-182545</v>
      </c>
      <c r="E10" s="88" t="s">
        <v>111</v>
      </c>
      <c r="F10" s="128"/>
      <c r="G10" s="89">
        <v>-391610</v>
      </c>
      <c r="J10" s="138"/>
      <c r="K10" s="139"/>
      <c r="L10" s="139"/>
      <c r="M10" s="139"/>
    </row>
    <row r="11" spans="2:13">
      <c r="B11" s="127" t="s">
        <v>84</v>
      </c>
      <c r="C11" s="113">
        <v>-17791872</v>
      </c>
      <c r="D11" s="113">
        <v>-26646171</v>
      </c>
      <c r="E11" s="88">
        <v>-0.33200000000000002</v>
      </c>
      <c r="G11" s="89">
        <v>8854299</v>
      </c>
      <c r="J11" s="138"/>
      <c r="K11" s="139"/>
      <c r="L11" s="139"/>
      <c r="M11" s="139"/>
    </row>
    <row r="12" spans="2:13">
      <c r="B12" s="127" t="s">
        <v>63</v>
      </c>
      <c r="C12" s="113">
        <v>-13742205</v>
      </c>
      <c r="D12" s="113">
        <v>-6102440</v>
      </c>
      <c r="E12" s="88">
        <v>1.252</v>
      </c>
      <c r="G12" s="89">
        <v>-7639765</v>
      </c>
      <c r="J12" s="138"/>
      <c r="K12" s="139"/>
      <c r="L12" s="139"/>
      <c r="M12" s="139"/>
    </row>
    <row r="13" spans="2:13">
      <c r="B13" s="127" t="s">
        <v>121</v>
      </c>
      <c r="C13" s="113">
        <v>-819</v>
      </c>
      <c r="D13" s="113">
        <v>-698</v>
      </c>
      <c r="E13" s="88">
        <v>0.17299999999999999</v>
      </c>
      <c r="G13" s="89">
        <v>-121</v>
      </c>
      <c r="J13" s="138"/>
      <c r="K13" s="139"/>
      <c r="L13" s="139"/>
      <c r="M13" s="139"/>
    </row>
    <row r="14" spans="2:13" s="136" customFormat="1">
      <c r="B14" s="140" t="s">
        <v>85</v>
      </c>
      <c r="C14" s="93">
        <v>48157725</v>
      </c>
      <c r="D14" s="93">
        <v>32843180</v>
      </c>
      <c r="E14" s="94">
        <v>0.46600000000000003</v>
      </c>
      <c r="G14" s="95">
        <v>15314545</v>
      </c>
      <c r="J14" s="141"/>
      <c r="K14" s="142"/>
      <c r="L14" s="142"/>
      <c r="M14" s="142"/>
    </row>
    <row r="15" spans="2:13">
      <c r="C15" s="143"/>
      <c r="D15" s="143"/>
      <c r="J15" s="138"/>
      <c r="M15" s="139"/>
    </row>
    <row r="16" spans="2:13">
      <c r="C16" s="139"/>
      <c r="D16" s="139"/>
      <c r="J16" s="138"/>
    </row>
    <row r="17" spans="2:10">
      <c r="B17" s="136" t="s">
        <v>73</v>
      </c>
      <c r="J17" s="138"/>
    </row>
    <row r="18" spans="2:10">
      <c r="J18" s="138"/>
    </row>
    <row r="19" spans="2:10" ht="13.5" thickBot="1">
      <c r="B19" s="137" t="s">
        <v>67</v>
      </c>
      <c r="C19" s="111" t="s">
        <v>133</v>
      </c>
      <c r="D19" s="111" t="s">
        <v>134</v>
      </c>
      <c r="E19" s="111" t="s">
        <v>22</v>
      </c>
      <c r="G19" s="111" t="s">
        <v>135</v>
      </c>
    </row>
    <row r="20" spans="2:10">
      <c r="B20" s="127" t="s">
        <v>90</v>
      </c>
      <c r="C20" s="113">
        <v>9409064</v>
      </c>
      <c r="D20" s="113">
        <v>8201567</v>
      </c>
      <c r="E20" s="88">
        <v>0.14699999999999999</v>
      </c>
      <c r="G20" s="89">
        <v>1207497</v>
      </c>
    </row>
    <row r="21" spans="2:10">
      <c r="B21" s="127" t="s">
        <v>91</v>
      </c>
      <c r="C21" s="113">
        <v>2014628</v>
      </c>
      <c r="D21" s="113">
        <v>1014101</v>
      </c>
      <c r="E21" s="88">
        <v>0.98699999999999999</v>
      </c>
      <c r="G21" s="89">
        <v>1000527</v>
      </c>
    </row>
    <row r="22" spans="2:10">
      <c r="B22" s="127" t="s">
        <v>81</v>
      </c>
      <c r="C22" s="113">
        <v>-9570708</v>
      </c>
      <c r="D22" s="113">
        <v>-7571210</v>
      </c>
      <c r="E22" s="88">
        <v>0.26400000000000001</v>
      </c>
      <c r="G22" s="89">
        <v>-1999498</v>
      </c>
    </row>
    <row r="23" spans="2:10">
      <c r="B23" s="140" t="s">
        <v>32</v>
      </c>
      <c r="C23" s="93">
        <v>1852984</v>
      </c>
      <c r="D23" s="93">
        <v>1644458</v>
      </c>
      <c r="E23" s="94">
        <v>0.127</v>
      </c>
      <c r="F23" s="136"/>
      <c r="G23" s="95">
        <v>208526</v>
      </c>
    </row>
    <row r="24" spans="2:10">
      <c r="B24" s="127" t="s">
        <v>5</v>
      </c>
      <c r="C24" s="113">
        <v>-528215</v>
      </c>
      <c r="D24" s="113">
        <v>-529687</v>
      </c>
      <c r="E24" s="88">
        <v>-3.0000000000000001E-3</v>
      </c>
      <c r="G24" s="89">
        <v>1472</v>
      </c>
    </row>
    <row r="25" spans="2:10">
      <c r="B25" s="140" t="s">
        <v>82</v>
      </c>
      <c r="C25" s="93">
        <v>1324769</v>
      </c>
      <c r="D25" s="93">
        <v>1114771</v>
      </c>
      <c r="E25" s="94">
        <v>0.188</v>
      </c>
      <c r="F25" s="136"/>
      <c r="G25" s="95">
        <v>209998</v>
      </c>
    </row>
    <row r="26" spans="2:10">
      <c r="B26" s="127" t="s">
        <v>92</v>
      </c>
      <c r="C26" s="113">
        <v>-37242</v>
      </c>
      <c r="D26" s="113">
        <v>-40210</v>
      </c>
      <c r="E26" s="88">
        <v>-7.3999999999999996E-2</v>
      </c>
      <c r="G26" s="89">
        <v>2968</v>
      </c>
    </row>
    <row r="27" spans="2:10">
      <c r="B27" s="127" t="s">
        <v>84</v>
      </c>
      <c r="C27" s="113">
        <v>-149069</v>
      </c>
      <c r="D27" s="113">
        <v>-7346</v>
      </c>
      <c r="E27" s="88">
        <v>19.292999999999999</v>
      </c>
      <c r="G27" s="89">
        <v>-141723</v>
      </c>
    </row>
    <row r="28" spans="2:10">
      <c r="B28" s="127" t="s">
        <v>63</v>
      </c>
      <c r="C28" s="113">
        <v>-357074</v>
      </c>
      <c r="D28" s="113">
        <v>-655857</v>
      </c>
      <c r="E28" s="88">
        <v>-0.45600000000000002</v>
      </c>
      <c r="G28" s="89">
        <v>298783</v>
      </c>
    </row>
    <row r="29" spans="2:10">
      <c r="B29" s="140" t="s">
        <v>85</v>
      </c>
      <c r="C29" s="93">
        <v>781384</v>
      </c>
      <c r="D29" s="93">
        <v>411358</v>
      </c>
      <c r="E29" s="94">
        <v>0.9</v>
      </c>
      <c r="F29" s="136"/>
      <c r="G29" s="95">
        <v>370026</v>
      </c>
    </row>
    <row r="31" spans="2:10">
      <c r="C31" s="14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21" customWidth="1"/>
    <col min="2" max="2" width="25.28515625" style="21" bestFit="1" customWidth="1"/>
    <col min="3" max="16384" width="11.42578125" style="21"/>
  </cols>
  <sheetData>
    <row r="1" spans="1:14" ht="15" customHeight="1">
      <c r="A1" s="20" t="s">
        <v>48</v>
      </c>
    </row>
    <row r="3" spans="1:14" ht="15" customHeight="1" thickBot="1">
      <c r="B3" s="15" t="s">
        <v>67</v>
      </c>
      <c r="C3" s="5" t="s">
        <v>122</v>
      </c>
      <c r="D3" s="5" t="s">
        <v>116</v>
      </c>
      <c r="E3" s="5" t="s">
        <v>22</v>
      </c>
      <c r="F3" s="6"/>
      <c r="G3" s="5" t="s">
        <v>117</v>
      </c>
    </row>
    <row r="4" spans="1:14" ht="15" customHeight="1">
      <c r="B4" s="3" t="s">
        <v>21</v>
      </c>
      <c r="C4" s="50">
        <v>129721186</v>
      </c>
      <c r="D4" s="50">
        <v>129721186</v>
      </c>
      <c r="E4" s="8">
        <f>+ROUND(G4/D4,3)</f>
        <v>0</v>
      </c>
      <c r="F4" s="6"/>
      <c r="G4" s="7">
        <f>+C4-D4</f>
        <v>0</v>
      </c>
    </row>
    <row r="5" spans="1:14" s="22" customFormat="1" ht="15" customHeight="1">
      <c r="B5" s="3" t="s">
        <v>31</v>
      </c>
      <c r="C5" s="50">
        <v>-77210262</v>
      </c>
      <c r="D5" s="50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22" customFormat="1" ht="15" customHeight="1">
      <c r="B6" s="4" t="s">
        <v>32</v>
      </c>
      <c r="C6" s="67">
        <f>SUM(C4:C5)</f>
        <v>52510924</v>
      </c>
      <c r="D6" s="67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22" customFormat="1" ht="15" customHeight="1">
      <c r="B7" s="3" t="s">
        <v>33</v>
      </c>
      <c r="C7" s="50">
        <v>-17417464</v>
      </c>
      <c r="D7" s="50">
        <v>-17417464</v>
      </c>
      <c r="E7" s="8">
        <f t="shared" si="0"/>
        <v>0</v>
      </c>
      <c r="F7" s="6"/>
      <c r="G7" s="7">
        <f t="shared" si="1"/>
        <v>0</v>
      </c>
      <c r="L7" s="17"/>
      <c r="M7" s="17"/>
      <c r="N7" s="23"/>
    </row>
    <row r="8" spans="1:14" s="22" customFormat="1" ht="15" customHeight="1">
      <c r="B8" s="4" t="s">
        <v>34</v>
      </c>
      <c r="C8" s="67">
        <f>+C6+C7</f>
        <v>35093460</v>
      </c>
      <c r="D8" s="67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22" customFormat="1" ht="15" customHeight="1">
      <c r="B9" s="3" t="s">
        <v>99</v>
      </c>
      <c r="C9" s="50">
        <v>-2093189</v>
      </c>
      <c r="D9" s="50">
        <v>-2093189</v>
      </c>
      <c r="E9" s="8">
        <f t="shared" si="0"/>
        <v>0</v>
      </c>
      <c r="F9" s="42"/>
      <c r="G9" s="7">
        <f t="shared" si="1"/>
        <v>0</v>
      </c>
    </row>
    <row r="10" spans="1:14" s="22" customFormat="1" ht="15" customHeight="1">
      <c r="B10" s="3" t="s">
        <v>115</v>
      </c>
      <c r="C10" s="50">
        <v>-34520</v>
      </c>
      <c r="D10" s="50">
        <v>-34520</v>
      </c>
      <c r="E10" s="8" t="s">
        <v>114</v>
      </c>
      <c r="F10" s="42"/>
      <c r="G10" s="7">
        <f t="shared" si="1"/>
        <v>0</v>
      </c>
    </row>
    <row r="11" spans="1:14" s="22" customFormat="1" ht="15" customHeight="1">
      <c r="B11" s="3" t="s">
        <v>35</v>
      </c>
      <c r="C11" s="50">
        <v>-14939258</v>
      </c>
      <c r="D11" s="50">
        <v>-14939258</v>
      </c>
      <c r="E11" s="8">
        <f t="shared" si="0"/>
        <v>0</v>
      </c>
      <c r="F11" s="6"/>
      <c r="G11" s="7">
        <f t="shared" si="1"/>
        <v>0</v>
      </c>
    </row>
    <row r="12" spans="1:14" s="22" customFormat="1" ht="15" customHeight="1">
      <c r="B12" s="3" t="s">
        <v>63</v>
      </c>
      <c r="C12" s="50">
        <v>-2523215</v>
      </c>
      <c r="D12" s="50">
        <v>-2523215</v>
      </c>
      <c r="E12" s="8">
        <f t="shared" si="0"/>
        <v>0</v>
      </c>
      <c r="F12" s="6"/>
      <c r="G12" s="7">
        <f t="shared" si="1"/>
        <v>0</v>
      </c>
    </row>
    <row r="13" spans="1:14" s="22" customFormat="1" ht="15" customHeight="1">
      <c r="B13" s="3" t="s">
        <v>110</v>
      </c>
      <c r="C13" s="50">
        <v>7324842</v>
      </c>
      <c r="D13" s="50">
        <v>7324842</v>
      </c>
      <c r="E13" s="8">
        <f t="shared" si="0"/>
        <v>0</v>
      </c>
      <c r="F13" s="6"/>
      <c r="G13" s="7">
        <f t="shared" si="1"/>
        <v>0</v>
      </c>
    </row>
    <row r="14" spans="1:14" s="22" customFormat="1" ht="15" customHeight="1">
      <c r="B14" s="4" t="s">
        <v>36</v>
      </c>
      <c r="C14" s="51">
        <v>26175218</v>
      </c>
      <c r="D14" s="51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22" customFormat="1" ht="15" customHeight="1">
      <c r="C15" s="19"/>
    </row>
    <row r="16" spans="1:14" s="22" customFormat="1" ht="15" customHeight="1"/>
    <row r="17" s="22" customFormat="1" ht="15" customHeight="1"/>
    <row r="18" s="22" customFormat="1" ht="15" customHeight="1"/>
    <row r="19" s="22" customFormat="1" ht="15" customHeight="1"/>
    <row r="20" s="22" customFormat="1" ht="15" customHeight="1"/>
    <row r="21" s="22" customFormat="1" ht="15" customHeight="1"/>
    <row r="22" s="22" customFormat="1" ht="15" customHeight="1"/>
    <row r="23" s="22" customFormat="1" ht="15" customHeight="1"/>
    <row r="24" s="22" customFormat="1" ht="15" customHeight="1"/>
    <row r="25" s="22" customFormat="1" ht="15" customHeight="1"/>
    <row r="26" s="22" customFormat="1" ht="15" customHeight="1"/>
    <row r="27" s="22" customFormat="1" ht="15" customHeight="1"/>
    <row r="28" s="2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baseColWidth="10" defaultColWidth="11.42578125" defaultRowHeight="12.75"/>
  <cols>
    <col min="1" max="1" width="4" style="21" customWidth="1"/>
    <col min="2" max="2" width="25.28515625" style="21" bestFit="1" customWidth="1"/>
    <col min="3" max="16384" width="11.42578125" style="21"/>
  </cols>
  <sheetData>
    <row r="1" spans="1:14" ht="15" customHeight="1">
      <c r="A1" s="20" t="s">
        <v>48</v>
      </c>
    </row>
    <row r="3" spans="1:14" ht="13.5" thickBot="1">
      <c r="B3" s="1" t="s">
        <v>67</v>
      </c>
      <c r="C3" s="74" t="s">
        <v>124</v>
      </c>
      <c r="D3" s="74" t="s">
        <v>123</v>
      </c>
      <c r="E3" s="74" t="s">
        <v>22</v>
      </c>
      <c r="F3" s="6"/>
      <c r="G3" s="74" t="s">
        <v>125</v>
      </c>
    </row>
    <row r="4" spans="1:14" ht="15" customHeight="1">
      <c r="B4" s="3" t="s">
        <v>21</v>
      </c>
      <c r="C4" s="50" t="e">
        <f>+#REF!</f>
        <v>#REF!</v>
      </c>
      <c r="D4" s="50" t="e">
        <f>+#REF!</f>
        <v>#REF!</v>
      </c>
      <c r="E4" s="8" t="e">
        <f>+ROUND(G4/D4,3)</f>
        <v>#REF!</v>
      </c>
      <c r="F4" s="6"/>
      <c r="G4" s="7" t="e">
        <f>+C4-D4</f>
        <v>#REF!</v>
      </c>
    </row>
    <row r="5" spans="1:14" s="22" customFormat="1" ht="15" customHeight="1">
      <c r="B5" s="3" t="s">
        <v>31</v>
      </c>
      <c r="C5" s="50" t="e">
        <f>+#REF!+#REF!+#REF!</f>
        <v>#REF!</v>
      </c>
      <c r="D5" s="50" t="e">
        <f>+#REF!+#REF!+#REF!</f>
        <v>#REF!</v>
      </c>
      <c r="E5" s="8" t="e">
        <f t="shared" ref="E5:E14" si="0">+ROUND(G5/D5,3)</f>
        <v>#REF!</v>
      </c>
      <c r="F5" s="6"/>
      <c r="G5" s="7" t="e">
        <f t="shared" ref="G5:G14" si="1">+C5-D5</f>
        <v>#REF!</v>
      </c>
    </row>
    <row r="6" spans="1:14" s="22" customFormat="1" ht="15" customHeight="1">
      <c r="B6" s="4" t="s">
        <v>32</v>
      </c>
      <c r="C6" s="67" t="e">
        <f>SUM(C4:C5)</f>
        <v>#REF!</v>
      </c>
      <c r="D6" s="67" t="e">
        <f>SUM(D4:D5)</f>
        <v>#REF!</v>
      </c>
      <c r="E6" s="10" t="e">
        <f t="shared" si="0"/>
        <v>#REF!</v>
      </c>
      <c r="F6" s="11"/>
      <c r="G6" s="9" t="e">
        <f t="shared" si="1"/>
        <v>#REF!</v>
      </c>
    </row>
    <row r="7" spans="1:14" s="22" customFormat="1" ht="15" customHeight="1">
      <c r="B7" s="3" t="s">
        <v>33</v>
      </c>
      <c r="C7" s="50" t="e">
        <f>+#REF!</f>
        <v>#REF!</v>
      </c>
      <c r="D7" s="50" t="e">
        <f>+#REF!</f>
        <v>#REF!</v>
      </c>
      <c r="E7" s="8" t="e">
        <f t="shared" si="0"/>
        <v>#REF!</v>
      </c>
      <c r="F7" s="6"/>
      <c r="G7" s="7" t="e">
        <f t="shared" si="1"/>
        <v>#REF!</v>
      </c>
      <c r="L7" s="17"/>
      <c r="M7" s="17"/>
      <c r="N7" s="23"/>
    </row>
    <row r="8" spans="1:14" s="22" customFormat="1" ht="15" customHeight="1">
      <c r="B8" s="4" t="s">
        <v>34</v>
      </c>
      <c r="C8" s="67" t="e">
        <f>+C6+C7</f>
        <v>#REF!</v>
      </c>
      <c r="D8" s="67" t="e">
        <f>+D6+D7</f>
        <v>#REF!</v>
      </c>
      <c r="E8" s="10" t="e">
        <f t="shared" si="0"/>
        <v>#REF!</v>
      </c>
      <c r="F8" s="11"/>
      <c r="G8" s="9" t="e">
        <f t="shared" si="1"/>
        <v>#REF!</v>
      </c>
    </row>
    <row r="9" spans="1:14" s="22" customFormat="1" ht="15" customHeight="1">
      <c r="B9" s="3" t="s">
        <v>99</v>
      </c>
      <c r="C9" s="50" t="e">
        <f>+#REF!</f>
        <v>#REF!</v>
      </c>
      <c r="D9" s="50" t="e">
        <f>+#REF!</f>
        <v>#REF!</v>
      </c>
      <c r="E9" s="8" t="e">
        <f t="shared" si="0"/>
        <v>#REF!</v>
      </c>
      <c r="F9" s="42"/>
      <c r="G9" s="7" t="e">
        <f t="shared" si="1"/>
        <v>#REF!</v>
      </c>
    </row>
    <row r="10" spans="1:14" s="22" customFormat="1" ht="15" hidden="1" customHeight="1">
      <c r="B10" s="3" t="s">
        <v>115</v>
      </c>
      <c r="C10" s="50">
        <f>+[2]Resultado!D9</f>
        <v>0</v>
      </c>
      <c r="D10" s="50">
        <f>+[2]Resultado!E9</f>
        <v>0</v>
      </c>
      <c r="E10" s="8" t="e">
        <f t="shared" si="0"/>
        <v>#DIV/0!</v>
      </c>
      <c r="F10" s="42"/>
      <c r="G10" s="7">
        <f t="shared" si="1"/>
        <v>0</v>
      </c>
    </row>
    <row r="11" spans="1:14" s="22" customFormat="1" ht="15" customHeight="1">
      <c r="B11" s="3" t="s">
        <v>35</v>
      </c>
      <c r="C11" s="50" t="e">
        <f>+#REF!+#REF!+#REF!+#REF!</f>
        <v>#REF!</v>
      </c>
      <c r="D11" s="50" t="e">
        <f>+#REF!+#REF!+#REF!+#REF!</f>
        <v>#REF!</v>
      </c>
      <c r="E11" s="8" t="e">
        <f t="shared" si="0"/>
        <v>#REF!</v>
      </c>
      <c r="F11" s="6"/>
      <c r="G11" s="7" t="e">
        <f t="shared" si="1"/>
        <v>#REF!</v>
      </c>
    </row>
    <row r="12" spans="1:14" s="22" customFormat="1" ht="15" customHeight="1">
      <c r="B12" s="3" t="s">
        <v>63</v>
      </c>
      <c r="C12" s="50" t="e">
        <f>#REF!</f>
        <v>#REF!</v>
      </c>
      <c r="D12" s="50" t="e">
        <f>#REF!</f>
        <v>#REF!</v>
      </c>
      <c r="E12" s="8" t="e">
        <f t="shared" si="0"/>
        <v>#REF!</v>
      </c>
      <c r="F12" s="6"/>
      <c r="G12" s="7" t="e">
        <f t="shared" si="1"/>
        <v>#REF!</v>
      </c>
    </row>
    <row r="13" spans="1:14" s="22" customFormat="1" ht="15" customHeight="1">
      <c r="B13" s="3" t="s">
        <v>110</v>
      </c>
      <c r="C13" s="50">
        <v>0</v>
      </c>
      <c r="D13" s="50">
        <f>+[2]Resultado!G21</f>
        <v>3088851</v>
      </c>
      <c r="E13" s="8">
        <f t="shared" si="0"/>
        <v>-1</v>
      </c>
      <c r="F13" s="6"/>
      <c r="G13" s="7">
        <f t="shared" si="1"/>
        <v>-3088851</v>
      </c>
    </row>
    <row r="14" spans="1:14" s="22" customFormat="1" ht="15" customHeight="1">
      <c r="B14" s="4" t="s">
        <v>36</v>
      </c>
      <c r="C14" s="51" t="e">
        <f>+#REF!</f>
        <v>#REF!</v>
      </c>
      <c r="D14" s="51" t="e">
        <f>+#REF!</f>
        <v>#REF!</v>
      </c>
      <c r="E14" s="10" t="e">
        <f t="shared" si="0"/>
        <v>#REF!</v>
      </c>
      <c r="F14" s="11"/>
      <c r="G14" s="9" t="e">
        <f t="shared" si="1"/>
        <v>#REF!</v>
      </c>
    </row>
    <row r="15" spans="1:14" s="22" customFormat="1" ht="15" customHeight="1">
      <c r="C15" s="19"/>
    </row>
    <row r="16" spans="1:14" s="22" customFormat="1" ht="15" customHeight="1"/>
    <row r="17" s="22" customFormat="1" ht="15" customHeight="1"/>
    <row r="18" s="22" customFormat="1" ht="15" customHeight="1"/>
    <row r="19" s="22" customFormat="1" ht="15" customHeight="1"/>
    <row r="20" s="22" customFormat="1" ht="15" customHeight="1"/>
    <row r="21" s="22" customFormat="1" ht="15" customHeight="1"/>
    <row r="22" s="22" customFormat="1" ht="15" customHeight="1"/>
    <row r="23" s="22" customFormat="1" ht="15" customHeight="1"/>
    <row r="24" s="22" customFormat="1" ht="15" customHeight="1"/>
    <row r="25" s="22" customFormat="1" ht="15" customHeight="1"/>
    <row r="26" s="22" customFormat="1" ht="15" customHeight="1"/>
    <row r="27" s="22" customFormat="1" ht="15" customHeight="1"/>
    <row r="28" s="22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topLeftCell="A7" workbookViewId="0">
      <selection activeCell="C12" sqref="C12:E15"/>
    </sheetView>
  </sheetViews>
  <sheetFormatPr baseColWidth="10" defaultColWidth="11.42578125" defaultRowHeight="15" customHeight="1"/>
  <cols>
    <col min="1" max="1" width="3.85546875" style="81" customWidth="1"/>
    <col min="2" max="2" width="49.42578125" style="81" customWidth="1"/>
    <col min="3" max="4" width="13.7109375" style="81" customWidth="1"/>
    <col min="5" max="5" width="9.28515625" style="81" customWidth="1"/>
    <col min="6" max="16384" width="11.42578125" style="81"/>
  </cols>
  <sheetData>
    <row r="3" spans="2:7" ht="15" customHeight="1" thickBot="1">
      <c r="B3" s="107" t="s">
        <v>23</v>
      </c>
      <c r="C3" s="111" t="s">
        <v>133</v>
      </c>
      <c r="D3" s="111" t="s">
        <v>136</v>
      </c>
      <c r="E3" s="107" t="s">
        <v>22</v>
      </c>
    </row>
    <row r="4" spans="2:7" ht="12.75" customHeight="1">
      <c r="B4" s="91" t="s">
        <v>2</v>
      </c>
      <c r="C4" s="145">
        <v>350497720</v>
      </c>
      <c r="D4" s="145">
        <v>324838124</v>
      </c>
      <c r="E4" s="88">
        <v>7.9000000000000001E-2</v>
      </c>
      <c r="G4" s="132"/>
    </row>
    <row r="5" spans="2:7" ht="12.75" customHeight="1">
      <c r="B5" s="91" t="s">
        <v>3</v>
      </c>
      <c r="C5" s="145">
        <v>2067652457</v>
      </c>
      <c r="D5" s="145">
        <v>2054511436</v>
      </c>
      <c r="E5" s="88">
        <v>6.0000000000000001E-3</v>
      </c>
      <c r="G5" s="132"/>
    </row>
    <row r="6" spans="2:7" ht="12.75" customHeight="1">
      <c r="B6" s="92" t="s">
        <v>14</v>
      </c>
      <c r="C6" s="146">
        <v>2418150177</v>
      </c>
      <c r="D6" s="146">
        <v>2379349560</v>
      </c>
      <c r="E6" s="94">
        <v>1.6E-2</v>
      </c>
      <c r="G6" s="132"/>
    </row>
    <row r="7" spans="2:7" ht="12.75" customHeight="1">
      <c r="B7" s="107" t="s">
        <v>53</v>
      </c>
      <c r="C7" s="144"/>
      <c r="D7" s="144"/>
      <c r="E7" s="147"/>
      <c r="G7" s="132"/>
    </row>
    <row r="8" spans="2:7" ht="12.75" customHeight="1">
      <c r="B8" s="91" t="s">
        <v>0</v>
      </c>
      <c r="C8" s="145">
        <v>256238939</v>
      </c>
      <c r="D8" s="145">
        <v>265797147</v>
      </c>
      <c r="E8" s="88">
        <v>-3.5999999999999997E-2</v>
      </c>
      <c r="G8" s="132"/>
    </row>
    <row r="9" spans="2:7" ht="12.75" customHeight="1">
      <c r="B9" s="91" t="s">
        <v>1</v>
      </c>
      <c r="C9" s="145">
        <v>1271470787</v>
      </c>
      <c r="D9" s="145">
        <v>1274661314</v>
      </c>
      <c r="E9" s="88">
        <v>-3.0000000000000001E-3</v>
      </c>
      <c r="G9" s="132"/>
    </row>
    <row r="10" spans="2:7" ht="12.75" customHeight="1">
      <c r="B10" s="92" t="s">
        <v>15</v>
      </c>
      <c r="C10" s="146">
        <v>1527709726</v>
      </c>
      <c r="D10" s="146">
        <v>1540458461</v>
      </c>
      <c r="E10" s="94">
        <v>-8.0000000000000002E-3</v>
      </c>
      <c r="G10" s="132"/>
    </row>
    <row r="11" spans="2:7" ht="12.75" customHeight="1">
      <c r="C11" s="144"/>
      <c r="D11" s="144"/>
      <c r="E11" s="147"/>
      <c r="G11" s="132"/>
    </row>
    <row r="12" spans="2:7" ht="12.75" customHeight="1">
      <c r="B12" s="91" t="s">
        <v>17</v>
      </c>
      <c r="C12" s="145">
        <v>890410059</v>
      </c>
      <c r="D12" s="145">
        <v>838861526</v>
      </c>
      <c r="E12" s="88">
        <v>6.0999999999999999E-2</v>
      </c>
      <c r="G12" s="132"/>
    </row>
    <row r="13" spans="2:7" ht="12.75" customHeight="1">
      <c r="B13" s="91" t="s">
        <v>18</v>
      </c>
      <c r="C13" s="145">
        <v>30392</v>
      </c>
      <c r="D13" s="145">
        <v>29573</v>
      </c>
      <c r="E13" s="88">
        <v>2.8000000000000001E-2</v>
      </c>
      <c r="G13" s="132"/>
    </row>
    <row r="14" spans="2:7" ht="12.75" customHeight="1">
      <c r="B14" s="92" t="s">
        <v>51</v>
      </c>
      <c r="C14" s="146">
        <v>890440451</v>
      </c>
      <c r="D14" s="146">
        <v>838891099</v>
      </c>
      <c r="E14" s="94">
        <v>6.0999999999999999E-2</v>
      </c>
      <c r="G14" s="132"/>
    </row>
    <row r="15" spans="2:7" ht="12.75" customHeight="1">
      <c r="B15" s="92" t="s">
        <v>24</v>
      </c>
      <c r="C15" s="146">
        <v>2418150177</v>
      </c>
      <c r="D15" s="146">
        <v>2379349560</v>
      </c>
      <c r="E15" s="94">
        <v>1.6E-2</v>
      </c>
      <c r="G15" s="132"/>
    </row>
    <row r="17" spans="2:5" ht="15" customHeight="1">
      <c r="C17" s="148">
        <v>0</v>
      </c>
      <c r="D17" s="148">
        <v>0</v>
      </c>
    </row>
    <row r="20" spans="2:5" ht="15" customHeight="1" thickBot="1">
      <c r="B20" s="130" t="s">
        <v>69</v>
      </c>
      <c r="C20" s="111"/>
      <c r="D20" s="111" t="s">
        <v>133</v>
      </c>
      <c r="E20" s="81" t="s">
        <v>129</v>
      </c>
    </row>
    <row r="21" spans="2:5" ht="15" customHeight="1">
      <c r="B21" s="149" t="s">
        <v>94</v>
      </c>
      <c r="C21" s="149"/>
      <c r="D21" s="113">
        <v>7954687</v>
      </c>
      <c r="E21" s="150"/>
    </row>
    <row r="22" spans="2:5" ht="15" customHeight="1">
      <c r="B22" s="151" t="s">
        <v>127</v>
      </c>
      <c r="C22" s="151"/>
      <c r="D22" s="113">
        <v>2717156</v>
      </c>
      <c r="E22" s="150"/>
    </row>
    <row r="23" spans="2:5" ht="15" customHeight="1">
      <c r="B23" s="151" t="s">
        <v>93</v>
      </c>
      <c r="C23" s="151"/>
      <c r="D23" s="113">
        <v>2410925</v>
      </c>
      <c r="E23" s="150"/>
    </row>
    <row r="24" spans="2:5" ht="15" customHeight="1">
      <c r="B24" s="151" t="s">
        <v>126</v>
      </c>
      <c r="C24" s="151"/>
      <c r="D24" s="113">
        <v>1370354</v>
      </c>
      <c r="E24" s="150"/>
    </row>
    <row r="25" spans="2:5" ht="15" customHeight="1">
      <c r="B25" s="151" t="s">
        <v>137</v>
      </c>
      <c r="C25" s="151"/>
      <c r="D25" s="113">
        <v>1121051</v>
      </c>
      <c r="E25" s="150"/>
    </row>
    <row r="26" spans="2:5" ht="15" customHeight="1">
      <c r="B26" s="151" t="s">
        <v>139</v>
      </c>
      <c r="C26" s="151"/>
      <c r="D26" s="113">
        <v>926568</v>
      </c>
      <c r="E26" s="150"/>
    </row>
    <row r="27" spans="2:5" ht="15" customHeight="1">
      <c r="B27" s="151" t="s">
        <v>119</v>
      </c>
      <c r="C27" s="151"/>
      <c r="D27" s="113">
        <v>605899</v>
      </c>
      <c r="E27" s="150"/>
    </row>
    <row r="28" spans="2:5" ht="15" customHeight="1">
      <c r="B28" s="151" t="s">
        <v>138</v>
      </c>
      <c r="C28" s="151"/>
      <c r="D28" s="113">
        <v>557425</v>
      </c>
      <c r="E28" s="150"/>
    </row>
    <row r="29" spans="2:5" ht="15" customHeight="1">
      <c r="B29" s="151" t="s">
        <v>140</v>
      </c>
      <c r="C29" s="151"/>
      <c r="D29" s="113">
        <v>471217</v>
      </c>
      <c r="E29" s="150"/>
    </row>
    <row r="30" spans="2:5" ht="15" customHeight="1">
      <c r="B30" s="127"/>
      <c r="C30" s="150"/>
      <c r="D30" s="152"/>
      <c r="E30" s="152"/>
    </row>
  </sheetData>
  <mergeCells count="10">
    <mergeCell ref="D30:E3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workbookViewId="0">
      <selection activeCell="K12" sqref="K12"/>
    </sheetView>
  </sheetViews>
  <sheetFormatPr baseColWidth="10" defaultColWidth="11.42578125" defaultRowHeight="15" customHeight="1"/>
  <cols>
    <col min="1" max="1" width="26.7109375" style="6" customWidth="1"/>
    <col min="2" max="2" width="24.7109375" style="6" bestFit="1" customWidth="1"/>
    <col min="3" max="3" width="11.42578125" style="6"/>
    <col min="4" max="4" width="12.5703125" style="6" bestFit="1" customWidth="1"/>
    <col min="5" max="5" width="9.7109375" style="6" customWidth="1"/>
    <col min="6" max="6" width="10" style="6" customWidth="1"/>
    <col min="7" max="7" width="9.7109375" style="6" customWidth="1"/>
    <col min="8" max="8" width="10.85546875" style="6" customWidth="1"/>
    <col min="9" max="9" width="11.42578125" style="6"/>
    <col min="10" max="10" width="14.5703125" style="6" customWidth="1"/>
    <col min="11" max="11" width="11.42578125" style="6"/>
    <col min="12" max="12" width="30.140625" style="6" bestFit="1" customWidth="1"/>
    <col min="13" max="16384" width="11.42578125" style="6"/>
  </cols>
  <sheetData>
    <row r="1" spans="2:11" ht="15" customHeight="1">
      <c r="E1" s="24"/>
      <c r="F1" s="24"/>
      <c r="G1" s="24"/>
      <c r="H1" s="24"/>
    </row>
    <row r="2" spans="2:11" ht="18.75" customHeight="1" thickBot="1">
      <c r="B2" s="25" t="s">
        <v>75</v>
      </c>
      <c r="C2" s="26" t="s">
        <v>43</v>
      </c>
      <c r="D2" s="26" t="s">
        <v>44</v>
      </c>
      <c r="E2" s="26" t="s">
        <v>45</v>
      </c>
      <c r="F2" s="26" t="s">
        <v>54</v>
      </c>
      <c r="G2" s="26" t="s">
        <v>55</v>
      </c>
      <c r="H2" s="26" t="s">
        <v>56</v>
      </c>
      <c r="J2" s="69"/>
      <c r="K2" s="70"/>
    </row>
    <row r="3" spans="2:11" ht="15" customHeight="1">
      <c r="B3" s="2" t="s">
        <v>46</v>
      </c>
      <c r="C3" s="27" t="s">
        <v>13</v>
      </c>
      <c r="D3" s="47">
        <v>192024765</v>
      </c>
      <c r="E3" s="48">
        <v>27235496</v>
      </c>
      <c r="F3" s="48">
        <v>43153905</v>
      </c>
      <c r="G3" s="48">
        <v>37890252</v>
      </c>
      <c r="H3" s="48">
        <v>83745112</v>
      </c>
      <c r="J3" s="52"/>
      <c r="K3" s="71"/>
    </row>
    <row r="4" spans="2:11" ht="15" customHeight="1">
      <c r="B4" s="3" t="s">
        <v>65</v>
      </c>
      <c r="C4" s="27" t="s">
        <v>13</v>
      </c>
      <c r="D4" s="47">
        <v>837765132</v>
      </c>
      <c r="E4" s="48">
        <v>22908984</v>
      </c>
      <c r="F4" s="48">
        <v>13313003</v>
      </c>
      <c r="G4" s="48">
        <v>0</v>
      </c>
      <c r="H4" s="48">
        <v>801543145</v>
      </c>
      <c r="J4" s="52"/>
      <c r="K4" s="71"/>
    </row>
    <row r="5" spans="2:11" ht="15" customHeight="1">
      <c r="B5" s="3" t="s">
        <v>66</v>
      </c>
      <c r="C5" s="27" t="s">
        <v>13</v>
      </c>
      <c r="D5" s="47">
        <v>263782737</v>
      </c>
      <c r="E5" s="48">
        <v>23907589</v>
      </c>
      <c r="F5" s="48">
        <v>190039148</v>
      </c>
      <c r="G5" s="48">
        <v>49836000</v>
      </c>
      <c r="H5" s="48">
        <v>0</v>
      </c>
      <c r="J5" s="52"/>
      <c r="K5" s="71"/>
    </row>
    <row r="6" spans="2:11" ht="15" customHeight="1">
      <c r="B6" s="3" t="s">
        <v>132</v>
      </c>
      <c r="C6" s="27" t="s">
        <v>131</v>
      </c>
      <c r="D6" s="47">
        <v>38815</v>
      </c>
      <c r="E6" s="48">
        <v>38815</v>
      </c>
      <c r="F6" s="48"/>
      <c r="G6" s="48"/>
      <c r="H6" s="48"/>
      <c r="J6" s="52"/>
      <c r="K6" s="71"/>
    </row>
    <row r="7" spans="2:11" ht="15" customHeight="1">
      <c r="B7" s="4" t="s">
        <v>112</v>
      </c>
      <c r="C7" s="27"/>
      <c r="D7" s="47">
        <v>1293611449</v>
      </c>
      <c r="E7" s="47">
        <v>74090884</v>
      </c>
      <c r="F7" s="47">
        <v>246506056</v>
      </c>
      <c r="G7" s="47">
        <v>87726252</v>
      </c>
      <c r="H7" s="47">
        <v>885288257</v>
      </c>
      <c r="J7" s="52"/>
      <c r="K7" s="71"/>
    </row>
    <row r="8" spans="2:11" ht="15" customHeight="1">
      <c r="B8" s="63" t="s">
        <v>97</v>
      </c>
      <c r="C8" s="64" t="s">
        <v>13</v>
      </c>
      <c r="D8" s="65">
        <v>3711593</v>
      </c>
      <c r="E8" s="66">
        <v>1306971</v>
      </c>
      <c r="F8" s="66">
        <v>1784237</v>
      </c>
      <c r="G8" s="66">
        <v>490276</v>
      </c>
      <c r="H8" s="66">
        <v>130109</v>
      </c>
      <c r="J8" s="52"/>
      <c r="K8" s="71"/>
    </row>
    <row r="9" spans="2:11" ht="15" customHeight="1" thickBot="1">
      <c r="B9" s="4" t="s">
        <v>113</v>
      </c>
      <c r="C9" s="28"/>
      <c r="D9" s="49">
        <v>3711593</v>
      </c>
      <c r="E9" s="49">
        <v>1306971</v>
      </c>
      <c r="F9" s="49">
        <v>1784237</v>
      </c>
      <c r="G9" s="49">
        <v>490276</v>
      </c>
      <c r="H9" s="49">
        <v>130109</v>
      </c>
      <c r="J9" s="52"/>
      <c r="K9" s="53"/>
    </row>
    <row r="10" spans="2:11" ht="15" customHeight="1">
      <c r="B10" s="29" t="s">
        <v>52</v>
      </c>
      <c r="C10" s="12"/>
      <c r="D10" s="47">
        <v>1297323042</v>
      </c>
      <c r="E10" s="47">
        <v>75397855</v>
      </c>
      <c r="F10" s="47">
        <v>248290293</v>
      </c>
      <c r="G10" s="47">
        <v>88216528</v>
      </c>
      <c r="H10" s="47">
        <v>885418366</v>
      </c>
      <c r="J10" s="16"/>
    </row>
    <row r="12" spans="2:11" ht="15" customHeight="1">
      <c r="B12" s="6" t="s">
        <v>70</v>
      </c>
      <c r="D12" s="16"/>
      <c r="E12" s="16"/>
      <c r="F12" s="6" t="s">
        <v>71</v>
      </c>
      <c r="G12" s="16"/>
      <c r="H12" s="16"/>
    </row>
    <row r="13" spans="2:11" ht="15" customHeight="1">
      <c r="B13" s="30" t="s">
        <v>46</v>
      </c>
      <c r="C13" s="72">
        <v>0.14799999999999999</v>
      </c>
      <c r="D13" s="31">
        <v>192024765</v>
      </c>
      <c r="E13" s="30"/>
      <c r="F13" s="30" t="s">
        <v>58</v>
      </c>
      <c r="G13" s="72">
        <v>0.90100000000000002</v>
      </c>
      <c r="H13" s="31">
        <v>1169002060.2512076</v>
      </c>
    </row>
    <row r="14" spans="2:11" ht="15" customHeight="1">
      <c r="B14" s="30" t="s">
        <v>65</v>
      </c>
      <c r="C14" s="72">
        <v>0.64600000000000002</v>
      </c>
      <c r="D14" s="31">
        <v>837765132</v>
      </c>
      <c r="E14" s="30"/>
      <c r="F14" s="30" t="s">
        <v>57</v>
      </c>
      <c r="G14" s="72">
        <v>9.9000000000000005E-2</v>
      </c>
      <c r="H14" s="31">
        <v>128320983.42500001</v>
      </c>
    </row>
    <row r="15" spans="2:11" ht="15" customHeight="1">
      <c r="B15" s="30" t="s">
        <v>66</v>
      </c>
      <c r="C15" s="72">
        <v>0.20300000000000001</v>
      </c>
      <c r="D15" s="31">
        <v>263782737</v>
      </c>
      <c r="E15" s="30"/>
      <c r="F15" s="30"/>
      <c r="G15" s="76">
        <v>1</v>
      </c>
      <c r="H15" s="31">
        <v>1297323043.6762075</v>
      </c>
      <c r="J15" s="75"/>
    </row>
    <row r="16" spans="2:11" ht="15" customHeight="1">
      <c r="B16" s="30" t="s">
        <v>132</v>
      </c>
      <c r="C16" s="72">
        <v>0</v>
      </c>
      <c r="D16" s="31">
        <v>38815</v>
      </c>
      <c r="E16" s="30"/>
      <c r="F16" s="30"/>
      <c r="G16" s="76"/>
      <c r="H16" s="31"/>
      <c r="J16" s="75"/>
    </row>
    <row r="17" spans="2:8" ht="12.75">
      <c r="B17" s="30" t="s">
        <v>97</v>
      </c>
      <c r="C17" s="72">
        <v>3.0000000000000001E-3</v>
      </c>
      <c r="D17" s="31">
        <v>3711593</v>
      </c>
      <c r="G17" s="33"/>
    </row>
    <row r="18" spans="2:8" ht="15" customHeight="1">
      <c r="C18" s="32">
        <v>1</v>
      </c>
      <c r="D18" s="77"/>
      <c r="G18" s="34"/>
    </row>
    <row r="19" spans="2:8" ht="15" customHeight="1">
      <c r="C19" s="33"/>
      <c r="D19" s="16"/>
      <c r="E19" s="16"/>
      <c r="F19" s="16"/>
      <c r="G19" s="16"/>
      <c r="H19" s="16"/>
    </row>
    <row r="20" spans="2:8" ht="15" customHeight="1">
      <c r="C20" s="34"/>
      <c r="D20" s="16"/>
      <c r="E20" s="16"/>
      <c r="F20" s="16"/>
      <c r="G20" s="16"/>
      <c r="H20" s="16"/>
    </row>
    <row r="21" spans="2:8" ht="15" customHeight="1">
      <c r="D21" s="16"/>
    </row>
    <row r="22" spans="2:8" ht="15" customHeight="1">
      <c r="D22" s="16"/>
    </row>
    <row r="44" spans="1:4" ht="15" customHeight="1">
      <c r="A44" s="44" t="s">
        <v>108</v>
      </c>
      <c r="B44" s="56">
        <v>128320983.42500001</v>
      </c>
      <c r="C44" s="73">
        <v>9.8900000000000002E-2</v>
      </c>
      <c r="D44" s="59"/>
    </row>
    <row r="45" spans="1:4" ht="15" customHeight="1">
      <c r="A45" s="44" t="s">
        <v>109</v>
      </c>
      <c r="B45" s="56">
        <v>135461752.15799999</v>
      </c>
      <c r="C45" s="73">
        <v>0.10440000000000001</v>
      </c>
    </row>
    <row r="46" spans="1:4" ht="15" customHeight="1">
      <c r="A46" s="44" t="s">
        <v>65</v>
      </c>
      <c r="B46" s="56">
        <v>829080077.55020761</v>
      </c>
      <c r="C46" s="73">
        <v>0.6391</v>
      </c>
    </row>
    <row r="47" spans="1:4" ht="15" customHeight="1">
      <c r="A47" s="44" t="s">
        <v>106</v>
      </c>
      <c r="B47" s="56">
        <v>192024764.54299998</v>
      </c>
      <c r="C47" s="73">
        <v>0.14799999999999999</v>
      </c>
    </row>
    <row r="48" spans="1:4" ht="15" customHeight="1">
      <c r="A48" s="44" t="s">
        <v>130</v>
      </c>
      <c r="B48" s="56">
        <v>8685058</v>
      </c>
      <c r="C48" s="73">
        <v>6.7000000000000002E-3</v>
      </c>
    </row>
    <row r="49" spans="1:3" ht="15" customHeight="1">
      <c r="A49" s="44" t="s">
        <v>132</v>
      </c>
      <c r="B49" s="56">
        <v>38815</v>
      </c>
      <c r="C49" s="73">
        <v>0</v>
      </c>
    </row>
    <row r="50" spans="1:3" ht="15" customHeight="1">
      <c r="A50" s="44" t="s">
        <v>104</v>
      </c>
      <c r="B50" s="56">
        <v>3711593</v>
      </c>
      <c r="C50" s="73">
        <v>2.8999999999999998E-3</v>
      </c>
    </row>
    <row r="51" spans="1:3" ht="15" customHeight="1">
      <c r="A51" s="43" t="s">
        <v>107</v>
      </c>
      <c r="B51" s="57">
        <v>1297323043.6762075</v>
      </c>
      <c r="C51" s="58">
        <v>1</v>
      </c>
    </row>
    <row r="52" spans="1:3" ht="15" customHeight="1">
      <c r="A52" s="44"/>
      <c r="B52" s="78"/>
    </row>
    <row r="53" spans="1:3" ht="15" customHeight="1">
      <c r="A53" s="54" t="s">
        <v>120</v>
      </c>
      <c r="B53" s="54"/>
      <c r="C53" s="54"/>
    </row>
    <row r="54" spans="1:3" ht="15" customHeight="1">
      <c r="A54" s="44" t="s">
        <v>58</v>
      </c>
      <c r="B54" s="44"/>
      <c r="C54" s="61">
        <v>0.90100000000000002</v>
      </c>
    </row>
    <row r="55" spans="1:3" ht="15" customHeight="1">
      <c r="A55" s="44" t="s">
        <v>57</v>
      </c>
      <c r="B55" s="44"/>
      <c r="C55" s="61">
        <v>9.9000000000000005E-2</v>
      </c>
    </row>
    <row r="56" spans="1:3" ht="15" customHeight="1">
      <c r="A56" s="55" t="s">
        <v>39</v>
      </c>
      <c r="B56" s="55"/>
      <c r="C56" s="62">
        <v>1</v>
      </c>
    </row>
    <row r="57" spans="1:3" ht="15" customHeight="1">
      <c r="A57" s="44" t="s">
        <v>102</v>
      </c>
      <c r="B57" s="44"/>
      <c r="C57" s="45">
        <v>0.70899999999999996</v>
      </c>
    </row>
    <row r="58" spans="1:3" ht="15" customHeight="1">
      <c r="A58" s="44" t="s">
        <v>103</v>
      </c>
      <c r="B58" s="44"/>
      <c r="C58" s="45">
        <v>0.16400000000000001</v>
      </c>
    </row>
    <row r="59" spans="1:3" ht="15" customHeight="1">
      <c r="A59" s="44" t="s">
        <v>105</v>
      </c>
      <c r="B59" s="44"/>
      <c r="C59" s="45">
        <v>0.11600000000000001</v>
      </c>
    </row>
    <row r="60" spans="1:3" ht="15" customHeight="1">
      <c r="A60" s="44" t="s">
        <v>130</v>
      </c>
      <c r="B60" s="44"/>
      <c r="C60" s="45">
        <v>8.0000000000000002E-3</v>
      </c>
    </row>
    <row r="61" spans="1:3" ht="15" customHeight="1">
      <c r="A61" s="44" t="s">
        <v>104</v>
      </c>
      <c r="B61" s="44"/>
      <c r="C61" s="45">
        <v>3.0000000000000001E-3</v>
      </c>
    </row>
    <row r="62" spans="1:3" ht="15" customHeight="1">
      <c r="A62" s="55" t="s">
        <v>39</v>
      </c>
      <c r="B62" s="55"/>
      <c r="C62" s="62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C4" sqref="C4:E8"/>
    </sheetView>
  </sheetViews>
  <sheetFormatPr baseColWidth="10"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7" ht="15" customHeight="1" thickBot="1">
      <c r="B3" s="15" t="s">
        <v>95</v>
      </c>
      <c r="C3" s="5" t="s">
        <v>133</v>
      </c>
      <c r="D3" s="5" t="s">
        <v>134</v>
      </c>
      <c r="E3" s="5" t="s">
        <v>22</v>
      </c>
    </row>
    <row r="4" spans="2:7" ht="15" customHeight="1">
      <c r="B4" s="3" t="s">
        <v>25</v>
      </c>
      <c r="C4" s="7">
        <v>66201580</v>
      </c>
      <c r="D4" s="7">
        <v>60529133</v>
      </c>
      <c r="E4" s="35">
        <v>9.4E-2</v>
      </c>
      <c r="G4" s="60"/>
    </row>
    <row r="5" spans="2:7" ht="15" customHeight="1">
      <c r="B5" s="3" t="s">
        <v>26</v>
      </c>
      <c r="C5" s="7">
        <v>-32929118</v>
      </c>
      <c r="D5" s="7">
        <v>-39602985</v>
      </c>
      <c r="E5" s="35">
        <v>-0.16900000000000001</v>
      </c>
      <c r="G5" s="60"/>
    </row>
    <row r="6" spans="2:7" ht="15" customHeight="1">
      <c r="B6" s="3" t="s">
        <v>27</v>
      </c>
      <c r="C6" s="7">
        <v>-19457717</v>
      </c>
      <c r="D6" s="7">
        <v>-54554978</v>
      </c>
      <c r="E6" s="35">
        <v>-0.64300000000000002</v>
      </c>
      <c r="G6" s="60"/>
    </row>
    <row r="7" spans="2:7" ht="15" customHeight="1">
      <c r="B7" s="4" t="s">
        <v>74</v>
      </c>
      <c r="C7" s="9">
        <v>13814745</v>
      </c>
      <c r="D7" s="9">
        <v>-33628830</v>
      </c>
      <c r="E7" s="68">
        <v>-1.411</v>
      </c>
      <c r="G7" s="60"/>
    </row>
    <row r="8" spans="2:7" ht="15" customHeight="1">
      <c r="B8" s="4" t="s">
        <v>28</v>
      </c>
      <c r="C8" s="9">
        <v>193150086</v>
      </c>
      <c r="D8" s="9">
        <v>129884484</v>
      </c>
      <c r="E8" s="68">
        <v>0.48699999999999999</v>
      </c>
      <c r="G8" s="60"/>
    </row>
    <row r="9" spans="2:7" ht="15" customHeight="1">
      <c r="C9" s="18">
        <v>0</v>
      </c>
      <c r="D9" s="18"/>
    </row>
    <row r="11" spans="2:7" ht="15" customHeight="1">
      <c r="C11" s="14"/>
    </row>
    <row r="12" spans="2:7" ht="15" customHeight="1">
      <c r="C12" s="14"/>
      <c r="D12" s="18"/>
    </row>
    <row r="13" spans="2:7" ht="15" customHeight="1">
      <c r="C13" s="14"/>
    </row>
    <row r="14" spans="2:7" ht="15" customHeight="1">
      <c r="C14" s="14"/>
    </row>
    <row r="15" spans="2:7" ht="15" customHeight="1">
      <c r="C15" s="14"/>
    </row>
    <row r="16" spans="2:7" ht="15" customHeight="1">
      <c r="C16" s="14"/>
    </row>
    <row r="17" spans="3:3" ht="15" customHeight="1">
      <c r="C17" s="14"/>
    </row>
    <row r="18" spans="3:3" ht="15" customHeight="1">
      <c r="C18" s="16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F5" sqref="F5:G17"/>
    </sheetView>
  </sheetViews>
  <sheetFormatPr baseColWidth="10" defaultColWidth="11.42578125" defaultRowHeight="15" customHeight="1"/>
  <cols>
    <col min="1" max="1" width="8" style="13" bestFit="1" customWidth="1"/>
    <col min="2" max="2" width="35.28515625" style="13" bestFit="1" customWidth="1"/>
    <col min="3" max="3" width="8.5703125" style="13" customWidth="1"/>
    <col min="4" max="5" width="13.7109375" style="13" customWidth="1"/>
    <col min="6" max="16384" width="11.42578125" style="13"/>
  </cols>
  <sheetData>
    <row r="3" spans="1:7" ht="15" customHeight="1" thickBot="1">
      <c r="B3" s="36"/>
      <c r="C3" s="26"/>
      <c r="D3" s="26" t="s">
        <v>133</v>
      </c>
      <c r="E3" s="26" t="s">
        <v>136</v>
      </c>
    </row>
    <row r="4" spans="1:7" ht="15" customHeight="1">
      <c r="B4" s="4" t="s">
        <v>6</v>
      </c>
      <c r="C4" s="3"/>
    </row>
    <row r="5" spans="1:7" ht="15" customHeight="1">
      <c r="A5" s="37"/>
      <c r="B5" s="3" t="s">
        <v>42</v>
      </c>
      <c r="C5" s="27" t="s">
        <v>7</v>
      </c>
      <c r="D5" s="38">
        <v>1.37</v>
      </c>
      <c r="E5" s="38">
        <v>1.1599999999999999</v>
      </c>
      <c r="F5" s="42">
        <v>1.19</v>
      </c>
      <c r="G5" s="39">
        <v>-3.0000000000000027E-2</v>
      </c>
    </row>
    <row r="6" spans="1:7" ht="15" customHeight="1">
      <c r="A6" s="37"/>
      <c r="B6" s="3" t="s">
        <v>29</v>
      </c>
      <c r="C6" s="27" t="s">
        <v>7</v>
      </c>
      <c r="D6" s="38">
        <v>0.75</v>
      </c>
      <c r="E6" s="38">
        <v>0.66</v>
      </c>
      <c r="F6" s="42">
        <v>0.66</v>
      </c>
      <c r="G6" s="39">
        <v>0</v>
      </c>
    </row>
    <row r="7" spans="1:7" ht="15" customHeight="1">
      <c r="B7" s="4" t="s">
        <v>8</v>
      </c>
      <c r="C7" s="3"/>
      <c r="D7" s="40"/>
      <c r="E7" s="40"/>
      <c r="F7" s="79"/>
      <c r="G7" s="39">
        <v>0</v>
      </c>
    </row>
    <row r="8" spans="1:7" ht="15" customHeight="1">
      <c r="B8" s="3" t="s">
        <v>30</v>
      </c>
      <c r="C8" s="27" t="s">
        <v>7</v>
      </c>
      <c r="D8" s="38">
        <v>1.72</v>
      </c>
      <c r="E8" s="38">
        <v>1.84</v>
      </c>
      <c r="F8" s="42">
        <v>1.84</v>
      </c>
      <c r="G8" s="39">
        <v>0</v>
      </c>
    </row>
    <row r="9" spans="1:7" ht="15" customHeight="1">
      <c r="A9" s="37"/>
      <c r="B9" s="3" t="s">
        <v>9</v>
      </c>
      <c r="C9" s="27" t="s">
        <v>7</v>
      </c>
      <c r="D9" s="38">
        <v>0.16769999999999999</v>
      </c>
      <c r="E9" s="38">
        <v>0.1825</v>
      </c>
      <c r="F9" s="42">
        <v>0.18</v>
      </c>
      <c r="G9" s="39">
        <v>2.5000000000000022E-3</v>
      </c>
    </row>
    <row r="10" spans="1:7" ht="15" customHeight="1">
      <c r="A10" s="37"/>
      <c r="B10" s="3" t="s">
        <v>10</v>
      </c>
      <c r="C10" s="27" t="s">
        <v>7</v>
      </c>
      <c r="D10" s="38">
        <v>0.83230000000000004</v>
      </c>
      <c r="E10" s="38">
        <v>0.8175</v>
      </c>
      <c r="F10" s="42">
        <v>0.82</v>
      </c>
      <c r="G10" s="39">
        <v>-2.4999999999999467E-3</v>
      </c>
    </row>
    <row r="11" spans="1:7" ht="15" customHeight="1">
      <c r="A11" s="37"/>
      <c r="B11" s="3" t="s">
        <v>59</v>
      </c>
      <c r="C11" s="27" t="s">
        <v>7</v>
      </c>
      <c r="D11" s="38">
        <v>3.63</v>
      </c>
      <c r="E11" s="38">
        <v>3.26</v>
      </c>
      <c r="F11" s="42">
        <v>3.26</v>
      </c>
      <c r="G11" s="39">
        <v>0</v>
      </c>
    </row>
    <row r="12" spans="1:7" ht="15" customHeight="1">
      <c r="B12" s="4" t="s">
        <v>11</v>
      </c>
      <c r="C12" s="3"/>
      <c r="D12" s="40"/>
      <c r="E12" s="40"/>
      <c r="F12" s="79"/>
      <c r="G12" s="39">
        <v>0</v>
      </c>
    </row>
    <row r="13" spans="1:7" ht="36">
      <c r="A13" s="37"/>
      <c r="B13" s="41" t="s">
        <v>60</v>
      </c>
      <c r="C13" s="27" t="s">
        <v>12</v>
      </c>
      <c r="D13" s="38">
        <v>11.28</v>
      </c>
      <c r="E13" s="38">
        <v>10.14</v>
      </c>
      <c r="F13" s="42">
        <v>10.14</v>
      </c>
      <c r="G13" s="39">
        <v>0</v>
      </c>
    </row>
    <row r="14" spans="1:7" ht="15" customHeight="1">
      <c r="A14" s="37"/>
      <c r="B14" s="3" t="s">
        <v>61</v>
      </c>
      <c r="C14" s="27" t="s">
        <v>12</v>
      </c>
      <c r="D14" s="38">
        <v>4.1500000000000004</v>
      </c>
      <c r="E14" s="38">
        <v>3.6999999999999997</v>
      </c>
      <c r="F14" s="42">
        <v>3.7</v>
      </c>
      <c r="G14" s="39">
        <v>0</v>
      </c>
    </row>
    <row r="15" spans="1:7" ht="15" customHeight="1">
      <c r="A15" s="37"/>
      <c r="B15" s="3" t="s">
        <v>62</v>
      </c>
      <c r="C15" s="27" t="s">
        <v>13</v>
      </c>
      <c r="D15" s="38">
        <v>16.41</v>
      </c>
      <c r="E15" s="38">
        <v>13.93</v>
      </c>
      <c r="F15" s="42">
        <v>13.93</v>
      </c>
      <c r="G15" s="39">
        <v>0</v>
      </c>
    </row>
    <row r="16" spans="1:7" ht="15" customHeight="1">
      <c r="B16" s="3" t="s">
        <v>47</v>
      </c>
      <c r="C16" s="27" t="s">
        <v>12</v>
      </c>
      <c r="D16" s="38">
        <v>2.54</v>
      </c>
      <c r="E16" s="38">
        <v>6.5100000000000007</v>
      </c>
      <c r="F16" s="42">
        <v>6.51</v>
      </c>
      <c r="G16" s="39">
        <v>0</v>
      </c>
    </row>
    <row r="17" spans="7:7" ht="15" customHeight="1">
      <c r="G17" s="39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Metadata/LabelInfo.xml><?xml version="1.0" encoding="utf-8"?>
<clbl:labelList xmlns:clbl="http://schemas.microsoft.com/office/2020/mipLabelMetadata">
  <clbl:label id="{57e687cc-f93a-416b-a813-dfd9fe80a0f5}" enabled="1" method="Standard" siteId="{ffeebe53-4714-40e9-81b1-cb5984a2dd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Valor acción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2023-05-29T20:30:21Z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