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Diciembre 2015\Sitio Web\"/>
    </mc:Choice>
  </mc:AlternateContent>
  <bookViews>
    <workbookView xWindow="0" yWindow="0" windowWidth="17925" windowHeight="9735" tabRatio="904" firstSheet="1" activeTab="6"/>
  </bookViews>
  <sheets>
    <sheet name="BExRepositorySheet" sheetId="9" state="veryHidden" r:id="rId1"/>
    <sheet name="Resultados" sheetId="18" r:id="rId2"/>
    <sheet name="Resultados Trim" sheetId="24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  <externalReference r:id="rId9"/>
  </externalReference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_xlnm.Print_Area" localSheetId="2">'Resultados Trim'!#REF!</definedName>
  </definedNames>
  <calcPr calcId="152511"/>
</workbook>
</file>

<file path=xl/calcChain.xml><?xml version="1.0" encoding="utf-8"?>
<calcChain xmlns="http://schemas.openxmlformats.org/spreadsheetml/2006/main">
  <c r="D3" i="15" l="1"/>
  <c r="E3" i="15"/>
  <c r="D11" i="23" l="1"/>
  <c r="D10" i="23"/>
  <c r="D9" i="23"/>
  <c r="C9" i="23" s="1"/>
  <c r="B11" i="23"/>
  <c r="B10" i="23"/>
  <c r="B9" i="23"/>
  <c r="H9" i="23" l="1"/>
  <c r="H10" i="23"/>
  <c r="C11" i="23"/>
  <c r="G9" i="23" l="1"/>
  <c r="C10" i="23"/>
  <c r="G10" i="23"/>
  <c r="C12" i="23" l="1"/>
  <c r="G12" i="23"/>
</calcChain>
</file>

<file path=xl/sharedStrings.xml><?xml version="1.0" encoding="utf-8"?>
<sst xmlns="http://schemas.openxmlformats.org/spreadsheetml/2006/main" count="147" uniqueCount="108">
  <si>
    <t>%</t>
  </si>
  <si>
    <t>$</t>
  </si>
  <si>
    <t>MM$</t>
  </si>
  <si>
    <t>EcoRiles S.A.</t>
  </si>
  <si>
    <t>Aguas del Maipo S.A.</t>
  </si>
  <si>
    <t>% Var.</t>
  </si>
  <si>
    <t>EBITDA</t>
  </si>
  <si>
    <t>Total</t>
  </si>
  <si>
    <t>Var. %</t>
  </si>
  <si>
    <t xml:space="preserve">Gestión y Servicios S.A. </t>
  </si>
  <si>
    <t>Anam S.A.</t>
  </si>
  <si>
    <t>Resultados</t>
  </si>
  <si>
    <t>Análisis de Ingresos</t>
  </si>
  <si>
    <t>Variable</t>
  </si>
  <si>
    <t xml:space="preserve">          % Var.</t>
  </si>
  <si>
    <t xml:space="preserve">  2015 - 2014</t>
  </si>
  <si>
    <t xml:space="preserve">Income  Statement </t>
  </si>
  <si>
    <t>(CLP$ millions)</t>
  </si>
  <si>
    <t xml:space="preserve">         Dec. 15</t>
  </si>
  <si>
    <t xml:space="preserve">         Dec. 14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</si>
  <si>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</si>
  <si>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</si>
  <si>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</si>
  <si>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</si>
  <si>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</si>
  <si>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</si>
  <si>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</si>
  <si>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Accumulated Results</t>
  </si>
  <si>
    <t>Dec. 15</t>
  </si>
  <si>
    <t>Dec. 14</t>
  </si>
  <si>
    <t>Variation</t>
  </si>
  <si>
    <t>Sales</t>
  </si>
  <si>
    <t>% of Rev</t>
  </si>
  <si>
    <t>CLP</t>
  </si>
  <si>
    <t>CLPMM$</t>
  </si>
  <si>
    <t>Potable Water</t>
  </si>
  <si>
    <t>Sewage</t>
  </si>
  <si>
    <t>Other Regulated Revenue</t>
  </si>
  <si>
    <t>Non-Regulated Revenue</t>
  </si>
  <si>
    <t>Revenue Analysis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</si>
  <si>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</si>
  <si>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 xml:space="preserve">    Dec. 15</t>
  </si>
  <si>
    <t xml:space="preserve">    Dec. 14</t>
  </si>
  <si>
    <t>Difference</t>
  </si>
  <si>
    <t>Sewage Collection</t>
  </si>
  <si>
    <t>Sewage Treatment &amp; Disposal</t>
  </si>
  <si>
    <t>Interconnections *</t>
  </si>
  <si>
    <t>Customers</t>
  </si>
  <si>
    <t>Non-Sanitation Services</t>
  </si>
  <si>
    <t>(CLP MM$)</t>
  </si>
  <si>
    <t xml:space="preserve">           Dec. 15</t>
  </si>
  <si>
    <t xml:space="preserve">           Dec. 14</t>
  </si>
  <si>
    <t>Non-regulated, non-sanitation products</t>
  </si>
  <si>
    <t xml:space="preserve">         4Q15</t>
  </si>
  <si>
    <t xml:space="preserve">         </t>
  </si>
  <si>
    <t xml:space="preserve">         4Q14</t>
  </si>
  <si>
    <t xml:space="preserve">  4Q15 – 4Q14</t>
  </si>
  <si>
    <t>Quarterly Results</t>
  </si>
  <si>
    <t>CLP Millions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</si>
  <si>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</si>
  <si>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</si>
  <si>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</si>
  <si>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</si>
  <si>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</si>
  <si>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</si>
  <si>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</si>
  <si>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</si>
  <si>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</si>
  <si>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</si>
  <si>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</si>
  <si>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</si>
  <si>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r>
      <t>Investments</t>
    </r>
    <r>
      <rPr>
        <b/>
        <sz val="9"/>
        <color rgb="FF002060"/>
        <rFont val="Arial"/>
        <family val="2"/>
      </rPr>
      <t xml:space="preserve"> (CLP Millions)</t>
    </r>
  </si>
  <si>
    <t>Dec.15</t>
  </si>
  <si>
    <t>Expansion of the Fourth Module of the Trebal-Mapocho Plant</t>
  </si>
  <si>
    <t>Corrective Maintenance (Starters, Valves, Others)</t>
  </si>
  <si>
    <t>Replacement of Operating Assets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</si>
  <si>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</si>
  <si>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</si>
  <si>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</si>
  <si>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</si>
  <si>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</si>
  <si>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</si>
  <si>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</si>
  <si>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</si>
  <si>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Fixed</t>
  </si>
  <si>
    <t>Cash Flow Statement (CLP$ millions)</t>
  </si>
  <si>
    <t xml:space="preserve">        Dec. 15</t>
  </si>
  <si>
    <t xml:space="preserve">        Dec. 14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</si>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</sst>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</numFmts>
  <fonts count="78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b/>
      <sz val="10"/>
      <color rgb="FF00206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</cellStyleXfs>
  <cellXfs count="66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10" fontId="67" fillId="0" borderId="0" xfId="0" applyNumberFormat="1" applyFont="1" applyAlignment="1">
      <alignment horizontal="right"/>
    </xf>
    <xf numFmtId="0" fontId="69" fillId="0" borderId="0" xfId="0" applyFont="1"/>
    <xf numFmtId="0" fontId="66" fillId="0" borderId="0" xfId="0" applyFont="1" applyAlignment="1">
      <alignment horizontal="center"/>
    </xf>
    <xf numFmtId="0" fontId="71" fillId="0" borderId="0" xfId="0" applyFont="1" applyAlignment="1">
      <alignment horizontal="left" indent="2"/>
    </xf>
    <xf numFmtId="0" fontId="72" fillId="0" borderId="0" xfId="0" applyFont="1"/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3" fontId="69" fillId="0" borderId="0" xfId="1697" applyNumberFormat="1" applyFont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196" fontId="69" fillId="0" borderId="0" xfId="828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/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/>
    <xf numFmtId="10" fontId="67" fillId="0" borderId="0" xfId="0" applyNumberFormat="1" applyFont="1" applyAlignment="1">
      <alignment horizontal="right" vertical="center"/>
    </xf>
    <xf numFmtId="10" fontId="66" fillId="0" borderId="0" xfId="0" applyNumberFormat="1" applyFont="1" applyAlignment="1">
      <alignment horizontal="right" vertical="center"/>
    </xf>
    <xf numFmtId="10" fontId="67" fillId="0" borderId="27" xfId="0" applyNumberFormat="1" applyFont="1" applyBorder="1" applyAlignment="1">
      <alignment horizontal="right" vertical="center"/>
    </xf>
    <xf numFmtId="10" fontId="67" fillId="0" borderId="0" xfId="0" applyNumberFormat="1" applyFont="1" applyAlignment="1">
      <alignment horizontal="center" vertical="center"/>
    </xf>
    <xf numFmtId="10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77" fillId="0" borderId="0" xfId="0" applyFont="1"/>
    <xf numFmtId="0" fontId="66" fillId="0" borderId="29" xfId="0" applyFont="1" applyBorder="1" applyAlignment="1">
      <alignment vertical="center" wrapText="1"/>
    </xf>
    <xf numFmtId="0" fontId="70" fillId="0" borderId="25" xfId="0" applyFont="1" applyBorder="1" applyAlignment="1">
      <alignment vertical="center"/>
    </xf>
    <xf numFmtId="0" fontId="72" fillId="0" borderId="25" xfId="0" applyFont="1" applyBorder="1"/>
    <xf numFmtId="0" fontId="67" fillId="0" borderId="25" xfId="0" applyFont="1" applyBorder="1" applyAlignment="1">
      <alignment horizontal="center" vertical="center"/>
    </xf>
  </cellXfs>
  <cellStyles count="1698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0.23</c:v>
                </c:pt>
                <c:pt idx="1">
                  <c:v>0.65</c:v>
                </c:pt>
                <c:pt idx="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231179711807547"/>
                  <c:y val="-0.263148148148148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0.88</c:v>
                </c:pt>
                <c:pt idx="1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355606</xdr:colOff>
      <xdr:row>13</xdr:row>
      <xdr:rowOff>0</xdr:rowOff>
    </xdr:from>
    <xdr:to>
      <xdr:col>5</xdr:col>
      <xdr:colOff>676275</xdr:colOff>
      <xdr:row>27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133349</xdr:colOff>
      <xdr:row>13</xdr:row>
      <xdr:rowOff>47625</xdr:rowOff>
    </xdr:from>
    <xdr:to>
      <xdr:col>9</xdr:col>
      <xdr:colOff>0</xdr:colOff>
      <xdr:row>27</xdr:row>
      <xdr:rowOff>123825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Local\Microsoft\Windows\Temporary%20Internet%20Files\Content.Outlook\HT0TXPXZ\Respaldos\Aguas%20Andinas%20Tablas%20Deuda%20Analisis%20Razonado%20Septiembre%2030%202015-08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uas%20Andinas%20Consolidado%20Tab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(MM$)"/>
    </sheetNames>
    <sheetDataSet>
      <sheetData sheetId="0">
        <row r="13">
          <cell r="B13" t="str">
            <v>AFRs</v>
          </cell>
          <cell r="C13">
            <v>0.26646091404393862</v>
          </cell>
          <cell r="F13" t="str">
            <v>Fija</v>
          </cell>
          <cell r="G13">
            <v>0.88367511373538687</v>
          </cell>
        </row>
        <row r="14">
          <cell r="B14" t="str">
            <v>Bonos</v>
          </cell>
          <cell r="C14">
            <v>0.61721419969144831</v>
          </cell>
          <cell r="F14" t="str">
            <v>Variable</v>
          </cell>
          <cell r="G14">
            <v>0.11632488626461313</v>
          </cell>
        </row>
        <row r="15">
          <cell r="B15" t="str">
            <v>Préstamos</v>
          </cell>
          <cell r="C15">
            <v>0.11632488626461313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workbookViewId="0">
      <selection activeCell="C6" sqref="C6"/>
    </sheetView>
  </sheetViews>
  <sheetFormatPr baseColWidth="10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9" width="11.42578125" style="6"/>
    <col min="10" max="10" width="14.140625" style="6" bestFit="1" customWidth="1"/>
    <col min="11" max="16384" width="11.42578125" style="6"/>
  </cols>
  <sheetData>
    <row r="1" spans="1:10" ht="15" customHeight="1">
      <c r="A1" s="8" t="s">
        <v>11</v>
      </c>
      <c r="B1" s="61" t="s">
        <v>27</v>
      </c>
    </row>
    <row r="2" spans="1:10" ht="15" customHeight="1">
      <c r="B2" s="59" t="s">
        <v>16</v>
      </c>
      <c r="C2" s="52" t="s">
        <v>18</v>
      </c>
      <c r="D2" s="52" t="s">
        <v>19</v>
      </c>
      <c r="E2" s="52" t="s">
        <v>14</v>
      </c>
      <c r="F2" s="53"/>
      <c r="G2" s="52" t="s">
        <v>15</v>
      </c>
    </row>
    <row r="3" spans="1:10" s="21" customFormat="1" ht="15" customHeight="1" thickBot="1">
      <c r="B3" s="60" t="s">
        <v>17</v>
      </c>
      <c r="C3" s="49"/>
      <c r="D3" s="49"/>
      <c r="E3" s="49"/>
      <c r="F3" s="53"/>
      <c r="G3" s="49"/>
    </row>
    <row r="4" spans="1:10" ht="15" customHeight="1">
      <c r="B4" s="12" t="s">
        <v>20</v>
      </c>
      <c r="C4" s="14">
        <v>473397</v>
      </c>
      <c r="D4" s="14">
        <v>440734</v>
      </c>
      <c r="E4" s="54">
        <v>7.3999999999999996E-2</v>
      </c>
      <c r="F4" s="48"/>
      <c r="G4" s="14">
        <v>32663</v>
      </c>
    </row>
    <row r="5" spans="1:10" s="23" customFormat="1" ht="15" customHeight="1">
      <c r="B5" s="12" t="s">
        <v>21</v>
      </c>
      <c r="C5" s="14">
        <v>-190773</v>
      </c>
      <c r="D5" s="14">
        <v>-166988</v>
      </c>
      <c r="E5" s="54">
        <v>0.14199999999999999</v>
      </c>
      <c r="F5" s="48"/>
      <c r="G5" s="14">
        <v>-23785</v>
      </c>
    </row>
    <row r="6" spans="1:10" s="23" customFormat="1" ht="15" customHeight="1">
      <c r="B6" s="59" t="s">
        <v>6</v>
      </c>
      <c r="C6" s="32">
        <v>282624</v>
      </c>
      <c r="D6" s="32">
        <v>273746</v>
      </c>
      <c r="E6" s="55">
        <v>3.2000000000000001E-2</v>
      </c>
      <c r="F6" s="48"/>
      <c r="G6" s="32">
        <v>8878</v>
      </c>
      <c r="J6" s="44"/>
    </row>
    <row r="7" spans="1:10" s="23" customFormat="1" ht="15" customHeight="1">
      <c r="B7" s="12" t="s">
        <v>22</v>
      </c>
      <c r="C7" s="14">
        <v>-68392</v>
      </c>
      <c r="D7" s="14">
        <v>-66225</v>
      </c>
      <c r="E7" s="54">
        <v>3.3000000000000002E-2</v>
      </c>
      <c r="F7" s="48"/>
      <c r="G7" s="14">
        <v>-2167</v>
      </c>
      <c r="J7" s="44"/>
    </row>
    <row r="8" spans="1:10" s="23" customFormat="1" ht="15" customHeight="1">
      <c r="B8" s="59" t="s">
        <v>23</v>
      </c>
      <c r="C8" s="32">
        <v>214232</v>
      </c>
      <c r="D8" s="32">
        <v>207521</v>
      </c>
      <c r="E8" s="55">
        <v>3.2000000000000001E-2</v>
      </c>
      <c r="F8" s="48"/>
      <c r="G8" s="32">
        <v>6711</v>
      </c>
      <c r="J8" s="44"/>
    </row>
    <row r="9" spans="1:10" s="23" customFormat="1" ht="15" customHeight="1">
      <c r="B9" s="12" t="s">
        <v>24</v>
      </c>
      <c r="C9" s="14">
        <v>-47860</v>
      </c>
      <c r="D9" s="14">
        <v>-59721</v>
      </c>
      <c r="E9" s="54">
        <v>-0.19900000000000001</v>
      </c>
      <c r="F9" s="48"/>
      <c r="G9" s="14">
        <v>11861</v>
      </c>
    </row>
    <row r="10" spans="1:10" s="23" customFormat="1" ht="15" customHeight="1">
      <c r="B10" s="12" t="s">
        <v>25</v>
      </c>
      <c r="C10" s="14">
        <v>-33684</v>
      </c>
      <c r="D10" s="14">
        <v>-25045</v>
      </c>
      <c r="E10" s="54">
        <v>0.34499999999999997</v>
      </c>
      <c r="F10" s="48"/>
      <c r="G10" s="14">
        <v>-8639</v>
      </c>
      <c r="J10" s="44"/>
    </row>
    <row r="11" spans="1:10" s="23" customFormat="1" ht="15" customHeight="1">
      <c r="B11" s="12" t="s">
        <v>26</v>
      </c>
      <c r="C11" s="32">
        <v>129008</v>
      </c>
      <c r="D11" s="32">
        <v>119422</v>
      </c>
      <c r="E11" s="55">
        <v>0.08</v>
      </c>
      <c r="F11" s="48"/>
      <c r="G11" s="32">
        <v>9586</v>
      </c>
    </row>
    <row r="12" spans="1:10" s="23" customFormat="1" ht="15" customHeight="1"/>
    <row r="13" spans="1:10" ht="15" customHeight="1">
      <c r="A13" s="8" t="s">
        <v>12</v>
      </c>
      <c r="B13" s="61" t="s">
        <v>39</v>
      </c>
    </row>
    <row r="14" spans="1:10" s="23" customFormat="1" ht="15" customHeight="1">
      <c r="B14" s="10"/>
      <c r="C14" s="4"/>
      <c r="D14" s="4"/>
      <c r="E14" s="5"/>
      <c r="F14" s="22"/>
      <c r="G14" s="4"/>
    </row>
    <row r="15" spans="1:10" s="23" customFormat="1" ht="15" customHeight="1" thickBot="1">
      <c r="B15" s="48"/>
      <c r="C15" s="49" t="s">
        <v>28</v>
      </c>
      <c r="D15" s="49"/>
      <c r="E15" s="48"/>
      <c r="F15" s="49" t="s">
        <v>29</v>
      </c>
      <c r="G15" s="49"/>
      <c r="H15" s="48"/>
      <c r="I15" s="49" t="s">
        <v>30</v>
      </c>
      <c r="J15" s="49"/>
    </row>
    <row r="16" spans="1:10" s="23" customFormat="1" ht="15" customHeight="1">
      <c r="B16" s="48"/>
      <c r="C16" s="47" t="s">
        <v>31</v>
      </c>
      <c r="D16" s="50" t="s">
        <v>32</v>
      </c>
      <c r="E16" s="48"/>
      <c r="F16" s="47" t="s">
        <v>31</v>
      </c>
      <c r="G16" s="50" t="s">
        <v>32</v>
      </c>
      <c r="H16" s="48"/>
      <c r="I16" s="47" t="s">
        <v>33</v>
      </c>
      <c r="J16" s="50" t="s">
        <v>0</v>
      </c>
    </row>
    <row r="17" spans="2:13" s="23" customFormat="1" ht="15" customHeight="1" thickBot="1">
      <c r="B17" s="48"/>
      <c r="C17" s="45" t="s">
        <v>34</v>
      </c>
      <c r="D17" s="51"/>
      <c r="E17" s="48"/>
      <c r="F17" s="45" t="s">
        <v>34</v>
      </c>
      <c r="G17" s="51"/>
      <c r="H17" s="48"/>
      <c r="I17" s="46" t="s">
        <v>2</v>
      </c>
      <c r="J17" s="51"/>
    </row>
    <row r="18" spans="2:13" s="23" customFormat="1" ht="15" customHeight="1">
      <c r="B18" s="18" t="s">
        <v>35</v>
      </c>
      <c r="C18" s="14">
        <v>180937</v>
      </c>
      <c r="D18" s="54">
        <v>0.38200000000000001</v>
      </c>
      <c r="E18" s="48"/>
      <c r="F18" s="14">
        <v>171488</v>
      </c>
      <c r="G18" s="54">
        <v>0.38900000000000001</v>
      </c>
      <c r="H18" s="48"/>
      <c r="I18" s="14">
        <v>9449</v>
      </c>
      <c r="J18" s="54">
        <v>5.5E-2</v>
      </c>
      <c r="M18" s="41"/>
    </row>
    <row r="19" spans="2:13" s="23" customFormat="1" ht="15" customHeight="1">
      <c r="B19" s="18" t="s">
        <v>36</v>
      </c>
      <c r="C19" s="14">
        <v>220706</v>
      </c>
      <c r="D19" s="54">
        <v>0.46600000000000003</v>
      </c>
      <c r="E19" s="48"/>
      <c r="F19" s="14">
        <v>202001</v>
      </c>
      <c r="G19" s="54">
        <v>0.45800000000000002</v>
      </c>
      <c r="H19" s="48"/>
      <c r="I19" s="14">
        <v>18705</v>
      </c>
      <c r="J19" s="54">
        <v>9.2999999999999999E-2</v>
      </c>
      <c r="M19" s="41"/>
    </row>
    <row r="20" spans="2:13" s="23" customFormat="1" ht="15" customHeight="1">
      <c r="B20" s="18" t="s">
        <v>37</v>
      </c>
      <c r="C20" s="14">
        <v>18015</v>
      </c>
      <c r="D20" s="54">
        <v>3.7999999999999999E-2</v>
      </c>
      <c r="E20" s="48"/>
      <c r="F20" s="14">
        <v>20282</v>
      </c>
      <c r="G20" s="54">
        <v>4.5999999999999999E-2</v>
      </c>
      <c r="H20" s="48"/>
      <c r="I20" s="14">
        <v>-2267</v>
      </c>
      <c r="J20" s="54">
        <v>-0.112</v>
      </c>
      <c r="M20" s="41"/>
    </row>
    <row r="21" spans="2:13" s="23" customFormat="1" ht="15" customHeight="1" thickBot="1">
      <c r="B21" s="18" t="s">
        <v>38</v>
      </c>
      <c r="C21" s="15">
        <v>53739</v>
      </c>
      <c r="D21" s="56">
        <v>0.114</v>
      </c>
      <c r="E21" s="48"/>
      <c r="F21" s="15">
        <v>46963</v>
      </c>
      <c r="G21" s="56">
        <v>0.107</v>
      </c>
      <c r="H21" s="48"/>
      <c r="I21" s="15">
        <v>6776</v>
      </c>
      <c r="J21" s="56">
        <v>0.14399999999999999</v>
      </c>
      <c r="M21" s="41"/>
    </row>
    <row r="22" spans="2:13" s="23" customFormat="1" ht="15" customHeight="1" thickTop="1">
      <c r="B22" s="31" t="s">
        <v>7</v>
      </c>
      <c r="C22" s="32">
        <v>473397</v>
      </c>
      <c r="D22" s="55">
        <v>1</v>
      </c>
      <c r="E22" s="48"/>
      <c r="F22" s="32">
        <v>440734</v>
      </c>
      <c r="G22" s="55">
        <v>1</v>
      </c>
      <c r="H22" s="48"/>
      <c r="I22" s="32">
        <v>32663</v>
      </c>
      <c r="J22" s="55">
        <v>7.3999999999999996E-2</v>
      </c>
      <c r="L22" s="32"/>
      <c r="M22" s="41"/>
    </row>
    <row r="23" spans="2:13" s="23" customFormat="1" ht="15" customHeight="1"/>
    <row r="24" spans="2:13" s="23" customFormat="1" ht="15" customHeight="1" thickBot="1">
      <c r="B24" s="17" t="s">
        <v>40</v>
      </c>
      <c r="C24" s="45" t="s">
        <v>41</v>
      </c>
      <c r="D24" s="45" t="s">
        <v>42</v>
      </c>
      <c r="E24" s="45" t="s">
        <v>5</v>
      </c>
      <c r="F24" s="48"/>
      <c r="G24" s="45" t="s">
        <v>43</v>
      </c>
    </row>
    <row r="25" spans="2:13" s="23" customFormat="1" ht="15" customHeight="1">
      <c r="B25" s="18" t="s">
        <v>35</v>
      </c>
      <c r="C25" s="14">
        <v>562187</v>
      </c>
      <c r="D25" s="14">
        <v>558555</v>
      </c>
      <c r="E25" s="54">
        <v>7.0000000000000001E-3</v>
      </c>
      <c r="F25" s="48"/>
      <c r="G25" s="16">
        <v>3.6320000000000001</v>
      </c>
    </row>
    <row r="26" spans="2:13" s="23" customFormat="1" ht="15" customHeight="1">
      <c r="B26" s="18" t="s">
        <v>44</v>
      </c>
      <c r="C26" s="14">
        <v>542921</v>
      </c>
      <c r="D26" s="14">
        <v>540463</v>
      </c>
      <c r="E26" s="54">
        <v>5.0000000000000001E-3</v>
      </c>
      <c r="F26" s="48"/>
      <c r="G26" s="16">
        <v>2.4580000000000002</v>
      </c>
    </row>
    <row r="27" spans="2:13" s="23" customFormat="1" ht="15" customHeight="1">
      <c r="B27" s="18" t="s">
        <v>45</v>
      </c>
      <c r="C27" s="14">
        <v>473680</v>
      </c>
      <c r="D27" s="14">
        <v>473688</v>
      </c>
      <c r="E27" s="54">
        <v>0</v>
      </c>
      <c r="F27" s="48"/>
      <c r="G27" s="16">
        <v>-8</v>
      </c>
    </row>
    <row r="28" spans="2:13" ht="15" customHeight="1">
      <c r="B28" s="18" t="s">
        <v>46</v>
      </c>
      <c r="C28" s="14">
        <v>121799</v>
      </c>
      <c r="D28" s="14">
        <v>119260</v>
      </c>
      <c r="E28" s="54">
        <v>2.1000000000000001E-2</v>
      </c>
      <c r="F28" s="16"/>
      <c r="G28" s="16">
        <v>2.5390000000000001</v>
      </c>
    </row>
    <row r="29" spans="2:13" ht="15" customHeight="1">
      <c r="B29" s="48"/>
      <c r="C29" s="48"/>
      <c r="D29" s="48"/>
      <c r="E29" s="48"/>
      <c r="F29" s="48"/>
      <c r="G29" s="48"/>
    </row>
    <row r="30" spans="2:13" ht="15" customHeight="1" thickBot="1">
      <c r="B30" s="17" t="s">
        <v>47</v>
      </c>
      <c r="C30" s="45" t="s">
        <v>41</v>
      </c>
      <c r="D30" s="45" t="s">
        <v>42</v>
      </c>
      <c r="E30" s="45" t="s">
        <v>5</v>
      </c>
      <c r="F30" s="48"/>
      <c r="G30" s="45" t="s">
        <v>43</v>
      </c>
    </row>
    <row r="31" spans="2:13" ht="15" customHeight="1">
      <c r="B31" s="18" t="s">
        <v>35</v>
      </c>
      <c r="C31" s="14">
        <v>2149673</v>
      </c>
      <c r="D31" s="14">
        <v>2096999</v>
      </c>
      <c r="E31" s="54">
        <v>2.5000000000000001E-2</v>
      </c>
      <c r="F31" s="48"/>
      <c r="G31" s="14">
        <v>52674</v>
      </c>
    </row>
    <row r="32" spans="2:13" ht="15" customHeight="1">
      <c r="B32" s="18" t="s">
        <v>44</v>
      </c>
      <c r="C32" s="14">
        <v>2096347</v>
      </c>
      <c r="D32" s="14">
        <v>2045634</v>
      </c>
      <c r="E32" s="54">
        <v>2.5000000000000001E-2</v>
      </c>
      <c r="F32" s="48"/>
      <c r="G32" s="14">
        <v>50713</v>
      </c>
    </row>
    <row r="33" spans="2:7" ht="15" customHeight="1">
      <c r="B33" s="25"/>
      <c r="C33" s="25"/>
    </row>
    <row r="34" spans="2:7" ht="15" customHeight="1">
      <c r="B34" s="11" t="s">
        <v>48</v>
      </c>
      <c r="C34" s="25"/>
    </row>
    <row r="35" spans="2:7" ht="15" customHeight="1">
      <c r="B35" s="11"/>
      <c r="C35" s="25"/>
    </row>
    <row r="36" spans="2:7" ht="13.5" thickBot="1">
      <c r="B36" s="62" t="s">
        <v>49</v>
      </c>
      <c r="C36" s="40" t="s">
        <v>50</v>
      </c>
      <c r="D36" s="40" t="s">
        <v>51</v>
      </c>
      <c r="E36" s="40" t="s">
        <v>8</v>
      </c>
    </row>
    <row r="37" spans="2:7" ht="12.75">
      <c r="B37" s="12" t="s">
        <v>9</v>
      </c>
      <c r="C37" s="14">
        <v>9053</v>
      </c>
      <c r="D37" s="14">
        <v>8488</v>
      </c>
      <c r="E37" s="54">
        <v>6.7000000000000004E-2</v>
      </c>
      <c r="G37" s="26"/>
    </row>
    <row r="38" spans="2:7" s="21" customFormat="1" ht="12.75">
      <c r="B38" s="12" t="s">
        <v>3</v>
      </c>
      <c r="C38" s="14">
        <v>12519</v>
      </c>
      <c r="D38" s="14">
        <v>11600</v>
      </c>
      <c r="E38" s="54">
        <v>7.9000000000000001E-2</v>
      </c>
      <c r="G38" s="26"/>
    </row>
    <row r="39" spans="2:7" ht="12.75">
      <c r="B39" s="12" t="s">
        <v>10</v>
      </c>
      <c r="C39" s="14">
        <v>3102</v>
      </c>
      <c r="D39" s="14">
        <v>3275</v>
      </c>
      <c r="E39" s="54">
        <v>-5.2999999999999999E-2</v>
      </c>
      <c r="G39" s="26"/>
    </row>
    <row r="40" spans="2:7" ht="12.75">
      <c r="B40" s="12" t="s">
        <v>4</v>
      </c>
      <c r="C40" s="16">
        <v>919</v>
      </c>
      <c r="D40" s="16">
        <v>772</v>
      </c>
      <c r="E40" s="54">
        <v>0.19</v>
      </c>
      <c r="G40" s="26"/>
    </row>
    <row r="41" spans="2:7" ht="12.75">
      <c r="B41" s="59" t="s">
        <v>52</v>
      </c>
      <c r="C41" s="32">
        <v>25593</v>
      </c>
      <c r="D41" s="32">
        <v>24135</v>
      </c>
      <c r="E41" s="55">
        <v>0.06</v>
      </c>
      <c r="G41" s="26"/>
    </row>
    <row r="42" spans="2:7" ht="15" customHeight="1">
      <c r="B42" s="25"/>
      <c r="C42" s="25"/>
      <c r="D42" s="26"/>
    </row>
    <row r="43" spans="2:7" ht="15" customHeight="1">
      <c r="B43" s="25"/>
      <c r="C43" s="25"/>
    </row>
    <row r="47" spans="2:7" ht="15" customHeight="1">
      <c r="B47" s="18"/>
      <c r="C47" s="14"/>
    </row>
    <row r="48" spans="2:7" ht="15" customHeight="1">
      <c r="B48" s="18"/>
      <c r="C48" s="14"/>
    </row>
    <row r="49" spans="2:3" ht="15" customHeight="1">
      <c r="B49" s="18"/>
      <c r="C49" s="14"/>
    </row>
  </sheetData>
  <mergeCells count="11">
    <mergeCell ref="C2:C3"/>
    <mergeCell ref="D2:D3"/>
    <mergeCell ref="E2:E3"/>
    <mergeCell ref="F2:F3"/>
    <mergeCell ref="G2:G3"/>
    <mergeCell ref="C15:D15"/>
    <mergeCell ref="F15:G15"/>
    <mergeCell ref="I15:J15"/>
    <mergeCell ref="D16:D17"/>
    <mergeCell ref="G16:G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K12" sqref="K12"/>
    </sheetView>
  </sheetViews>
  <sheetFormatPr baseColWidth="10" defaultRowHeight="15" customHeight="1"/>
  <cols>
    <col min="1" max="1" width="4" style="27" customWidth="1"/>
    <col min="2" max="2" width="25.28515625" style="27" bestFit="1" customWidth="1"/>
    <col min="3" max="16384" width="11.42578125" style="27"/>
  </cols>
  <sheetData>
    <row r="1" spans="1:14" ht="15" customHeight="1">
      <c r="A1" s="20" t="s">
        <v>11</v>
      </c>
      <c r="B1" s="27" t="s">
        <v>57</v>
      </c>
    </row>
    <row r="2" spans="1:14" ht="15" customHeight="1">
      <c r="B2" s="59" t="s">
        <v>16</v>
      </c>
      <c r="C2" s="52" t="s">
        <v>53</v>
      </c>
      <c r="D2" s="47" t="s">
        <v>54</v>
      </c>
      <c r="E2" s="52" t="s">
        <v>14</v>
      </c>
      <c r="F2" s="53"/>
      <c r="G2" s="52" t="s">
        <v>56</v>
      </c>
    </row>
    <row r="3" spans="1:14" s="28" customFormat="1" ht="15" customHeight="1" thickBot="1">
      <c r="B3" s="60" t="s">
        <v>17</v>
      </c>
      <c r="C3" s="49"/>
      <c r="D3" s="45" t="s">
        <v>55</v>
      </c>
      <c r="E3" s="49"/>
      <c r="F3" s="53"/>
      <c r="G3" s="49"/>
    </row>
    <row r="4" spans="1:14" ht="15" customHeight="1">
      <c r="B4" s="12" t="s">
        <v>20</v>
      </c>
      <c r="C4" s="14">
        <v>126712</v>
      </c>
      <c r="D4" s="14">
        <v>122467</v>
      </c>
      <c r="E4" s="54">
        <v>3.5000000000000003E-2</v>
      </c>
      <c r="F4" s="48"/>
      <c r="G4" s="14">
        <v>4245</v>
      </c>
    </row>
    <row r="5" spans="1:14" s="29" customFormat="1" ht="15" customHeight="1">
      <c r="B5" s="12" t="s">
        <v>21</v>
      </c>
      <c r="C5" s="14">
        <v>-48807</v>
      </c>
      <c r="D5" s="14">
        <v>-42378</v>
      </c>
      <c r="E5" s="54">
        <v>0.152</v>
      </c>
      <c r="F5" s="48"/>
      <c r="G5" s="14">
        <v>-6429</v>
      </c>
    </row>
    <row r="6" spans="1:14" s="29" customFormat="1" ht="15" customHeight="1">
      <c r="B6" s="59" t="s">
        <v>6</v>
      </c>
      <c r="C6" s="32">
        <v>77905</v>
      </c>
      <c r="D6" s="32">
        <v>80089</v>
      </c>
      <c r="E6" s="55">
        <v>-2.7E-2</v>
      </c>
      <c r="F6" s="48"/>
      <c r="G6" s="32">
        <v>-2184</v>
      </c>
    </row>
    <row r="7" spans="1:14" s="29" customFormat="1" ht="15" customHeight="1">
      <c r="B7" s="12" t="s">
        <v>22</v>
      </c>
      <c r="C7" s="14">
        <v>-17175</v>
      </c>
      <c r="D7" s="14">
        <v>-17049</v>
      </c>
      <c r="E7" s="54">
        <v>7.0000000000000001E-3</v>
      </c>
      <c r="F7" s="48"/>
      <c r="G7" s="16">
        <v>-126</v>
      </c>
      <c r="L7" s="14"/>
      <c r="M7" s="14"/>
      <c r="N7" s="39"/>
    </row>
    <row r="8" spans="1:14" s="29" customFormat="1" ht="15" customHeight="1">
      <c r="B8" s="59" t="s">
        <v>23</v>
      </c>
      <c r="C8" s="32">
        <v>60730</v>
      </c>
      <c r="D8" s="32">
        <v>63040</v>
      </c>
      <c r="E8" s="55">
        <v>-3.6999999999999998E-2</v>
      </c>
      <c r="F8" s="48"/>
      <c r="G8" s="32">
        <v>-2310</v>
      </c>
    </row>
    <row r="9" spans="1:14" s="29" customFormat="1" ht="15" customHeight="1">
      <c r="B9" s="12" t="s">
        <v>24</v>
      </c>
      <c r="C9" s="14">
        <v>-12847</v>
      </c>
      <c r="D9" s="14">
        <v>-17416</v>
      </c>
      <c r="E9" s="54">
        <v>-0.26200000000000001</v>
      </c>
      <c r="F9" s="48"/>
      <c r="G9" s="14">
        <v>4569</v>
      </c>
    </row>
    <row r="10" spans="1:14" s="29" customFormat="1" ht="15" customHeight="1">
      <c r="B10" s="12" t="s">
        <v>25</v>
      </c>
      <c r="C10" s="14">
        <v>-10162</v>
      </c>
      <c r="D10" s="14">
        <v>-6816</v>
      </c>
      <c r="E10" s="54">
        <v>0.49099999999999999</v>
      </c>
      <c r="F10" s="48"/>
      <c r="G10" s="14">
        <v>-3346</v>
      </c>
    </row>
    <row r="11" spans="1:14" s="29" customFormat="1" ht="15" customHeight="1">
      <c r="B11" s="59" t="s">
        <v>26</v>
      </c>
      <c r="C11" s="32">
        <v>36194</v>
      </c>
      <c r="D11" s="32">
        <v>38022</v>
      </c>
      <c r="E11" s="55">
        <v>-4.8000000000000001E-2</v>
      </c>
      <c r="F11" s="48"/>
      <c r="G11" s="32">
        <v>-1828</v>
      </c>
    </row>
    <row r="12" spans="1:14" s="29" customFormat="1" ht="15" customHeight="1"/>
    <row r="13" spans="1:14" s="29" customFormat="1" ht="15" customHeight="1"/>
    <row r="14" spans="1:14" s="29" customFormat="1" ht="15" customHeight="1"/>
    <row r="15" spans="1:14" s="29" customFormat="1" ht="15" customHeight="1"/>
    <row r="16" spans="1:14" s="29" customFormat="1" ht="15" customHeight="1"/>
    <row r="17" s="29" customFormat="1" ht="15" customHeight="1"/>
    <row r="18" s="29" customFormat="1" ht="15" customHeight="1"/>
    <row r="19" s="29" customFormat="1" ht="15" customHeight="1"/>
    <row r="20" s="29" customFormat="1" ht="15" customHeight="1"/>
    <row r="21" s="29" customFormat="1" ht="15" customHeight="1"/>
    <row r="22" s="29" customFormat="1" ht="15" customHeight="1"/>
    <row r="23" s="29" customFormat="1" ht="15" customHeight="1"/>
    <row r="24" s="29" customFormat="1" ht="15" customHeight="1"/>
    <row r="25" s="29" customFormat="1" ht="15" customHeight="1"/>
    <row r="26" s="29" customFormat="1" ht="15" customHeight="1"/>
    <row r="37" s="28" customFormat="1" ht="15" customHeight="1"/>
  </sheetData>
  <mergeCells count="4">
    <mergeCell ref="C2:C3"/>
    <mergeCell ref="E2:E3"/>
    <mergeCell ref="F2:F3"/>
    <mergeCell ref="G2:G3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5"/>
  <sheetViews>
    <sheetView showGridLines="0" workbookViewId="0">
      <selection activeCell="G13" sqref="G13"/>
    </sheetView>
  </sheetViews>
  <sheetFormatPr baseColWidth="10" defaultRowHeight="15" customHeight="1"/>
  <cols>
    <col min="1" max="1" width="3.85546875" style="6" customWidth="1"/>
    <col min="2" max="2" width="46.5703125" style="6" customWidth="1"/>
    <col min="3" max="4" width="13.7109375" style="6" customWidth="1"/>
    <col min="5" max="5" width="9.28515625" style="6" customWidth="1"/>
    <col min="6" max="16384" width="11.42578125" style="6"/>
  </cols>
  <sheetData>
    <row r="3" spans="2:5" ht="15" customHeight="1" thickBot="1">
      <c r="B3" s="48"/>
      <c r="C3" s="45" t="s">
        <v>28</v>
      </c>
      <c r="D3" s="45" t="s">
        <v>29</v>
      </c>
      <c r="E3" s="52" t="s">
        <v>5</v>
      </c>
    </row>
    <row r="4" spans="2:5" ht="15" customHeight="1" thickBot="1">
      <c r="B4" s="30"/>
      <c r="C4" s="45" t="s">
        <v>58</v>
      </c>
      <c r="D4" s="45" t="s">
        <v>58</v>
      </c>
      <c r="E4" s="51"/>
    </row>
    <row r="5" spans="2:5" ht="15" customHeight="1">
      <c r="B5" s="47" t="s">
        <v>59</v>
      </c>
      <c r="C5" s="48"/>
      <c r="D5" s="48"/>
      <c r="E5" s="48"/>
    </row>
    <row r="6" spans="2:5" ht="12.75" customHeight="1">
      <c r="B6" s="18" t="s">
        <v>60</v>
      </c>
      <c r="C6" s="14">
        <v>148630</v>
      </c>
      <c r="D6" s="14">
        <v>127111</v>
      </c>
      <c r="E6" s="54">
        <v>0.16900000000000001</v>
      </c>
    </row>
    <row r="7" spans="2:5" ht="12.75" customHeight="1">
      <c r="B7" s="18" t="s">
        <v>61</v>
      </c>
      <c r="C7" s="14">
        <v>1542568</v>
      </c>
      <c r="D7" s="14">
        <v>1479361</v>
      </c>
      <c r="E7" s="54">
        <v>4.2999999999999997E-2</v>
      </c>
    </row>
    <row r="8" spans="2:5" ht="12.75" customHeight="1">
      <c r="B8" s="31" t="s">
        <v>62</v>
      </c>
      <c r="C8" s="32">
        <v>1691198</v>
      </c>
      <c r="D8" s="32">
        <v>1606472</v>
      </c>
      <c r="E8" s="55">
        <v>5.2999999999999999E-2</v>
      </c>
    </row>
    <row r="9" spans="2:5" ht="12.75" customHeight="1">
      <c r="B9" s="47" t="s">
        <v>63</v>
      </c>
      <c r="C9" s="48"/>
      <c r="D9" s="48"/>
      <c r="E9" s="48"/>
    </row>
    <row r="10" spans="2:5" ht="12.75" customHeight="1">
      <c r="B10" s="18" t="s">
        <v>64</v>
      </c>
      <c r="C10" s="14">
        <v>232407</v>
      </c>
      <c r="D10" s="14">
        <v>176506</v>
      </c>
      <c r="E10" s="54">
        <v>0.317</v>
      </c>
    </row>
    <row r="11" spans="2:5" ht="12.75" customHeight="1">
      <c r="B11" s="18" t="s">
        <v>65</v>
      </c>
      <c r="C11" s="14">
        <v>787200</v>
      </c>
      <c r="D11" s="14">
        <v>763568</v>
      </c>
      <c r="E11" s="54">
        <v>3.1E-2</v>
      </c>
    </row>
    <row r="12" spans="2:5" ht="12.75" customHeight="1">
      <c r="B12" s="31" t="s">
        <v>66</v>
      </c>
      <c r="C12" s="32">
        <v>1019607</v>
      </c>
      <c r="D12" s="32">
        <v>940074</v>
      </c>
      <c r="E12" s="55">
        <v>8.5000000000000006E-2</v>
      </c>
    </row>
    <row r="13" spans="2:5" ht="12.75" customHeight="1">
      <c r="B13" s="48"/>
      <c r="C13" s="48"/>
      <c r="D13" s="48"/>
      <c r="E13" s="48"/>
    </row>
    <row r="14" spans="2:5" ht="12.75" customHeight="1">
      <c r="B14" s="18" t="s">
        <v>67</v>
      </c>
      <c r="C14" s="14">
        <v>617196</v>
      </c>
      <c r="D14" s="14">
        <v>610764</v>
      </c>
      <c r="E14" s="54">
        <v>1.0999999999999999E-2</v>
      </c>
    </row>
    <row r="15" spans="2:5" ht="12.75" customHeight="1">
      <c r="B15" s="18" t="s">
        <v>68</v>
      </c>
      <c r="C15" s="14">
        <v>54395</v>
      </c>
      <c r="D15" s="14">
        <v>55634</v>
      </c>
      <c r="E15" s="54">
        <v>-2.1999999999999999E-2</v>
      </c>
    </row>
    <row r="16" spans="2:5" ht="12.75" customHeight="1">
      <c r="B16" s="31" t="s">
        <v>69</v>
      </c>
      <c r="C16" s="32">
        <v>671591</v>
      </c>
      <c r="D16" s="32">
        <v>666398</v>
      </c>
      <c r="E16" s="55">
        <v>8.0000000000000002E-3</v>
      </c>
    </row>
    <row r="17" spans="2:5" ht="12.75" customHeight="1">
      <c r="B17" s="31" t="s">
        <v>70</v>
      </c>
      <c r="C17" s="32">
        <v>1691198</v>
      </c>
      <c r="D17" s="32">
        <v>1606472</v>
      </c>
      <c r="E17" s="55">
        <v>5.2999999999999999E-2</v>
      </c>
    </row>
    <row r="22" spans="2:5" ht="15" customHeight="1" thickBot="1">
      <c r="B22" s="63" t="s">
        <v>71</v>
      </c>
      <c r="C22" s="42" t="s">
        <v>72</v>
      </c>
    </row>
    <row r="23" spans="2:5" ht="15" customHeight="1">
      <c r="B23" s="18" t="s">
        <v>73</v>
      </c>
      <c r="C23" s="14">
        <v>37240</v>
      </c>
    </row>
    <row r="24" spans="2:5" ht="15" customHeight="1">
      <c r="B24" s="18" t="s">
        <v>74</v>
      </c>
      <c r="C24" s="14">
        <v>6126</v>
      </c>
    </row>
    <row r="25" spans="2:5" s="21" customFormat="1" ht="15" customHeight="1">
      <c r="B25" s="18" t="s">
        <v>75</v>
      </c>
      <c r="C25" s="14">
        <v>5238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showGridLines="0" workbookViewId="0">
      <selection activeCell="J25" sqref="J25"/>
    </sheetView>
  </sheetViews>
  <sheetFormatPr baseColWidth="10" defaultRowHeight="15" customHeight="1"/>
  <cols>
    <col min="1" max="1" width="11.42578125" style="25"/>
    <col min="2" max="2" width="18.28515625" style="25" bestFit="1" customWidth="1"/>
    <col min="3" max="3" width="11.42578125" style="25"/>
    <col min="4" max="8" width="12.7109375" style="25" customWidth="1"/>
    <col min="9" max="16384" width="11.42578125" style="25"/>
  </cols>
  <sheetData>
    <row r="1" spans="2:10" ht="15" customHeight="1">
      <c r="B1" s="24"/>
      <c r="C1" s="24"/>
      <c r="D1" s="24"/>
      <c r="E1" s="19"/>
      <c r="F1" s="19"/>
      <c r="G1" s="19"/>
      <c r="H1" s="19"/>
    </row>
    <row r="2" spans="2:10" ht="15" customHeight="1" thickBot="1">
      <c r="B2" s="64"/>
      <c r="C2" s="45" t="s">
        <v>76</v>
      </c>
      <c r="D2" s="45" t="s">
        <v>7</v>
      </c>
      <c r="E2" s="45" t="s">
        <v>77</v>
      </c>
      <c r="F2" s="45" t="s">
        <v>78</v>
      </c>
      <c r="G2" s="45" t="s">
        <v>79</v>
      </c>
      <c r="H2" s="45" t="s">
        <v>80</v>
      </c>
    </row>
    <row r="3" spans="2:10" ht="15" customHeight="1">
      <c r="B3" s="18" t="s">
        <v>81</v>
      </c>
      <c r="C3" s="13" t="s">
        <v>1</v>
      </c>
      <c r="D3" s="14">
        <v>178343</v>
      </c>
      <c r="E3" s="14">
        <v>9528</v>
      </c>
      <c r="F3" s="14">
        <v>38435</v>
      </c>
      <c r="G3" s="14">
        <v>18467</v>
      </c>
      <c r="H3" s="14">
        <v>111913</v>
      </c>
      <c r="J3" s="33"/>
    </row>
    <row r="4" spans="2:10" ht="15" customHeight="1">
      <c r="B4" s="18" t="s">
        <v>82</v>
      </c>
      <c r="C4" s="13" t="s">
        <v>1</v>
      </c>
      <c r="D4" s="14">
        <v>510920</v>
      </c>
      <c r="E4" s="14">
        <v>49926</v>
      </c>
      <c r="F4" s="14">
        <v>42955</v>
      </c>
      <c r="G4" s="14">
        <v>8783</v>
      </c>
      <c r="H4" s="14">
        <v>409256</v>
      </c>
      <c r="J4" s="33"/>
    </row>
    <row r="5" spans="2:10" ht="15" customHeight="1" thickBot="1">
      <c r="B5" s="30" t="s">
        <v>83</v>
      </c>
      <c r="C5" s="65" t="s">
        <v>1</v>
      </c>
      <c r="D5" s="43">
        <v>98141</v>
      </c>
      <c r="E5" s="43">
        <v>10622</v>
      </c>
      <c r="F5" s="43">
        <v>10283</v>
      </c>
      <c r="G5" s="43">
        <v>61218</v>
      </c>
      <c r="H5" s="43">
        <v>16018</v>
      </c>
      <c r="J5" s="33"/>
    </row>
    <row r="6" spans="2:10" ht="15" customHeight="1">
      <c r="B6" s="31" t="s">
        <v>7</v>
      </c>
      <c r="C6" s="48"/>
      <c r="D6" s="32">
        <v>787404</v>
      </c>
      <c r="E6" s="32">
        <v>70076</v>
      </c>
      <c r="F6" s="32">
        <v>91673</v>
      </c>
      <c r="G6" s="32">
        <v>88468</v>
      </c>
      <c r="H6" s="32">
        <v>537187</v>
      </c>
    </row>
    <row r="8" spans="2:10" ht="15" customHeight="1">
      <c r="D8" s="33"/>
      <c r="E8" s="33"/>
      <c r="F8" s="33"/>
      <c r="G8" s="33"/>
      <c r="H8" s="33"/>
    </row>
    <row r="9" spans="2:10" ht="15" customHeight="1">
      <c r="B9" s="35" t="str">
        <f>+B3</f>
        <v>Promissory Notes</v>
      </c>
      <c r="C9" s="36">
        <f>ROUND(D9/$D$6,2)</f>
        <v>0.23</v>
      </c>
      <c r="D9" s="37">
        <f>+D3</f>
        <v>178343</v>
      </c>
      <c r="E9" s="35"/>
      <c r="F9" s="35" t="s">
        <v>84</v>
      </c>
      <c r="G9" s="36">
        <f>ROUND(H9/$D$6,2)</f>
        <v>0.88</v>
      </c>
      <c r="H9" s="37">
        <f>+D9+D10</f>
        <v>689263</v>
      </c>
    </row>
    <row r="10" spans="2:10" ht="15" customHeight="1">
      <c r="B10" s="35" t="str">
        <f t="shared" ref="B10:B11" si="0">+B4</f>
        <v>Bonds</v>
      </c>
      <c r="C10" s="36">
        <f>ROUND(D10/$D$6,2)</f>
        <v>0.65</v>
      </c>
      <c r="D10" s="37">
        <f t="shared" ref="D10:D11" si="1">+D4</f>
        <v>510920</v>
      </c>
      <c r="E10" s="35"/>
      <c r="F10" s="35" t="s">
        <v>13</v>
      </c>
      <c r="G10" s="38">
        <f>ROUND(H10/$D$6,2)</f>
        <v>0.12</v>
      </c>
      <c r="H10" s="37">
        <f>+D11</f>
        <v>98141</v>
      </c>
    </row>
    <row r="11" spans="2:10" ht="15" customHeight="1">
      <c r="B11" s="35" t="str">
        <f t="shared" si="0"/>
        <v>Bank Debt</v>
      </c>
      <c r="C11" s="36">
        <f>ROUND(D11/$D$6,2)</f>
        <v>0.12</v>
      </c>
      <c r="D11" s="37">
        <f t="shared" si="1"/>
        <v>98141</v>
      </c>
      <c r="E11" s="35"/>
      <c r="F11" s="35"/>
      <c r="G11" s="36"/>
      <c r="H11" s="37"/>
    </row>
    <row r="12" spans="2:10" ht="15" customHeight="1">
      <c r="C12" s="34">
        <f>+C9+C10+C11</f>
        <v>1</v>
      </c>
      <c r="D12" s="33"/>
      <c r="G12" s="34">
        <f>+G9+G10+G11</f>
        <v>1</v>
      </c>
    </row>
    <row r="13" spans="2:10" ht="15" customHeight="1">
      <c r="D13" s="33"/>
      <c r="E13" s="33"/>
      <c r="F13" s="33"/>
      <c r="G13" s="33"/>
      <c r="H13" s="33"/>
    </row>
    <row r="14" spans="2:10" ht="15" customHeight="1">
      <c r="D14" s="33"/>
      <c r="E14" s="33"/>
      <c r="F14" s="33"/>
      <c r="G14" s="33"/>
      <c r="H14" s="33"/>
    </row>
    <row r="15" spans="2:10" ht="15" customHeight="1">
      <c r="D15" s="33"/>
      <c r="E15" s="33"/>
      <c r="F15" s="33"/>
      <c r="G15" s="33"/>
      <c r="H15" s="3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B3" sqref="B3:E8"/>
    </sheetView>
  </sheetViews>
  <sheetFormatPr baseColWidth="10" defaultRowHeight="15" customHeight="1"/>
  <cols>
    <col min="1" max="1" width="6" style="6" customWidth="1"/>
    <col min="2" max="2" width="33.28515625" style="6" customWidth="1"/>
    <col min="3" max="16384" width="11.42578125" style="6"/>
  </cols>
  <sheetData>
    <row r="3" spans="2:5" ht="15" customHeight="1" thickBot="1">
      <c r="B3" s="17" t="s">
        <v>85</v>
      </c>
      <c r="C3" s="45" t="s">
        <v>86</v>
      </c>
      <c r="D3" s="45" t="s">
        <v>87</v>
      </c>
      <c r="E3" s="45" t="s">
        <v>5</v>
      </c>
    </row>
    <row r="4" spans="2:5" ht="15" customHeight="1">
      <c r="B4" s="18" t="s">
        <v>88</v>
      </c>
      <c r="C4" s="14">
        <v>214469</v>
      </c>
      <c r="D4" s="14">
        <v>207041</v>
      </c>
      <c r="E4" s="57">
        <v>3.5999999999999997E-2</v>
      </c>
    </row>
    <row r="5" spans="2:5" ht="15" customHeight="1">
      <c r="B5" s="18" t="s">
        <v>89</v>
      </c>
      <c r="C5" s="14">
        <v>-91751</v>
      </c>
      <c r="D5" s="14">
        <v>-86060</v>
      </c>
      <c r="E5" s="57">
        <v>6.6000000000000003E-2</v>
      </c>
    </row>
    <row r="6" spans="2:5" ht="15" customHeight="1">
      <c r="B6" s="18" t="s">
        <v>90</v>
      </c>
      <c r="C6" s="14">
        <v>-115967</v>
      </c>
      <c r="D6" s="14">
        <v>-133438</v>
      </c>
      <c r="E6" s="57">
        <v>-0.13100000000000001</v>
      </c>
    </row>
    <row r="7" spans="2:5" ht="15" customHeight="1">
      <c r="B7" s="31" t="s">
        <v>91</v>
      </c>
      <c r="C7" s="32">
        <v>6751</v>
      </c>
      <c r="D7" s="32">
        <v>-12457</v>
      </c>
      <c r="E7" s="58">
        <v>-1.542</v>
      </c>
    </row>
    <row r="8" spans="2:5" ht="15" customHeight="1">
      <c r="B8" s="31" t="s">
        <v>92</v>
      </c>
      <c r="C8" s="32">
        <v>32954</v>
      </c>
      <c r="D8" s="32">
        <v>26202</v>
      </c>
      <c r="E8" s="58">
        <v>0.25800000000000001</v>
      </c>
    </row>
    <row r="11" spans="2:5" ht="15" customHeight="1">
      <c r="C11" s="4"/>
    </row>
    <row r="12" spans="2:5" ht="15" customHeight="1">
      <c r="C12" s="4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6"/>
    </row>
    <row r="27" spans="3:3" s="21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F7" sqref="F7"/>
    </sheetView>
  </sheetViews>
  <sheetFormatPr baseColWidth="10" defaultRowHeight="15" customHeight="1"/>
  <cols>
    <col min="1" max="1" width="8" style="1" bestFit="1" customWidth="1"/>
    <col min="2" max="2" width="40.140625" style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>
      <c r="B3" s="9"/>
      <c r="C3" s="9"/>
      <c r="D3" s="7" t="str">
        <f>'Estado de situación financiera'!C3</f>
        <v>Dec. 15</v>
      </c>
      <c r="E3" s="7" t="str">
        <f>'Estado de situación financiera'!D3</f>
        <v>Dec. 14</v>
      </c>
    </row>
    <row r="4" spans="1:5" ht="15" customHeight="1">
      <c r="B4" s="31" t="s">
        <v>93</v>
      </c>
      <c r="C4" s="48"/>
      <c r="D4" s="48"/>
      <c r="E4" s="48"/>
    </row>
    <row r="5" spans="1:5" ht="15" customHeight="1">
      <c r="A5" s="2"/>
      <c r="B5" s="18" t="s">
        <v>94</v>
      </c>
      <c r="C5" s="13" t="s">
        <v>95</v>
      </c>
      <c r="D5" s="16">
        <v>0.6</v>
      </c>
      <c r="E5" s="16">
        <v>0.7</v>
      </c>
    </row>
    <row r="6" spans="1:5" ht="15" customHeight="1">
      <c r="A6" s="2"/>
      <c r="B6" s="18" t="s">
        <v>96</v>
      </c>
      <c r="C6" s="13" t="s">
        <v>95</v>
      </c>
      <c r="D6" s="16">
        <v>0.1</v>
      </c>
      <c r="E6" s="16">
        <v>0.2</v>
      </c>
    </row>
    <row r="7" spans="1:5" ht="15" customHeight="1">
      <c r="B7" s="31" t="s">
        <v>97</v>
      </c>
      <c r="C7" s="48"/>
      <c r="D7" s="48"/>
      <c r="E7" s="48"/>
    </row>
    <row r="8" spans="1:5" ht="15" customHeight="1">
      <c r="B8" s="18" t="s">
        <v>98</v>
      </c>
      <c r="C8" s="13" t="s">
        <v>95</v>
      </c>
      <c r="D8" s="16">
        <v>1.5</v>
      </c>
      <c r="E8" s="16">
        <v>1.4</v>
      </c>
    </row>
    <row r="9" spans="1:5" ht="15" customHeight="1">
      <c r="A9" s="2"/>
      <c r="B9" s="18" t="s">
        <v>99</v>
      </c>
      <c r="C9" s="13" t="s">
        <v>95</v>
      </c>
      <c r="D9" s="16">
        <v>0.2</v>
      </c>
      <c r="E9" s="16">
        <v>0.2</v>
      </c>
    </row>
    <row r="10" spans="1:5" ht="15" customHeight="1">
      <c r="A10" s="2"/>
      <c r="B10" s="18" t="s">
        <v>100</v>
      </c>
      <c r="C10" s="13" t="s">
        <v>95</v>
      </c>
      <c r="D10" s="16">
        <v>0.8</v>
      </c>
      <c r="E10" s="16">
        <v>0.8</v>
      </c>
    </row>
    <row r="11" spans="1:5" ht="15" customHeight="1">
      <c r="A11" s="2"/>
      <c r="B11" s="18" t="s">
        <v>101</v>
      </c>
      <c r="C11" s="13" t="s">
        <v>95</v>
      </c>
      <c r="D11" s="16">
        <v>7</v>
      </c>
      <c r="E11" s="16">
        <v>5.8</v>
      </c>
    </row>
    <row r="12" spans="1:5" ht="15" customHeight="1">
      <c r="B12" s="31" t="s">
        <v>102</v>
      </c>
      <c r="C12" s="48"/>
      <c r="D12" s="48"/>
      <c r="E12" s="48"/>
    </row>
    <row r="13" spans="1:5" ht="12.75">
      <c r="A13" s="2"/>
      <c r="B13" s="12" t="s">
        <v>103</v>
      </c>
      <c r="C13" s="13" t="s">
        <v>0</v>
      </c>
      <c r="D13" s="16">
        <v>21</v>
      </c>
      <c r="E13" s="16">
        <v>19.5</v>
      </c>
    </row>
    <row r="14" spans="1:5" ht="15" customHeight="1">
      <c r="A14" s="2"/>
      <c r="B14" s="18" t="s">
        <v>104</v>
      </c>
      <c r="C14" s="13" t="s">
        <v>0</v>
      </c>
      <c r="D14" s="16">
        <v>7.8</v>
      </c>
      <c r="E14" s="16">
        <v>7.5</v>
      </c>
    </row>
    <row r="15" spans="1:5" ht="15" customHeight="1">
      <c r="A15" s="2"/>
      <c r="B15" s="18" t="s">
        <v>105</v>
      </c>
      <c r="C15" s="13" t="s">
        <v>106</v>
      </c>
      <c r="D15" s="16">
        <v>21.1</v>
      </c>
      <c r="E15" s="16">
        <v>19.5</v>
      </c>
    </row>
    <row r="16" spans="1:5" ht="15" customHeight="1">
      <c r="B16" s="18" t="s">
        <v>107</v>
      </c>
      <c r="C16" s="13" t="s">
        <v>0</v>
      </c>
      <c r="D16" s="16">
        <v>5.4</v>
      </c>
      <c r="E16" s="16">
        <v>5.4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3 x s / 2 N k d 0 4 v 3 H 9 + N N 3 v 8 5 v d / e v z m + O W r L 3 / y 7 O n p q / Q u P j l 7 c / r F a / z 6 + v f / y e N X Z 8 d P n p + e 0 M v H Z y 9 O X x 0 9 t r / + / t 8 + f v H 0 O Z G 3 K R 4 t i / K z j 9 p 6 T X Q D i N / 7 9 / / y y X d O T 9 7 g f f r / 8 6 9 O X 0 e a 3 Y 3 C f / P 7 E z Y v T 1 + 9 O T t 9 T R R 7 9 X s H f 5 8 9 P T p + / v z L 7 / 7 + T 1 8 d f / 7 7 E w L 0 y 5 c v H 9 + l z x 9 z R 0 e / N 9 G b f y E S d 1 6 O A H t 1 + u z V 6 e t v / / 6 n v / f Z m 9 / / i + O T V 1 8 K r N u 8 S 3 + e n L 5 2 g / j 6 W H x x + v y N B f P 6 6 8 O h P 9 + A 7 N / 9 8 t X v 9 e T L L 3 8 v D x I T / B Y g D E G + + + T 3 J y a h r 1 5 8 D S C m / 9 / / 5 f H r 1 / T H 0 9 s T 9 c 2 3 T 7 9 Q S t 6 m + e s 3 v 8 / z 0 9 / / q 5 f E x a e / / x d f P g 0 m Y e e 9 i P f m 1 f G L 1 8 + I r z 8 M z I + / + E n / Z f 7 z v V 7 / K n z 9 q / d 6 / c W X v / 9 3 X x 3 7 A v H e c 9 Y Z / m 3 f f / 1 t k k r 6 w M n D B z C y R e Z M W e e 9 U H l 5 / O r 0 x Z s P n E c F w m 9 8 D R x e f / X y 5 Z e v 3 v z + r 8 9 e f E 4 c + v T l 7 6 + S 9 T V g f f X 6 l C T x z d k X Z z 9 1 + v u / f v M l q b 7 b K p u 7 o T o F p J M v v 3 h J i L y G 9 Y A u f n y 3 + + l j G f u L 4 y 8 Y R f n r z e / z 8 v T o u 1 X 9 d l J V b x / f 9 T 5 8 / P q N k b 4 j 4 l b v r 8 d s D Y / + H 4 L m + e e u B w A A < / A p p l i c a t i o n > 
</file>

<file path=customXml/itemProps1.xml><?xml version="1.0" encoding="utf-8"?>
<ds:datastoreItem xmlns:ds="http://schemas.openxmlformats.org/officeDocument/2006/customXml" ds:itemID="{3A94A44A-4BD1-478E-B63F-70C95A3D64A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2016-03-30T11:26:57Z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AAC Marzo2015.xlsx</vt:lpwstr>
  </property>
  <property fmtid="{D5CDD505-2E9C-101B-9397-08002B2CF9AE}" pid="3" name="SV_QUERY_LIST_4F35BF76-6C0D-4D9B-82B2-816C12CF3733">
    <vt:lpwstr>empty_477D106A-C0D6-4607-AEBD-E2C9D60EA279</vt:lpwstr>
  </property>
</Properties>
</file>