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6\Estados Financieros\Marzo 2016\Sitio Web\"/>
    </mc:Choice>
  </mc:AlternateContent>
  <bookViews>
    <workbookView xWindow="-15" yWindow="4155" windowWidth="15330" windowHeight="4020" tabRatio="904" firstSheet="1" activeTab="5"/>
  </bookViews>
  <sheets>
    <sheet name="BExRepositorySheet" sheetId="9" state="veryHidden" r:id="rId1"/>
    <sheet name="Resultados" sheetId="18" r:id="rId2"/>
    <sheet name="Estado de situación financiera" sheetId="8" r:id="rId3"/>
    <sheet name="Deuda Financiera" sheetId="23" r:id="rId4"/>
    <sheet name="Flujo de efectivo" sheetId="17" r:id="rId5"/>
    <sheet name="Indicadores" sheetId="15" r:id="rId6"/>
  </sheets>
  <externalReferences>
    <externalReference r:id="rId7"/>
  </externalReferences>
  <definedNames>
    <definedName name="_xlnm.Print_Area" localSheetId="2">'Estado de situación financiera'!#REF!</definedName>
    <definedName name="_xlnm.Print_Area" localSheetId="4">'Flujo de efectivo'!#REF!</definedName>
    <definedName name="_xlnm.Print_Area" localSheetId="5">Indicadores!#REF!</definedName>
    <definedName name="_xlnm.Print_Area" localSheetId="1">Resultados!#REF!</definedName>
  </definedNames>
  <calcPr calcId="152511"/>
</workbook>
</file>

<file path=xl/calcChain.xml><?xml version="1.0" encoding="utf-8"?>
<calcChain xmlns="http://schemas.openxmlformats.org/spreadsheetml/2006/main">
  <c r="H6" i="23" l="1"/>
  <c r="G6" i="23"/>
  <c r="F6" i="23"/>
  <c r="E6" i="23"/>
  <c r="D5" i="23"/>
  <c r="D4" i="23"/>
  <c r="D3" i="23"/>
  <c r="D6" i="23" l="1"/>
  <c r="M5" i="23" l="1"/>
  <c r="L5" i="23"/>
  <c r="K5" i="23"/>
  <c r="M4" i="23"/>
  <c r="L4" i="23"/>
  <c r="K4" i="23"/>
  <c r="M3" i="23"/>
  <c r="L3" i="23"/>
  <c r="K3" i="23"/>
  <c r="J5" i="23"/>
  <c r="J4" i="23"/>
  <c r="J3" i="23"/>
  <c r="D11" i="23" l="1"/>
  <c r="D10" i="23"/>
  <c r="D9" i="23"/>
  <c r="C9" i="23" s="1"/>
  <c r="B11" i="23"/>
  <c r="B10" i="23"/>
  <c r="B9" i="23"/>
  <c r="H9" i="23" l="1"/>
  <c r="H10" i="23"/>
  <c r="C11" i="23"/>
  <c r="G9" i="23" l="1"/>
  <c r="C10" i="23"/>
  <c r="G10" i="23"/>
  <c r="C12" i="23" l="1"/>
  <c r="G12" i="23"/>
</calcChain>
</file>

<file path=xl/sharedStrings.xml><?xml version="1.0" encoding="utf-8"?>
<sst xmlns="http://schemas.openxmlformats.org/spreadsheetml/2006/main" count="125" uniqueCount="88">
  <si>
    <t>%</t>
  </si>
  <si>
    <t>$</t>
  </si>
  <si>
    <t>MM$</t>
  </si>
  <si>
    <t>EcoRiles S.A.</t>
  </si>
  <si>
    <t>Aguas del Maipo S.A.</t>
  </si>
  <si>
    <t>% Var.</t>
  </si>
  <si>
    <t>EBITDA</t>
  </si>
  <si>
    <t>Total</t>
  </si>
  <si>
    <t>Var. %</t>
  </si>
  <si>
    <t>Análisis de Ingresos</t>
  </si>
  <si>
    <t>Variable</t>
  </si>
  <si>
    <t>Fija</t>
  </si>
  <si>
    <t xml:space="preserve">          % Var.</t>
  </si>
  <si>
    <t xml:space="preserve">         Mar. 16</t>
  </si>
  <si>
    <t xml:space="preserve">         Mar. 15</t>
  </si>
  <si>
    <t xml:space="preserve">  2016 - 2015</t>
  </si>
  <si>
    <t>Dic. 15</t>
  </si>
  <si>
    <t>Resultads</t>
  </si>
  <si>
    <t xml:space="preserve">Income  Statement </t>
  </si>
  <si>
    <t>(CLP$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</si>
  <si>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</si>
  <si>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</si>
  <si>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</si>
  <si>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</si>
  <si>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</si>
  <si>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</si>
  <si>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</si>
  <si>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Potable Water</t>
  </si>
  <si>
    <t>Sewage</t>
  </si>
  <si>
    <t>Other Regulated Revenue</t>
  </si>
  <si>
    <t>Non-Regulated Revenue</t>
  </si>
  <si>
    <t>Sales</t>
  </si>
  <si>
    <t>% of Rev</t>
  </si>
  <si>
    <t>CLP</t>
  </si>
  <si>
    <t>CLPMM$</t>
  </si>
  <si>
    <t>Variation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</si>
  <si>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</si>
  <si>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</si>
  <si>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</si>
  <si>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</si>
  <si>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</si>
  <si>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Difference</t>
  </si>
  <si>
    <t>(CLP MM$)</t>
  </si>
  <si>
    <t xml:space="preserve">Gestión y Servicios S.A. </t>
  </si>
  <si>
    <t>Anam S.A.</t>
  </si>
  <si>
    <t>Non-regulated, non-sanitation products</t>
  </si>
  <si>
    <t>Non-Sanitation Services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</si>
  <si>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</si>
  <si>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</si>
  <si>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</si>
  <si>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</si>
  <si>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</si>
  <si>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</si>
  <si>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</si>
  <si>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</si>
  <si>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</si>
  <si>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</si>
  <si>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</si>
  <si>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</si>
  <si>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</si>
  <si>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</si>
  <si>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</si>
  <si>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</si>
  <si>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</si>
  <si>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</si>
  <si>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</si>
  <si>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</si>
  <si>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Cash Flow Statement (CLP$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</si>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</sst>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_-* #,##0.00\ _€_-;\-* #,##0.00\ _€_-;_-* &quot;-&quot;??\ _€_-;_-@_-"/>
    <numFmt numFmtId="184" formatCode="##,##0;\(##,##0\)"/>
    <numFmt numFmtId="186" formatCode="0.0%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(* #,##0_);_(* \(#,##0\);_(* &quot;-&quot;??_);_(@_)"/>
    <numFmt numFmtId="197" formatCode="0.0"/>
  </numFmts>
  <fonts count="80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</cellStyleXfs>
  <cellXfs count="72">
    <xf numFmtId="0" fontId="0" fillId="0" borderId="0" xfId="0"/>
    <xf numFmtId="0" fontId="31" fillId="0" borderId="0" xfId="0" applyFont="1"/>
    <xf numFmtId="184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6" fillId="0" borderId="0" xfId="0" applyFont="1"/>
    <xf numFmtId="3" fontId="66" fillId="0" borderId="0" xfId="0" applyNumberFormat="1" applyFont="1" applyAlignment="1">
      <alignment horizontal="right"/>
    </xf>
    <xf numFmtId="186" fontId="67" fillId="0" borderId="0" xfId="0" applyNumberFormat="1" applyFont="1" applyAlignment="1">
      <alignment horizontal="center"/>
    </xf>
    <xf numFmtId="186" fontId="66" fillId="0" borderId="0" xfId="0" applyNumberFormat="1" applyFont="1" applyAlignment="1">
      <alignment horizontal="center"/>
    </xf>
    <xf numFmtId="0" fontId="67" fillId="0" borderId="0" xfId="0" applyFont="1" applyAlignment="1">
      <alignment horizontal="center"/>
    </xf>
    <xf numFmtId="10" fontId="67" fillId="0" borderId="0" xfId="0" applyNumberFormat="1" applyFont="1" applyAlignment="1">
      <alignment horizontal="right"/>
    </xf>
    <xf numFmtId="0" fontId="67" fillId="0" borderId="25" xfId="0" applyFont="1" applyBorder="1" applyAlignment="1">
      <alignment horizontal="center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72" fillId="0" borderId="0" xfId="0" applyFont="1"/>
    <xf numFmtId="0" fontId="67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0" fontId="75" fillId="0" borderId="25" xfId="0" applyFont="1" applyBorder="1" applyAlignment="1"/>
    <xf numFmtId="3" fontId="70" fillId="0" borderId="0" xfId="0" applyNumberFormat="1" applyFont="1"/>
    <xf numFmtId="9" fontId="70" fillId="0" borderId="0" xfId="949" applyFont="1"/>
    <xf numFmtId="0" fontId="76" fillId="92" borderId="0" xfId="0" applyFont="1" applyFill="1"/>
    <xf numFmtId="9" fontId="76" fillId="92" borderId="0" xfId="949" applyFont="1" applyFill="1"/>
    <xf numFmtId="3" fontId="76" fillId="92" borderId="0" xfId="0" applyNumberFormat="1" applyFont="1" applyFill="1"/>
    <xf numFmtId="9" fontId="76" fillId="92" borderId="0" xfId="949" applyNumberFormat="1" applyFont="1" applyFill="1"/>
    <xf numFmtId="3" fontId="70" fillId="92" borderId="0" xfId="0" applyNumberFormat="1" applyFont="1" applyFill="1"/>
    <xf numFmtId="0" fontId="66" fillId="0" borderId="29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186" fontId="67" fillId="0" borderId="0" xfId="0" applyNumberFormat="1" applyFont="1" applyAlignment="1">
      <alignment horizontal="right" vertical="center"/>
    </xf>
    <xf numFmtId="3" fontId="67" fillId="0" borderId="25" xfId="0" applyNumberFormat="1" applyFont="1" applyBorder="1" applyAlignment="1">
      <alignment horizontal="right" vertical="center"/>
    </xf>
    <xf numFmtId="186" fontId="67" fillId="0" borderId="0" xfId="0" applyNumberFormat="1" applyFont="1" applyFill="1" applyAlignment="1">
      <alignment horizontal="center"/>
    </xf>
    <xf numFmtId="186" fontId="67" fillId="0" borderId="27" xfId="0" applyNumberFormat="1" applyFont="1" applyBorder="1" applyAlignment="1">
      <alignment horizontal="right" vertical="center"/>
    </xf>
    <xf numFmtId="197" fontId="67" fillId="0" borderId="0" xfId="0" applyNumberFormat="1" applyFont="1" applyAlignment="1">
      <alignment horizontal="right"/>
    </xf>
    <xf numFmtId="197" fontId="72" fillId="0" borderId="0" xfId="0" applyNumberFormat="1" applyFont="1"/>
    <xf numFmtId="197" fontId="67" fillId="0" borderId="0" xfId="0" applyNumberFormat="1" applyFont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72" fillId="0" borderId="0" xfId="0" applyFont="1"/>
    <xf numFmtId="186" fontId="66" fillId="0" borderId="0" xfId="0" applyNumberFormat="1" applyFont="1" applyAlignment="1">
      <alignment horizontal="right" vertical="center"/>
    </xf>
    <xf numFmtId="186" fontId="72" fillId="0" borderId="0" xfId="0" applyNumberFormat="1" applyFont="1"/>
    <xf numFmtId="196" fontId="69" fillId="0" borderId="0" xfId="828" applyNumberFormat="1" applyFont="1" applyAlignment="1">
      <alignment vertical="center"/>
    </xf>
    <xf numFmtId="0" fontId="78" fillId="0" borderId="0" xfId="0" applyFont="1"/>
    <xf numFmtId="9" fontId="79" fillId="0" borderId="0" xfId="949" applyFont="1"/>
    <xf numFmtId="0" fontId="66" fillId="0" borderId="25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9" fillId="93" borderId="0" xfId="0" applyFont="1" applyFill="1"/>
    <xf numFmtId="3" fontId="77" fillId="93" borderId="0" xfId="0" applyNumberFormat="1" applyFont="1" applyFill="1"/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66" fillId="0" borderId="29" xfId="0" applyFont="1" applyBorder="1" applyAlignment="1">
      <alignment vertical="center" wrapText="1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uas%20Andinas%20Consolidado%20(MM$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(MM$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opLeftCell="A28" workbookViewId="0">
      <selection activeCell="B35" sqref="B35"/>
    </sheetView>
  </sheetViews>
  <sheetFormatPr baseColWidth="10" defaultRowHeight="15" customHeight="1"/>
  <cols>
    <col min="1" max="1" width="4" style="12" customWidth="1"/>
    <col min="2" max="2" width="44.85546875" style="12" bestFit="1" customWidth="1"/>
    <col min="3" max="4" width="12.7109375" style="12" customWidth="1"/>
    <col min="5" max="5" width="15.5703125" style="12" customWidth="1"/>
    <col min="6" max="9" width="11.42578125" style="12"/>
    <col min="10" max="10" width="14.140625" style="12" bestFit="1" customWidth="1"/>
    <col min="11" max="16384" width="11.42578125" style="12"/>
  </cols>
  <sheetData>
    <row r="1" spans="1:10" ht="15" customHeight="1">
      <c r="A1" s="13" t="s">
        <v>17</v>
      </c>
    </row>
    <row r="3" spans="1:10" s="26" customFormat="1" ht="15" customHeight="1" thickBot="1">
      <c r="B3" s="69" t="s">
        <v>18</v>
      </c>
      <c r="C3" s="45" t="s">
        <v>13</v>
      </c>
      <c r="D3" s="45" t="s">
        <v>14</v>
      </c>
      <c r="E3" s="45" t="s">
        <v>12</v>
      </c>
      <c r="F3" s="14"/>
      <c r="G3" s="45" t="s">
        <v>15</v>
      </c>
    </row>
    <row r="4" spans="1:10" ht="15" customHeight="1" thickBot="1">
      <c r="B4" s="70" t="s">
        <v>19</v>
      </c>
      <c r="C4" s="19">
        <v>139066</v>
      </c>
      <c r="D4" s="19">
        <v>130966</v>
      </c>
      <c r="E4" s="46">
        <v>6.2E-2</v>
      </c>
      <c r="F4" s="14"/>
      <c r="G4" s="19">
        <v>8100</v>
      </c>
    </row>
    <row r="5" spans="1:10" s="28" customFormat="1" ht="15" customHeight="1">
      <c r="B5" s="17" t="s">
        <v>20</v>
      </c>
      <c r="C5" s="19">
        <v>-48023</v>
      </c>
      <c r="D5" s="19">
        <v>-46378</v>
      </c>
      <c r="E5" s="46">
        <v>3.5000000000000003E-2</v>
      </c>
      <c r="F5" s="14"/>
      <c r="G5" s="19">
        <v>-1645</v>
      </c>
    </row>
    <row r="6" spans="1:10" s="28" customFormat="1" ht="15" customHeight="1">
      <c r="B6" s="17" t="s">
        <v>21</v>
      </c>
      <c r="C6" s="34">
        <v>91043</v>
      </c>
      <c r="D6" s="34">
        <v>84588</v>
      </c>
      <c r="E6" s="55">
        <v>7.5999999999999998E-2</v>
      </c>
      <c r="F6" s="58"/>
      <c r="G6" s="34">
        <v>6455</v>
      </c>
      <c r="J6" s="57"/>
    </row>
    <row r="7" spans="1:10" s="28" customFormat="1" ht="15" customHeight="1">
      <c r="B7" s="69" t="s">
        <v>6</v>
      </c>
      <c r="C7" s="19">
        <v>-16527</v>
      </c>
      <c r="D7" s="19">
        <v>-16903</v>
      </c>
      <c r="E7" s="46">
        <v>-2.1999999999999999E-2</v>
      </c>
      <c r="F7" s="14"/>
      <c r="G7" s="19">
        <v>376</v>
      </c>
      <c r="J7" s="57"/>
    </row>
    <row r="8" spans="1:10" s="28" customFormat="1" ht="15" customHeight="1">
      <c r="B8" s="17" t="s">
        <v>22</v>
      </c>
      <c r="C8" s="34">
        <v>74516</v>
      </c>
      <c r="D8" s="34">
        <v>67685</v>
      </c>
      <c r="E8" s="55">
        <v>0.10100000000000001</v>
      </c>
      <c r="F8" s="58"/>
      <c r="G8" s="34">
        <v>6831</v>
      </c>
      <c r="J8" s="57"/>
    </row>
    <row r="9" spans="1:10" s="28" customFormat="1" ht="15" customHeight="1">
      <c r="B9" s="69" t="s">
        <v>23</v>
      </c>
      <c r="C9" s="19">
        <v>-10394</v>
      </c>
      <c r="D9" s="19">
        <v>-4601</v>
      </c>
      <c r="E9" s="46">
        <v>1.2589999999999999</v>
      </c>
      <c r="F9" s="14"/>
      <c r="G9" s="19">
        <v>-5793</v>
      </c>
    </row>
    <row r="10" spans="1:10" s="28" customFormat="1" ht="15" customHeight="1">
      <c r="B10" s="17" t="s">
        <v>24</v>
      </c>
      <c r="C10" s="19">
        <v>-14412</v>
      </c>
      <c r="D10" s="19">
        <v>-14328</v>
      </c>
      <c r="E10" s="46">
        <v>6.0000000000000001E-3</v>
      </c>
      <c r="F10" s="14"/>
      <c r="G10" s="19">
        <v>-84</v>
      </c>
      <c r="J10" s="57"/>
    </row>
    <row r="11" spans="1:10" s="28" customFormat="1" ht="15" customHeight="1">
      <c r="B11" s="17" t="s">
        <v>25</v>
      </c>
      <c r="C11" s="34">
        <v>48294</v>
      </c>
      <c r="D11" s="34">
        <v>47594</v>
      </c>
      <c r="E11" s="55">
        <v>1.4999999999999999E-2</v>
      </c>
      <c r="F11" s="58"/>
      <c r="G11" s="34">
        <v>700</v>
      </c>
    </row>
    <row r="12" spans="1:10" s="28" customFormat="1" ht="15" customHeight="1">
      <c r="B12" s="17" t="s">
        <v>26</v>
      </c>
    </row>
    <row r="13" spans="1:10" ht="15" customHeight="1">
      <c r="A13" s="13" t="s">
        <v>9</v>
      </c>
    </row>
    <row r="14" spans="1:10" s="28" customFormat="1" ht="15" customHeight="1">
      <c r="B14" s="15"/>
      <c r="C14" s="4"/>
      <c r="D14" s="4"/>
      <c r="E14" s="10"/>
      <c r="F14" s="27"/>
      <c r="G14" s="4"/>
    </row>
    <row r="15" spans="1:10" s="28" customFormat="1" ht="15" customHeight="1" thickBot="1">
      <c r="B15" s="54"/>
      <c r="C15" s="63" t="s">
        <v>13</v>
      </c>
      <c r="D15" s="63"/>
      <c r="E15" s="14"/>
      <c r="F15" s="63" t="s">
        <v>14</v>
      </c>
      <c r="G15" s="63"/>
      <c r="H15" s="14"/>
      <c r="I15" s="63" t="s">
        <v>35</v>
      </c>
      <c r="J15" s="63"/>
    </row>
    <row r="16" spans="1:10" s="28" customFormat="1" ht="15" customHeight="1">
      <c r="B16" s="54"/>
      <c r="C16" s="62" t="s">
        <v>31</v>
      </c>
      <c r="D16" s="64" t="s">
        <v>32</v>
      </c>
      <c r="E16" s="54"/>
      <c r="F16" s="62" t="s">
        <v>31</v>
      </c>
      <c r="G16" s="64" t="s">
        <v>32</v>
      </c>
      <c r="H16" s="54"/>
      <c r="I16" s="62" t="s">
        <v>33</v>
      </c>
      <c r="J16" s="64" t="s">
        <v>0</v>
      </c>
    </row>
    <row r="17" spans="2:13" s="28" customFormat="1" ht="15" customHeight="1" thickBot="1">
      <c r="B17" s="54"/>
      <c r="C17" s="60" t="s">
        <v>34</v>
      </c>
      <c r="D17" s="65"/>
      <c r="E17" s="54"/>
      <c r="F17" s="60" t="s">
        <v>34</v>
      </c>
      <c r="G17" s="65"/>
      <c r="H17" s="54"/>
      <c r="I17" s="61" t="s">
        <v>2</v>
      </c>
      <c r="J17" s="65"/>
    </row>
    <row r="18" spans="2:13" s="28" customFormat="1" ht="15" customHeight="1">
      <c r="B18" s="23" t="s">
        <v>27</v>
      </c>
      <c r="C18" s="19">
        <v>59145</v>
      </c>
      <c r="D18" s="46">
        <v>0.42499999999999999</v>
      </c>
      <c r="E18" s="14"/>
      <c r="F18" s="19">
        <v>56907</v>
      </c>
      <c r="G18" s="46">
        <v>0.435</v>
      </c>
      <c r="H18" s="14"/>
      <c r="I18" s="19">
        <v>2238</v>
      </c>
      <c r="J18" s="46">
        <v>3.9E-2</v>
      </c>
      <c r="M18" s="44"/>
    </row>
    <row r="19" spans="2:13" s="28" customFormat="1" ht="15" customHeight="1">
      <c r="B19" s="23" t="s">
        <v>28</v>
      </c>
      <c r="C19" s="19">
        <v>64404</v>
      </c>
      <c r="D19" s="46">
        <v>0.46300000000000002</v>
      </c>
      <c r="E19" s="14"/>
      <c r="F19" s="19">
        <v>58951</v>
      </c>
      <c r="G19" s="46">
        <v>0.45</v>
      </c>
      <c r="H19" s="14"/>
      <c r="I19" s="19">
        <v>5453</v>
      </c>
      <c r="J19" s="46">
        <v>9.2999999999999999E-2</v>
      </c>
      <c r="M19" s="44"/>
    </row>
    <row r="20" spans="2:13" s="28" customFormat="1" ht="15" customHeight="1">
      <c r="B20" s="23" t="s">
        <v>29</v>
      </c>
      <c r="C20" s="19">
        <v>4768</v>
      </c>
      <c r="D20" s="46">
        <v>3.4000000000000002E-2</v>
      </c>
      <c r="E20" s="14"/>
      <c r="F20" s="19">
        <v>4349</v>
      </c>
      <c r="G20" s="46">
        <v>3.3000000000000002E-2</v>
      </c>
      <c r="H20" s="14"/>
      <c r="I20" s="19">
        <v>419</v>
      </c>
      <c r="J20" s="46">
        <v>9.6000000000000002E-2</v>
      </c>
      <c r="M20" s="44"/>
    </row>
    <row r="21" spans="2:13" s="28" customFormat="1" ht="15" customHeight="1" thickBot="1">
      <c r="B21" s="23" t="s">
        <v>30</v>
      </c>
      <c r="C21" s="20">
        <v>10749</v>
      </c>
      <c r="D21" s="49">
        <v>7.8E-2</v>
      </c>
      <c r="E21" s="14"/>
      <c r="F21" s="20">
        <v>10759</v>
      </c>
      <c r="G21" s="49">
        <v>8.2000000000000003E-2</v>
      </c>
      <c r="H21" s="14"/>
      <c r="I21" s="20">
        <v>-10</v>
      </c>
      <c r="J21" s="49">
        <v>-1E-3</v>
      </c>
      <c r="M21" s="44"/>
    </row>
    <row r="22" spans="2:13" s="28" customFormat="1" ht="15" customHeight="1" thickTop="1">
      <c r="B22" s="33" t="s">
        <v>7</v>
      </c>
      <c r="C22" s="34">
        <v>139066</v>
      </c>
      <c r="D22" s="46">
        <v>1</v>
      </c>
      <c r="E22" s="14"/>
      <c r="F22" s="34">
        <v>130966</v>
      </c>
      <c r="G22" s="46">
        <v>1</v>
      </c>
      <c r="H22" s="14"/>
      <c r="I22" s="34">
        <v>8100</v>
      </c>
      <c r="J22" s="46">
        <v>6.2E-2</v>
      </c>
      <c r="L22" s="34"/>
      <c r="M22" s="44"/>
    </row>
    <row r="23" spans="2:13" s="28" customFormat="1" ht="15" customHeight="1"/>
    <row r="24" spans="2:13" s="28" customFormat="1" ht="15" customHeight="1" thickBot="1">
      <c r="B24" s="22" t="s">
        <v>36</v>
      </c>
      <c r="C24" s="45" t="s">
        <v>13</v>
      </c>
      <c r="D24" s="45" t="s">
        <v>14</v>
      </c>
      <c r="E24" s="45" t="s">
        <v>5</v>
      </c>
      <c r="F24" s="14"/>
      <c r="G24" s="5" t="s">
        <v>41</v>
      </c>
    </row>
    <row r="25" spans="2:13" s="28" customFormat="1" ht="15" customHeight="1">
      <c r="B25" s="23" t="s">
        <v>27</v>
      </c>
      <c r="C25" s="19">
        <v>159159</v>
      </c>
      <c r="D25" s="19">
        <v>161246</v>
      </c>
      <c r="E25" s="46">
        <v>-1.2999999999999999E-2</v>
      </c>
      <c r="F25" s="14"/>
      <c r="G25" s="19">
        <v>-2087</v>
      </c>
    </row>
    <row r="26" spans="2:13" s="28" customFormat="1" ht="15" customHeight="1">
      <c r="B26" s="23" t="s">
        <v>37</v>
      </c>
      <c r="C26" s="19">
        <v>151422</v>
      </c>
      <c r="D26" s="19">
        <v>152729</v>
      </c>
      <c r="E26" s="46">
        <v>-8.9999999999999993E-3</v>
      </c>
      <c r="F26" s="14"/>
      <c r="G26" s="19">
        <v>-1307</v>
      </c>
    </row>
    <row r="27" spans="2:13" s="28" customFormat="1" ht="15" customHeight="1">
      <c r="B27" s="23" t="s">
        <v>38</v>
      </c>
      <c r="C27" s="19">
        <v>130452</v>
      </c>
      <c r="D27" s="19">
        <v>130847</v>
      </c>
      <c r="E27" s="46">
        <v>-3.0000000000000001E-3</v>
      </c>
      <c r="F27" s="14"/>
      <c r="G27" s="19">
        <v>-395</v>
      </c>
    </row>
    <row r="28" spans="2:13" ht="15" customHeight="1">
      <c r="B28" s="23" t="s">
        <v>39</v>
      </c>
      <c r="C28" s="19">
        <v>35334</v>
      </c>
      <c r="D28" s="19">
        <v>36192</v>
      </c>
      <c r="E28" s="46">
        <v>-2.4E-2</v>
      </c>
      <c r="F28" s="21"/>
      <c r="G28" s="19">
        <v>-858</v>
      </c>
    </row>
    <row r="29" spans="2:13" ht="15" customHeight="1">
      <c r="B29" s="54"/>
      <c r="C29" s="14"/>
      <c r="D29" s="54"/>
      <c r="E29" s="14"/>
      <c r="F29" s="14"/>
      <c r="G29" s="14"/>
    </row>
    <row r="30" spans="2:13" ht="15" customHeight="1" thickBot="1">
      <c r="B30" s="22" t="s">
        <v>40</v>
      </c>
      <c r="C30" s="45" t="s">
        <v>13</v>
      </c>
      <c r="D30" s="53" t="s">
        <v>14</v>
      </c>
      <c r="E30" s="45" t="s">
        <v>5</v>
      </c>
      <c r="F30" s="14"/>
      <c r="G30" s="5" t="s">
        <v>41</v>
      </c>
    </row>
    <row r="31" spans="2:13" ht="15" customHeight="1">
      <c r="B31" s="23" t="s">
        <v>27</v>
      </c>
      <c r="C31" s="19">
        <v>2165647</v>
      </c>
      <c r="D31" s="19">
        <v>2112605</v>
      </c>
      <c r="E31" s="46">
        <v>2.5000000000000001E-2</v>
      </c>
      <c r="F31" s="14"/>
      <c r="G31" s="19">
        <v>53042</v>
      </c>
    </row>
    <row r="32" spans="2:13" ht="15" customHeight="1">
      <c r="B32" s="23" t="s">
        <v>37</v>
      </c>
      <c r="C32" s="19">
        <v>2112640</v>
      </c>
      <c r="D32" s="19">
        <v>2059782</v>
      </c>
      <c r="E32" s="46">
        <v>2.5999999999999999E-2</v>
      </c>
      <c r="F32" s="14"/>
      <c r="G32" s="19">
        <v>52858</v>
      </c>
    </row>
    <row r="33" spans="2:7" ht="15" customHeight="1">
      <c r="B33" s="30"/>
      <c r="C33" s="30"/>
    </row>
    <row r="34" spans="2:7" ht="15" customHeight="1">
      <c r="B34" s="16" t="s">
        <v>46</v>
      </c>
      <c r="C34" s="30"/>
    </row>
    <row r="35" spans="2:7" ht="15" customHeight="1">
      <c r="B35" s="16"/>
      <c r="C35" s="30"/>
    </row>
    <row r="36" spans="2:7" ht="13.5" thickBot="1">
      <c r="B36" s="71" t="s">
        <v>42</v>
      </c>
      <c r="C36" s="43" t="s">
        <v>13</v>
      </c>
      <c r="D36" s="43" t="s">
        <v>14</v>
      </c>
      <c r="E36" s="43" t="s">
        <v>8</v>
      </c>
    </row>
    <row r="37" spans="2:7" ht="12.75">
      <c r="B37" s="17" t="s">
        <v>43</v>
      </c>
      <c r="C37" s="21">
        <v>853</v>
      </c>
      <c r="D37" s="21">
        <v>659</v>
      </c>
      <c r="E37" s="46">
        <v>0.29399999999999998</v>
      </c>
      <c r="G37" s="31"/>
    </row>
    <row r="38" spans="2:7" s="26" customFormat="1" ht="12.75">
      <c r="B38" s="17" t="s">
        <v>3</v>
      </c>
      <c r="C38" s="19">
        <v>3062</v>
      </c>
      <c r="D38" s="19">
        <v>2960</v>
      </c>
      <c r="E38" s="46">
        <v>3.4000000000000002E-2</v>
      </c>
      <c r="G38" s="31"/>
    </row>
    <row r="39" spans="2:7" ht="12.75">
      <c r="B39" s="17" t="s">
        <v>44</v>
      </c>
      <c r="C39" s="19">
        <v>1943</v>
      </c>
      <c r="D39" s="19">
        <v>1701</v>
      </c>
      <c r="E39" s="46">
        <v>0.14199999999999999</v>
      </c>
      <c r="G39" s="31"/>
    </row>
    <row r="40" spans="2:7" ht="12.75">
      <c r="B40" s="17" t="s">
        <v>4</v>
      </c>
      <c r="C40" s="21">
        <v>-247</v>
      </c>
      <c r="D40" s="21">
        <v>159</v>
      </c>
      <c r="E40" s="46">
        <v>-2.5529999999999999</v>
      </c>
      <c r="G40" s="31"/>
    </row>
    <row r="41" spans="2:7" ht="12.75">
      <c r="B41" s="69" t="s">
        <v>45</v>
      </c>
      <c r="C41" s="34">
        <v>5611</v>
      </c>
      <c r="D41" s="34">
        <v>5479</v>
      </c>
      <c r="E41" s="55">
        <v>2.4E-2</v>
      </c>
      <c r="G41" s="31"/>
    </row>
    <row r="42" spans="2:7" ht="15" customHeight="1">
      <c r="B42" s="30"/>
      <c r="C42" s="30"/>
      <c r="D42" s="31"/>
    </row>
    <row r="43" spans="2:7" ht="15" customHeight="1">
      <c r="B43" s="30"/>
      <c r="C43" s="30"/>
      <c r="G43" s="31"/>
    </row>
    <row r="47" spans="2:7" ht="15" customHeight="1">
      <c r="B47" s="23"/>
      <c r="C47" s="19"/>
    </row>
    <row r="48" spans="2:7" ht="15" customHeight="1">
      <c r="B48" s="23"/>
      <c r="C48" s="19"/>
    </row>
    <row r="49" spans="2:3" ht="15" customHeight="1">
      <c r="B49" s="23"/>
      <c r="C49" s="19"/>
    </row>
  </sheetData>
  <mergeCells count="6">
    <mergeCell ref="C15:D15"/>
    <mergeCell ref="F15:G15"/>
    <mergeCell ref="I15:J15"/>
    <mergeCell ref="D16:D17"/>
    <mergeCell ref="G16:G17"/>
    <mergeCell ref="J16:J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5"/>
  <sheetViews>
    <sheetView showGridLines="0" workbookViewId="0">
      <selection activeCell="B4" sqref="B4:B17"/>
    </sheetView>
  </sheetViews>
  <sheetFormatPr baseColWidth="10" defaultRowHeight="15" customHeight="1"/>
  <cols>
    <col min="1" max="1" width="3.85546875" style="12" customWidth="1"/>
    <col min="2" max="2" width="46.5703125" style="12" customWidth="1"/>
    <col min="3" max="4" width="13.7109375" style="12" customWidth="1"/>
    <col min="5" max="5" width="9.28515625" style="12" customWidth="1"/>
    <col min="6" max="16384" width="11.42578125" style="12"/>
  </cols>
  <sheetData>
    <row r="3" spans="2:5" ht="15" customHeight="1" thickBot="1">
      <c r="B3" s="14"/>
      <c r="C3" s="45" t="s">
        <v>13</v>
      </c>
      <c r="D3" s="45" t="s">
        <v>16</v>
      </c>
      <c r="E3" s="66" t="s">
        <v>5</v>
      </c>
    </row>
    <row r="4" spans="2:5" ht="15" customHeight="1" thickBot="1">
      <c r="B4" s="32"/>
      <c r="C4" s="45" t="s">
        <v>2</v>
      </c>
      <c r="D4" s="45" t="s">
        <v>2</v>
      </c>
      <c r="E4" s="65"/>
    </row>
    <row r="5" spans="2:5" ht="15" customHeight="1">
      <c r="B5" s="62" t="s">
        <v>47</v>
      </c>
      <c r="C5" s="14"/>
      <c r="D5" s="14"/>
      <c r="E5" s="14"/>
    </row>
    <row r="6" spans="2:5" ht="12.75" customHeight="1">
      <c r="B6" s="23" t="s">
        <v>48</v>
      </c>
      <c r="C6" s="19">
        <v>225535</v>
      </c>
      <c r="D6" s="19">
        <v>148630</v>
      </c>
      <c r="E6" s="46">
        <v>0.51700000000000002</v>
      </c>
    </row>
    <row r="7" spans="2:5" ht="12.75" customHeight="1">
      <c r="B7" s="23" t="s">
        <v>49</v>
      </c>
      <c r="C7" s="19">
        <v>1538012</v>
      </c>
      <c r="D7" s="19">
        <v>1542568</v>
      </c>
      <c r="E7" s="46">
        <v>-3.0000000000000001E-3</v>
      </c>
    </row>
    <row r="8" spans="2:5" ht="12.75" customHeight="1">
      <c r="B8" s="33" t="s">
        <v>50</v>
      </c>
      <c r="C8" s="34">
        <v>1763547</v>
      </c>
      <c r="D8" s="34">
        <v>1691198</v>
      </c>
      <c r="E8" s="55">
        <v>4.2999999999999997E-2</v>
      </c>
    </row>
    <row r="9" spans="2:5" ht="12.75" customHeight="1">
      <c r="B9" s="62" t="s">
        <v>51</v>
      </c>
      <c r="C9" s="14"/>
      <c r="D9" s="14"/>
      <c r="E9" s="56"/>
    </row>
    <row r="10" spans="2:5" ht="12.75" customHeight="1">
      <c r="B10" s="23" t="s">
        <v>52</v>
      </c>
      <c r="C10" s="19">
        <v>174120</v>
      </c>
      <c r="D10" s="19">
        <v>232407</v>
      </c>
      <c r="E10" s="46">
        <v>-0.251</v>
      </c>
    </row>
    <row r="11" spans="2:5" ht="12.75" customHeight="1">
      <c r="B11" s="23" t="s">
        <v>53</v>
      </c>
      <c r="C11" s="19">
        <v>868163</v>
      </c>
      <c r="D11" s="19">
        <v>787200</v>
      </c>
      <c r="E11" s="46">
        <v>0.10299999999999999</v>
      </c>
    </row>
    <row r="12" spans="2:5" ht="12.75" customHeight="1">
      <c r="B12" s="33" t="s">
        <v>54</v>
      </c>
      <c r="C12" s="34">
        <v>1042283</v>
      </c>
      <c r="D12" s="34">
        <v>1019607</v>
      </c>
      <c r="E12" s="55">
        <v>2.1999999999999999E-2</v>
      </c>
    </row>
    <row r="13" spans="2:5" ht="12.75" customHeight="1">
      <c r="B13" s="54"/>
      <c r="C13" s="14"/>
      <c r="D13" s="14"/>
      <c r="E13" s="56"/>
    </row>
    <row r="14" spans="2:5" ht="12.75" customHeight="1">
      <c r="B14" s="23" t="s">
        <v>55</v>
      </c>
      <c r="C14" s="19">
        <v>665490</v>
      </c>
      <c r="D14" s="19">
        <v>617196</v>
      </c>
      <c r="E14" s="46">
        <v>7.8E-2</v>
      </c>
    </row>
    <row r="15" spans="2:5" ht="12.75" customHeight="1">
      <c r="B15" s="23" t="s">
        <v>56</v>
      </c>
      <c r="C15" s="19">
        <v>55774</v>
      </c>
      <c r="D15" s="19">
        <v>54395</v>
      </c>
      <c r="E15" s="46">
        <v>2.5000000000000001E-2</v>
      </c>
    </row>
    <row r="16" spans="2:5" ht="12.75" customHeight="1">
      <c r="B16" s="33" t="s">
        <v>57</v>
      </c>
      <c r="C16" s="34">
        <v>721264</v>
      </c>
      <c r="D16" s="34">
        <v>671591</v>
      </c>
      <c r="E16" s="55">
        <v>7.3999999999999996E-2</v>
      </c>
    </row>
    <row r="17" spans="2:5" ht="12.75" customHeight="1">
      <c r="B17" s="33" t="s">
        <v>58</v>
      </c>
      <c r="C17" s="34">
        <v>1763547</v>
      </c>
      <c r="D17" s="34">
        <v>1691198</v>
      </c>
      <c r="E17" s="55">
        <v>4.2999999999999997E-2</v>
      </c>
    </row>
    <row r="19" spans="2:5" s="67" customFormat="1" ht="15" customHeight="1">
      <c r="C19" s="68"/>
      <c r="D19" s="68"/>
    </row>
    <row r="23" spans="2:5" ht="15" customHeight="1">
      <c r="B23" s="23"/>
      <c r="C23" s="19"/>
    </row>
    <row r="24" spans="2:5" ht="15" customHeight="1">
      <c r="B24" s="23"/>
      <c r="C24" s="19"/>
    </row>
    <row r="25" spans="2:5" s="26" customFormat="1" ht="15" customHeight="1">
      <c r="B25" s="23"/>
      <c r="C25" s="19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topLeftCell="A10" workbookViewId="0">
      <selection activeCell="B18" sqref="B18"/>
    </sheetView>
  </sheetViews>
  <sheetFormatPr baseColWidth="10" defaultRowHeight="15" customHeight="1"/>
  <cols>
    <col min="1" max="1" width="11.42578125" style="30"/>
    <col min="2" max="2" width="18.28515625" style="30" bestFit="1" customWidth="1"/>
    <col min="3" max="3" width="11.42578125" style="30"/>
    <col min="4" max="7" width="12.7109375" style="30" customWidth="1"/>
    <col min="8" max="8" width="15.7109375" style="30" bestFit="1" customWidth="1"/>
    <col min="9" max="16384" width="11.42578125" style="30"/>
  </cols>
  <sheetData>
    <row r="1" spans="2:14" ht="15" customHeight="1">
      <c r="B1" s="29"/>
      <c r="C1" s="29"/>
      <c r="D1" s="29"/>
      <c r="E1" s="25"/>
      <c r="F1" s="25"/>
      <c r="G1" s="25"/>
      <c r="H1" s="25"/>
    </row>
    <row r="2" spans="2:14" ht="15" customHeight="1" thickBot="1">
      <c r="B2" s="35"/>
      <c r="C2" s="60" t="s">
        <v>59</v>
      </c>
      <c r="D2" s="60" t="s">
        <v>7</v>
      </c>
      <c r="E2" s="60" t="s">
        <v>60</v>
      </c>
      <c r="F2" s="60" t="s">
        <v>61</v>
      </c>
      <c r="G2" s="60" t="s">
        <v>62</v>
      </c>
      <c r="H2" s="60" t="s">
        <v>63</v>
      </c>
    </row>
    <row r="3" spans="2:14" ht="15" customHeight="1">
      <c r="B3" s="23" t="s">
        <v>64</v>
      </c>
      <c r="C3" s="9" t="s">
        <v>1</v>
      </c>
      <c r="D3" s="19">
        <f>SUM(E3:H3)</f>
        <v>183068</v>
      </c>
      <c r="E3" s="19">
        <v>13154</v>
      </c>
      <c r="F3" s="19">
        <v>37590</v>
      </c>
      <c r="G3" s="19">
        <v>17562</v>
      </c>
      <c r="H3" s="19">
        <v>114762</v>
      </c>
      <c r="J3" s="42">
        <f>ROUND(E3,0)</f>
        <v>13154</v>
      </c>
      <c r="K3" s="42">
        <f t="shared" ref="K3:M5" si="0">ROUND(F3,0)</f>
        <v>37590</v>
      </c>
      <c r="L3" s="42">
        <f t="shared" si="0"/>
        <v>17562</v>
      </c>
      <c r="M3" s="42">
        <f t="shared" si="0"/>
        <v>114762</v>
      </c>
      <c r="N3" s="36"/>
    </row>
    <row r="4" spans="2:14" ht="15" customHeight="1">
      <c r="B4" s="23" t="s">
        <v>65</v>
      </c>
      <c r="C4" s="9" t="s">
        <v>1</v>
      </c>
      <c r="D4" s="19">
        <f t="shared" ref="D4:D5" si="1">SUM(E4:H4)</f>
        <v>592004</v>
      </c>
      <c r="E4" s="19">
        <v>50282</v>
      </c>
      <c r="F4" s="19">
        <v>43262</v>
      </c>
      <c r="G4" s="19">
        <v>21752</v>
      </c>
      <c r="H4" s="19">
        <v>476708</v>
      </c>
      <c r="J4" s="42">
        <f t="shared" ref="J4:J5" si="2">ROUND(E4,0)</f>
        <v>50282</v>
      </c>
      <c r="K4" s="42">
        <f t="shared" si="0"/>
        <v>43262</v>
      </c>
      <c r="L4" s="42">
        <f t="shared" si="0"/>
        <v>21752</v>
      </c>
      <c r="M4" s="42">
        <f t="shared" si="0"/>
        <v>476708</v>
      </c>
      <c r="N4" s="36"/>
    </row>
    <row r="5" spans="2:14" ht="15" customHeight="1" thickBot="1">
      <c r="B5" s="32" t="s">
        <v>66</v>
      </c>
      <c r="C5" s="11" t="s">
        <v>1</v>
      </c>
      <c r="D5" s="47">
        <f t="shared" si="1"/>
        <v>96901</v>
      </c>
      <c r="E5" s="47">
        <v>9382</v>
      </c>
      <c r="F5" s="47">
        <v>30283</v>
      </c>
      <c r="G5" s="47">
        <v>41218</v>
      </c>
      <c r="H5" s="47">
        <v>16018</v>
      </c>
      <c r="J5" s="42">
        <f t="shared" si="2"/>
        <v>9382</v>
      </c>
      <c r="K5" s="42">
        <f t="shared" si="0"/>
        <v>30283</v>
      </c>
      <c r="L5" s="42">
        <f t="shared" si="0"/>
        <v>41218</v>
      </c>
      <c r="M5" s="42">
        <f t="shared" si="0"/>
        <v>16018</v>
      </c>
      <c r="N5" s="36"/>
    </row>
    <row r="6" spans="2:14" ht="15" customHeight="1">
      <c r="B6" s="33" t="s">
        <v>7</v>
      </c>
      <c r="C6" s="29"/>
      <c r="D6" s="34">
        <f>SUM(D3:D5)</f>
        <v>871973</v>
      </c>
      <c r="E6" s="34">
        <f t="shared" ref="E6:H6" si="3">SUM(E3:E5)</f>
        <v>72818</v>
      </c>
      <c r="F6" s="34">
        <f t="shared" si="3"/>
        <v>111135</v>
      </c>
      <c r="G6" s="34">
        <f t="shared" si="3"/>
        <v>80532</v>
      </c>
      <c r="H6" s="34">
        <f t="shared" si="3"/>
        <v>607488</v>
      </c>
    </row>
    <row r="8" spans="2:14" ht="15" customHeight="1">
      <c r="D8" s="36"/>
      <c r="E8" s="36"/>
      <c r="F8" s="36"/>
      <c r="G8" s="36"/>
      <c r="H8" s="36"/>
    </row>
    <row r="9" spans="2:14" ht="15" customHeight="1">
      <c r="B9" s="38" t="str">
        <f>+B3</f>
        <v>Promissory Notes</v>
      </c>
      <c r="C9" s="39">
        <f>ROUND(D9/$D$6,2)</f>
        <v>0.21</v>
      </c>
      <c r="D9" s="40">
        <f>+D3</f>
        <v>183068</v>
      </c>
      <c r="E9" s="38"/>
      <c r="F9" s="38" t="s">
        <v>11</v>
      </c>
      <c r="G9" s="39">
        <f>ROUND(H9/$D$6,2)</f>
        <v>0.89</v>
      </c>
      <c r="H9" s="40">
        <f>+D9+D10</f>
        <v>775072</v>
      </c>
    </row>
    <row r="10" spans="2:14" ht="15" customHeight="1">
      <c r="B10" s="38" t="str">
        <f t="shared" ref="B10:B11" si="4">+B4</f>
        <v>Bonds</v>
      </c>
      <c r="C10" s="39">
        <f>ROUND(D10/$D$6,2)</f>
        <v>0.68</v>
      </c>
      <c r="D10" s="40">
        <f t="shared" ref="D10:D11" si="5">+D4</f>
        <v>592004</v>
      </c>
      <c r="E10" s="38"/>
      <c r="F10" s="38" t="s">
        <v>10</v>
      </c>
      <c r="G10" s="41">
        <f>ROUND(H10/$D$6,2)</f>
        <v>0.11</v>
      </c>
      <c r="H10" s="40">
        <f>+D11</f>
        <v>96901</v>
      </c>
    </row>
    <row r="11" spans="2:14" ht="15" customHeight="1">
      <c r="B11" s="38" t="str">
        <f t="shared" si="4"/>
        <v>Bank Debt</v>
      </c>
      <c r="C11" s="39">
        <f>ROUND(D11/$D$6,2)</f>
        <v>0.11</v>
      </c>
      <c r="D11" s="40">
        <f t="shared" si="5"/>
        <v>96901</v>
      </c>
      <c r="E11" s="38"/>
      <c r="F11" s="38"/>
      <c r="G11" s="39"/>
      <c r="H11" s="40"/>
    </row>
    <row r="12" spans="2:14" ht="15" customHeight="1">
      <c r="C12" s="37">
        <f>+C9+C10+C11</f>
        <v>1</v>
      </c>
      <c r="D12" s="36"/>
      <c r="G12" s="37">
        <f>+G9+G10+G11</f>
        <v>1</v>
      </c>
    </row>
    <row r="13" spans="2:14" ht="15" customHeight="1">
      <c r="C13" s="37"/>
      <c r="D13" s="36"/>
      <c r="G13" s="37"/>
    </row>
    <row r="14" spans="2:14" ht="15" customHeight="1">
      <c r="C14" s="59"/>
      <c r="D14" s="36"/>
      <c r="G14" s="59"/>
    </row>
    <row r="15" spans="2:14" ht="15" customHeight="1">
      <c r="D15" s="36"/>
      <c r="E15" s="36"/>
      <c r="F15" s="36"/>
      <c r="G15" s="36"/>
      <c r="H15" s="36"/>
    </row>
    <row r="16" spans="2:14" ht="15" customHeight="1">
      <c r="D16" s="36"/>
      <c r="E16" s="36"/>
      <c r="F16" s="36"/>
      <c r="G16" s="36"/>
      <c r="H16" s="3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B3" sqref="B3:B8"/>
    </sheetView>
  </sheetViews>
  <sheetFormatPr baseColWidth="10" defaultRowHeight="15" customHeight="1"/>
  <cols>
    <col min="1" max="1" width="6" style="12" customWidth="1"/>
    <col min="2" max="2" width="33.28515625" style="12" customWidth="1"/>
    <col min="3" max="16384" width="11.42578125" style="12"/>
  </cols>
  <sheetData>
    <row r="3" spans="2:5" ht="15" customHeight="1" thickBot="1">
      <c r="B3" s="70" t="s">
        <v>67</v>
      </c>
      <c r="C3" s="24" t="s">
        <v>13</v>
      </c>
      <c r="D3" s="24" t="s">
        <v>14</v>
      </c>
      <c r="E3" s="24" t="s">
        <v>5</v>
      </c>
    </row>
    <row r="4" spans="2:5" ht="15" customHeight="1">
      <c r="B4" s="17" t="s">
        <v>68</v>
      </c>
      <c r="C4" s="4">
        <v>66298</v>
      </c>
      <c r="D4" s="4">
        <v>63583</v>
      </c>
      <c r="E4" s="48">
        <v>4.2999999999999997E-2</v>
      </c>
    </row>
    <row r="5" spans="2:5" ht="15" customHeight="1">
      <c r="B5" s="17" t="s">
        <v>69</v>
      </c>
      <c r="C5" s="4">
        <v>-33406</v>
      </c>
      <c r="D5" s="4">
        <v>-25226</v>
      </c>
      <c r="E5" s="7">
        <v>0.32400000000000001</v>
      </c>
    </row>
    <row r="6" spans="2:5" ht="15" customHeight="1">
      <c r="B6" s="17" t="s">
        <v>70</v>
      </c>
      <c r="C6" s="4">
        <v>-3121</v>
      </c>
      <c r="D6" s="4">
        <v>-46693</v>
      </c>
      <c r="E6" s="7">
        <v>-0.93300000000000005</v>
      </c>
    </row>
    <row r="7" spans="2:5" ht="12.75">
      <c r="B7" s="69" t="s">
        <v>71</v>
      </c>
      <c r="C7" s="6">
        <v>29771</v>
      </c>
      <c r="D7" s="6">
        <v>-8336</v>
      </c>
      <c r="E7" s="8">
        <v>-4.5709999999999997</v>
      </c>
    </row>
    <row r="8" spans="2:5" ht="24">
      <c r="B8" s="69" t="s">
        <v>72</v>
      </c>
      <c r="C8" s="6">
        <v>62725</v>
      </c>
      <c r="D8" s="6">
        <v>17866</v>
      </c>
      <c r="E8" s="8">
        <v>2.5110000000000001</v>
      </c>
    </row>
    <row r="11" spans="2:5" ht="15" customHeight="1">
      <c r="C11" s="4"/>
    </row>
    <row r="12" spans="2:5" ht="15" customHeight="1">
      <c r="C12" s="4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31"/>
    </row>
    <row r="27" spans="3:3" s="26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B3" sqref="B3:C16"/>
    </sheetView>
  </sheetViews>
  <sheetFormatPr baseColWidth="10" defaultRowHeight="15" customHeight="1"/>
  <cols>
    <col min="1" max="1" width="8" style="1" bestFit="1" customWidth="1"/>
    <col min="2" max="2" width="35.285156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22"/>
      <c r="C3" s="60"/>
      <c r="D3" s="24" t="s">
        <v>13</v>
      </c>
      <c r="E3" s="24" t="s">
        <v>16</v>
      </c>
    </row>
    <row r="4" spans="1:5" ht="15" customHeight="1">
      <c r="B4" s="33" t="s">
        <v>73</v>
      </c>
      <c r="C4" s="54"/>
      <c r="D4" s="14"/>
      <c r="E4" s="14"/>
    </row>
    <row r="5" spans="1:5" ht="15" customHeight="1">
      <c r="A5" s="2"/>
      <c r="B5" s="23" t="s">
        <v>74</v>
      </c>
      <c r="C5" s="18" t="s">
        <v>75</v>
      </c>
      <c r="D5" s="50">
        <v>1.3</v>
      </c>
      <c r="E5" s="50">
        <v>0.64</v>
      </c>
    </row>
    <row r="6" spans="1:5" ht="15" customHeight="1">
      <c r="A6" s="2"/>
      <c r="B6" s="23" t="s">
        <v>76</v>
      </c>
      <c r="C6" s="18" t="s">
        <v>75</v>
      </c>
      <c r="D6" s="50">
        <v>0.36</v>
      </c>
      <c r="E6" s="50">
        <v>0.14000000000000001</v>
      </c>
    </row>
    <row r="7" spans="1:5" ht="15" customHeight="1">
      <c r="B7" s="33" t="s">
        <v>77</v>
      </c>
      <c r="C7" s="54"/>
      <c r="D7" s="51"/>
      <c r="E7" s="51"/>
    </row>
    <row r="8" spans="1:5" ht="15" customHeight="1">
      <c r="B8" s="23" t="s">
        <v>78</v>
      </c>
      <c r="C8" s="18" t="s">
        <v>75</v>
      </c>
      <c r="D8" s="50">
        <v>1.4451000000000001</v>
      </c>
      <c r="E8" s="50">
        <v>1.5182</v>
      </c>
    </row>
    <row r="9" spans="1:5" ht="15" customHeight="1">
      <c r="A9" s="2"/>
      <c r="B9" s="23" t="s">
        <v>79</v>
      </c>
      <c r="C9" s="18" t="s">
        <v>75</v>
      </c>
      <c r="D9" s="50">
        <v>0.1671</v>
      </c>
      <c r="E9" s="50">
        <v>0.22789999999999999</v>
      </c>
    </row>
    <row r="10" spans="1:5" ht="15" customHeight="1">
      <c r="A10" s="2"/>
      <c r="B10" s="23" t="s">
        <v>80</v>
      </c>
      <c r="C10" s="18" t="s">
        <v>75</v>
      </c>
      <c r="D10" s="50">
        <v>0.83289999999999997</v>
      </c>
      <c r="E10" s="50">
        <v>0.77210000000000001</v>
      </c>
    </row>
    <row r="11" spans="1:5" ht="15" customHeight="1">
      <c r="A11" s="2"/>
      <c r="B11" s="23" t="s">
        <v>81</v>
      </c>
      <c r="C11" s="18" t="s">
        <v>75</v>
      </c>
      <c r="D11" s="50">
        <v>6.94</v>
      </c>
      <c r="E11" s="50">
        <v>6.96</v>
      </c>
    </row>
    <row r="12" spans="1:5" ht="15" customHeight="1">
      <c r="B12" s="33" t="s">
        <v>82</v>
      </c>
      <c r="C12" s="54"/>
      <c r="D12" s="51"/>
      <c r="E12" s="51"/>
    </row>
    <row r="13" spans="1:5" ht="12.75">
      <c r="A13" s="2"/>
      <c r="B13" s="17" t="s">
        <v>83</v>
      </c>
      <c r="C13" s="18" t="s">
        <v>0</v>
      </c>
      <c r="D13" s="52">
        <v>19.600000000000001</v>
      </c>
      <c r="E13" s="52">
        <v>21.01</v>
      </c>
    </row>
    <row r="14" spans="1:5" ht="15" customHeight="1">
      <c r="A14" s="2"/>
      <c r="B14" s="23" t="s">
        <v>84</v>
      </c>
      <c r="C14" s="18" t="s">
        <v>0</v>
      </c>
      <c r="D14" s="50">
        <v>7.6700000000000008</v>
      </c>
      <c r="E14" s="50">
        <v>7.82</v>
      </c>
    </row>
    <row r="15" spans="1:5" ht="15" customHeight="1">
      <c r="A15" s="2"/>
      <c r="B15" s="23" t="s">
        <v>85</v>
      </c>
      <c r="C15" s="18" t="s">
        <v>86</v>
      </c>
      <c r="D15" s="50">
        <v>21.2</v>
      </c>
      <c r="E15" s="50">
        <v>21.08</v>
      </c>
    </row>
    <row r="16" spans="1:5" ht="15" customHeight="1">
      <c r="B16" s="23" t="s">
        <v>87</v>
      </c>
      <c r="C16" s="18" t="s">
        <v>0</v>
      </c>
      <c r="D16" s="50">
        <v>5.17</v>
      </c>
      <c r="E16" s="50">
        <v>5.37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Resultados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2016-05-27T17:06:52Z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Dic 2015.xlsx</vt:lpwstr>
  </property>
  <property fmtid="{D5CDD505-2E9C-101B-9397-08002B2CF9AE}" pid="3" name="SV_QUERY_LIST_4F35BF76-6C0D-4D9B-82B2-816C12CF3733">
    <vt:lpwstr>empty_477D106A-C0D6-4607-AEBD-E2C9D60EA279</vt:lpwstr>
  </property>
</Properties>
</file>