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7\Estados Financieros\Marzo 2017\Sitio Web\"/>
    </mc:Choice>
  </mc:AlternateContent>
  <bookViews>
    <workbookView xWindow="-15" yWindow="4275" windowWidth="15330" windowHeight="3900" tabRatio="904" firstSheet="1" activeTab="2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52511"/>
</workbook>
</file>

<file path=xl/calcChain.xml><?xml version="1.0" encoding="utf-8"?>
<calcChain xmlns="http://schemas.openxmlformats.org/spreadsheetml/2006/main">
  <c r="D8" i="24" l="1"/>
  <c r="C8" i="24"/>
  <c r="D6" i="24"/>
  <c r="C6" i="24"/>
  <c r="G5" i="24"/>
  <c r="G7" i="24"/>
  <c r="G9" i="24"/>
  <c r="G10" i="24"/>
  <c r="G11" i="24"/>
  <c r="G12" i="24"/>
  <c r="E5" i="24"/>
  <c r="E7" i="24"/>
  <c r="E10" i="24"/>
  <c r="E11" i="24"/>
  <c r="E12" i="24"/>
  <c r="G8" i="24" l="1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<sst xmlns="http://schemas.openxmlformats.org/spreadsheetml/2006/main" count="385" uniqueCount="313">
  <si>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</si>
  <si>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</si>
  <si>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</si>
  <si>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</si>
  <si>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</si>
  <si>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</si>
  <si>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</si>
  <si>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</si>
  <si>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</si>
  <si>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</si>
  <si>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</si>
  <si>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</si>
  <si>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</si>
  <si>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Var. %</t>
  </si>
  <si>
    <t> Total</t>
  </si>
  <si>
    <t>Resultados</t>
  </si>
  <si>
    <t>Variable</t>
  </si>
  <si>
    <t>Gasto por impuestos</t>
  </si>
  <si>
    <t xml:space="preserve">          % Var.</t>
  </si>
  <si>
    <t xml:space="preserve">Anam S.A. </t>
  </si>
  <si>
    <t>Gestión y Servicios S.A.</t>
  </si>
  <si>
    <t>Estado de Resultados (M$)</t>
  </si>
  <si>
    <t xml:space="preserve">         Dic. 16</t>
  </si>
  <si>
    <t>4T16</t>
  </si>
  <si>
    <t>4T15</t>
  </si>
  <si>
    <t>4T16 - 4T15</t>
  </si>
  <si>
    <t>Otras Ganancias</t>
  </si>
  <si>
    <t>&lt;(200%)</t>
  </si>
  <si>
    <t xml:space="preserve">         Mar. 17</t>
  </si>
  <si>
    <t xml:space="preserve">         Mar. 16</t>
  </si>
  <si>
    <t>-</t>
  </si>
  <si>
    <t>Results</t>
  </si>
  <si>
    <t xml:space="preserve">Income  Statement </t>
  </si>
  <si>
    <t>(CLP$ thousands)</t>
  </si>
  <si>
    <t>Ordinary Revenue</t>
  </si>
  <si>
    <t>Operational Costs &amp; Expenses</t>
  </si>
  <si>
    <t>Depreciation and Amortization</t>
  </si>
  <si>
    <t>Operating Income</t>
  </si>
  <si>
    <t>Financial Results*</t>
  </si>
  <si>
    <t>Tax expenses</t>
  </si>
  <si>
    <t>Net Income</t>
  </si>
  <si>
    <t>Revenue Analysis</t>
  </si>
  <si>
    <t>Mar. 17</t>
  </si>
  <si>
    <t>Mar. 16</t>
  </si>
  <si>
    <t>Variation</t>
  </si>
  <si>
    <t>Sales</t>
  </si>
  <si>
    <t>Share</t>
  </si>
  <si>
    <t>CLP Th$</t>
  </si>
  <si>
    <t>Potable Water</t>
  </si>
  <si>
    <t>62,606,158</t>
  </si>
  <si>
    <t>42.9%</t>
  </si>
  <si>
    <t>59,145,343</t>
  </si>
  <si>
    <t>42.5%</t>
  </si>
  <si>
    <t>3,460,815</t>
  </si>
  <si>
    <t>Sewage</t>
  </si>
  <si>
    <t>67,545,948</t>
  </si>
  <si>
    <t>46.3%</t>
  </si>
  <si>
    <t>64,404,021</t>
  </si>
  <si>
    <t>3,141,927</t>
  </si>
  <si>
    <t>Other Regulated Income</t>
  </si>
  <si>
    <t>4,061,205</t>
  </si>
  <si>
    <t>2.8%</t>
  </si>
  <si>
    <t>4,768,405</t>
  </si>
  <si>
    <t>3.4%</t>
  </si>
  <si>
    <t>Non-Regulated Income</t>
  </si>
  <si>
    <t>11,656,403</t>
  </si>
  <si>
    <t>8.0%</t>
  </si>
  <si>
    <t>10,994,756</t>
  </si>
  <si>
    <t>7.9%</t>
  </si>
  <si>
    <t>145,869,714</t>
  </si>
  <si>
    <t>100.0%</t>
  </si>
  <si>
    <t>139,312,525</t>
  </si>
  <si>
    <t>6,557,189</t>
  </si>
  <si>
    <t xml:space="preserve">  2017 / 2016</t>
  </si>
  <si>
    <t>4.7%</t>
  </si>
  <si>
    <t>(50,078,997)</t>
  </si>
  <si>
    <t>(48,269,629)</t>
  </si>
  <si>
    <t>3.7%</t>
  </si>
  <si>
    <t>(1,809,368)</t>
  </si>
  <si>
    <t>95,790,717</t>
  </si>
  <si>
    <t>91,042,896</t>
  </si>
  <si>
    <t>5.2%</t>
  </si>
  <si>
    <t>4,747,821</t>
  </si>
  <si>
    <t>(17,794,254)</t>
  </si>
  <si>
    <t>(16,527,355)</t>
  </si>
  <si>
    <t>7.7%</t>
  </si>
  <si>
    <t>(1,266,899)</t>
  </si>
  <si>
    <t>77,996,463</t>
  </si>
  <si>
    <t>74,515,541</t>
  </si>
  <si>
    <t>3,480,922</t>
  </si>
  <si>
    <t>(9,283,126)</t>
  </si>
  <si>
    <t>(10,394,340)</t>
  </si>
  <si>
    <t>(10.7%)</t>
  </si>
  <si>
    <t>1,111,214</t>
  </si>
  <si>
    <t>(16,877,856)</t>
  </si>
  <si>
    <t>(14,412,314)</t>
  </si>
  <si>
    <t>17.1%</t>
  </si>
  <si>
    <t>(2,465,542)</t>
  </si>
  <si>
    <t>50,837,259</t>
  </si>
  <si>
    <t>48,293,688</t>
  </si>
  <si>
    <t>5.3%</t>
  </si>
  <si>
    <t>2,543,571</t>
  </si>
  <si>
    <r>
      <t>Sales Volume (Thousands of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</si>
  <si>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 xml:space="preserve">    Mar. 17</t>
  </si>
  <si>
    <t xml:space="preserve">    Mar. 16</t>
  </si>
  <si>
    <t>Difference</t>
  </si>
  <si>
    <t>4.5%</t>
  </si>
  <si>
    <t>Sewage Collection</t>
  </si>
  <si>
    <t>4.1%</t>
  </si>
  <si>
    <t>Sewage Treatment &amp; Disposal</t>
  </si>
  <si>
    <t>4.2%</t>
  </si>
  <si>
    <t>Interconnections *</t>
  </si>
  <si>
    <t>Customers</t>
  </si>
  <si>
    <t>2,215,289</t>
  </si>
  <si>
    <t>2,165,647</t>
  </si>
  <si>
    <t>2.3%</t>
  </si>
  <si>
    <t>2,161,626</t>
  </si>
  <si>
    <t>2,112,640</t>
  </si>
  <si>
    <t>Non-Sanitation Services</t>
  </si>
  <si>
    <t>(CLP Th$</t>
  </si>
  <si>
    <t xml:space="preserve">           Mar. 17</t>
  </si>
  <si>
    <t xml:space="preserve">           Mar. 16</t>
  </si>
  <si>
    <t>1,060,933</t>
  </si>
  <si>
    <t xml:space="preserve">24.4% </t>
  </si>
  <si>
    <t>3,381,097</t>
  </si>
  <si>
    <t>3,061,402</t>
  </si>
  <si>
    <t xml:space="preserve">10.4% </t>
  </si>
  <si>
    <t>1,423,524</t>
  </si>
  <si>
    <t>1,943,214</t>
  </si>
  <si>
    <t>(26.7%)</t>
  </si>
  <si>
    <t>Non-regulated, non-sanitation companies</t>
  </si>
  <si>
    <t xml:space="preserve">5,865,554 </t>
  </si>
  <si>
    <t xml:space="preserve">5,857,228 </t>
  </si>
  <si>
    <t xml:space="preserve">0.1% </t>
  </si>
  <si>
    <t>Accumulated Results, Water Segment</t>
  </si>
  <si>
    <t xml:space="preserve">Income Statement  </t>
  </si>
  <si>
    <t>2017 - 2016</t>
  </si>
  <si>
    <t>External Revenues</t>
  </si>
  <si>
    <t>140,448,605</t>
  </si>
  <si>
    <t>133,169,262</t>
  </si>
  <si>
    <t>5.5%</t>
  </si>
  <si>
    <t>7,279,343</t>
  </si>
  <si>
    <t>Inter-Segment Income</t>
  </si>
  <si>
    <t>73.6%</t>
  </si>
  <si>
    <t>Operational Costs and Expenses</t>
  </si>
  <si>
    <t xml:space="preserve"> (45,927,111)</t>
  </si>
  <si>
    <t xml:space="preserve"> (42,978,077)</t>
  </si>
  <si>
    <t>6.9%</t>
  </si>
  <si>
    <t xml:space="preserve"> (2,949,034)</t>
  </si>
  <si>
    <t>94,738,898</t>
  </si>
  <si>
    <t>90,316,446</t>
  </si>
  <si>
    <t>4.9%</t>
  </si>
  <si>
    <t>4,422,452</t>
  </si>
  <si>
    <t xml:space="preserve"> (17,625,264)</t>
  </si>
  <si>
    <t xml:space="preserve"> (16,356,105)</t>
  </si>
  <si>
    <t>7.8%</t>
  </si>
  <si>
    <t xml:space="preserve"> (1,269,159)</t>
  </si>
  <si>
    <t>77,113,634</t>
  </si>
  <si>
    <t>73,960,341</t>
  </si>
  <si>
    <t>4.3%</t>
  </si>
  <si>
    <t>3,153,293</t>
  </si>
  <si>
    <t>Other Earnings</t>
  </si>
  <si>
    <t>(139.1%)</t>
  </si>
  <si>
    <t xml:space="preserve"> (9,282,390)</t>
  </si>
  <si>
    <t xml:space="preserve"> (10,389,493)</t>
  </si>
  <si>
    <t>1,107,103</t>
  </si>
  <si>
    <t>Tax Expenses</t>
  </si>
  <si>
    <t xml:space="preserve"> (16,621,058)</t>
  </si>
  <si>
    <t xml:space="preserve"> (14,217,380)</t>
  </si>
  <si>
    <t>16.9%</t>
  </si>
  <si>
    <t xml:space="preserve"> (2,403,678)</t>
  </si>
  <si>
    <t>50,147,699</t>
  </si>
  <si>
    <t>47,902,819</t>
  </si>
  <si>
    <t>2,244,880</t>
  </si>
  <si>
    <t>Accumulated Results, Non-Water Segment</t>
  </si>
  <si>
    <t>&gt;200%</t>
  </si>
  <si>
    <t>Dec. 16</t>
  </si>
  <si>
    <t>Assets</t>
  </si>
  <si>
    <t>Current assets</t>
  </si>
  <si>
    <t>186,859,637</t>
  </si>
  <si>
    <t>182,071,355</t>
  </si>
  <si>
    <t>2.6%</t>
  </si>
  <si>
    <t>Non-current assets</t>
  </si>
  <si>
    <t>1,594,029,601</t>
  </si>
  <si>
    <t>1,589,747,781</t>
  </si>
  <si>
    <t>0.3%</t>
  </si>
  <si>
    <t>Total assets</t>
  </si>
  <si>
    <t>1,780,889,238</t>
  </si>
  <si>
    <t>1,771,819,136</t>
  </si>
  <si>
    <t>0.5%</t>
  </si>
  <si>
    <t>Liabilities and equity</t>
  </si>
  <si>
    <t>Current liabilities</t>
  </si>
  <si>
    <t>162,551,473</t>
  </si>
  <si>
    <t>211,931,051</t>
  </si>
  <si>
    <t>(23.3%)</t>
  </si>
  <si>
    <t>Non-current liabilities</t>
  </si>
  <si>
    <t>879,527,965</t>
  </si>
  <si>
    <t>873,005,660</t>
  </si>
  <si>
    <t>0.7%</t>
  </si>
  <si>
    <t>Total liabilities</t>
  </si>
  <si>
    <t>1,042,079,438</t>
  </si>
  <si>
    <t>1,084,936,711</t>
  </si>
  <si>
    <t>(4.0%)</t>
  </si>
  <si>
    <t>Shareholder’s Equity</t>
  </si>
  <si>
    <t>684,994,439</t>
  </si>
  <si>
    <t>634,157,180</t>
  </si>
  <si>
    <t>Minority Interest</t>
  </si>
  <si>
    <t>53,815,361</t>
  </si>
  <si>
    <t>52,725,245</t>
  </si>
  <si>
    <t>2.1%</t>
  </si>
  <si>
    <t>Total Shareholder’s Equity</t>
  </si>
  <si>
    <t>738,809,800</t>
  </si>
  <si>
    <t>686,882,425</t>
  </si>
  <si>
    <t>7.6%</t>
  </si>
  <si>
    <t>Total Liabilities &amp; Shareholder’s Equity</t>
  </si>
  <si>
    <t>1,771,818,136</t>
  </si>
  <si>
    <r>
      <t>Investments (</t>
    </r>
    <r>
      <rPr>
        <b/>
        <sz val="9"/>
        <color rgb="FF002060"/>
        <rFont val="Arial"/>
        <family val="2"/>
      </rPr>
      <t>CLP Th$)</t>
    </r>
  </si>
  <si>
    <t>Mapocho-Trebal WWTP Expansion</t>
  </si>
  <si>
    <t>3,501,880</t>
  </si>
  <si>
    <t xml:space="preserve">Las Vizcachas PWTP Filter Renovations </t>
  </si>
  <si>
    <t>2,013,570</t>
  </si>
  <si>
    <t xml:space="preserve">Sewage Network Renovations </t>
  </si>
  <si>
    <t>1,413,395</t>
  </si>
  <si>
    <t>Chamisero Potable Water Plant</t>
  </si>
  <si>
    <t>1,191,484</t>
  </si>
  <si>
    <t xml:space="preserve">Potable Water Network Renovations </t>
  </si>
  <si>
    <t>1,040,251</t>
  </si>
  <si>
    <t>Capital CLP Th.$</t>
  </si>
  <si>
    <t> Currency</t>
  </si>
  <si>
    <t>12 months</t>
  </si>
  <si>
    <t>1 to 3 years</t>
  </si>
  <si>
    <t>3 to 5 years</t>
  </si>
  <si>
    <t>more than 5 years</t>
  </si>
  <si>
    <t>Promissory Notes</t>
  </si>
  <si>
    <t>191,520,598</t>
  </si>
  <si>
    <t>25,809,735</t>
  </si>
  <si>
    <t>26,400,498</t>
  </si>
  <si>
    <t>25,800,259</t>
  </si>
  <si>
    <t>113,510,106</t>
  </si>
  <si>
    <t>Bonds</t>
  </si>
  <si>
    <t>555,570,174</t>
  </si>
  <si>
    <t>8,947,824</t>
  </si>
  <si>
    <t>48,044,247</t>
  </si>
  <si>
    <t>19,366,312</t>
  </si>
  <si>
    <t>479,211,791</t>
  </si>
  <si>
    <t>Bank Debt</t>
  </si>
  <si>
    <t>100,019,209</t>
  </si>
  <si>
    <t>75,859,307</t>
  </si>
  <si>
    <t>24,159,902</t>
  </si>
  <si>
    <t>847,109,981</t>
  </si>
  <si>
    <t>34,757,559</t>
  </si>
  <si>
    <t>150,304,052</t>
  </si>
  <si>
    <t>69,326,473</t>
  </si>
  <si>
    <t>592,721,897</t>
  </si>
  <si>
    <t>Fixed</t>
  </si>
  <si>
    <t>Breakdown By Instrument</t>
  </si>
  <si>
    <t>Breakdown By Interest Rate</t>
  </si>
  <si>
    <t>Cash Flow Statement (CLP$ Th.)</t>
  </si>
  <si>
    <t>Operating activities</t>
  </si>
  <si>
    <t xml:space="preserve">58,530,337 </t>
  </si>
  <si>
    <t xml:space="preserve">66,297,871 </t>
  </si>
  <si>
    <t>(11.7%)</t>
  </si>
  <si>
    <t>Investment activities</t>
  </si>
  <si>
    <t>(25,689,824)</t>
  </si>
  <si>
    <t>(33,406,081)</t>
  </si>
  <si>
    <t>(23.1%)</t>
  </si>
  <si>
    <t>Financing activities</t>
  </si>
  <si>
    <t>(45,712,321)</t>
  </si>
  <si>
    <t>(3,120,623)</t>
  </si>
  <si>
    <t xml:space="preserve">1,364.8% </t>
  </si>
  <si>
    <t>Net flows for the period</t>
  </si>
  <si>
    <t>(12,871,808)</t>
  </si>
  <si>
    <t xml:space="preserve">29,771,167 </t>
  </si>
  <si>
    <t>(143.2%)</t>
  </si>
  <si>
    <t>Closing cash balance</t>
  </si>
  <si>
    <t xml:space="preserve">52,004,635 </t>
  </si>
  <si>
    <t xml:space="preserve">62,724,696 </t>
  </si>
  <si>
    <t>(17.1%)</t>
  </si>
  <si>
    <t>Liquidity</t>
  </si>
  <si>
    <t>Current Ratio</t>
  </si>
  <si>
    <t>times</t>
  </si>
  <si>
    <t>1.15</t>
  </si>
  <si>
    <t>0.86</t>
  </si>
  <si>
    <t>Acid Test Ratio</t>
  </si>
  <si>
    <t>0.32</t>
  </si>
  <si>
    <t>0.31</t>
  </si>
  <si>
    <t>Leverage</t>
  </si>
  <si>
    <t>Total Leverage</t>
  </si>
  <si>
    <t>1.41</t>
  </si>
  <si>
    <t>1.58</t>
  </si>
  <si>
    <t>Current Leverage</t>
  </si>
  <si>
    <t>0.16</t>
  </si>
  <si>
    <t>0.20</t>
  </si>
  <si>
    <t>Long-term Leverage</t>
  </si>
  <si>
    <t>0.84</t>
  </si>
  <si>
    <t>0.80</t>
  </si>
  <si>
    <t>Interest Coverage Ratio</t>
  </si>
  <si>
    <t>8.30</t>
  </si>
  <si>
    <t>8.31</t>
  </si>
  <si>
    <t>Return</t>
  </si>
  <si>
    <t>ROE</t>
  </si>
  <si>
    <t>22.68</t>
  </si>
  <si>
    <t>24.07</t>
  </si>
  <si>
    <t>ROA</t>
  </si>
  <si>
    <t>8.64</t>
  </si>
  <si>
    <t>8.70</t>
  </si>
  <si>
    <t>Earnings Per Share</t>
  </si>
  <si>
    <t>CLP $</t>
  </si>
  <si>
    <t>25.02</t>
  </si>
  <si>
    <t>24.61</t>
  </si>
  <si>
    <t>Dividend Yield*</t>
  </si>
  <si>
    <t>5.54</t>
  </si>
  <si>
    <t>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</si>
</sst>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0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b/>
      <sz val="10"/>
      <name val="Times New Roman"/>
      <family val="1"/>
    </font>
    <font>
      <b/>
      <sz val="10"/>
      <color rgb="FF002060"/>
      <name val="Arial"/>
      <family val="2"/>
    </font>
    <font>
      <b/>
      <sz val="10"/>
      <color rgb="FF1F497D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double">
        <color indexed="64"/>
      </top>
      <bottom/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  <xf numFmtId="9" fontId="7" fillId="0" borderId="0" applyFont="0" applyFill="0" applyBorder="0" applyAlignment="0" applyProtection="0"/>
  </cellStyleXfs>
  <cellXfs count="87">
    <xf numFmtId="0" fontId="0" fillId="0" borderId="0" xfId="0"/>
    <xf numFmtId="0" fontId="31" fillId="0" borderId="0" xfId="0" applyFont="1"/>
    <xf numFmtId="166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10" fontId="67" fillId="0" borderId="0" xfId="0" applyNumberFormat="1" applyFont="1" applyAlignment="1">
      <alignment horizontal="right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67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0" xfId="0" applyFont="1" applyAlignment="1">
      <alignment horizontal="center"/>
    </xf>
    <xf numFmtId="0" fontId="71" fillId="0" borderId="0" xfId="1697" applyFont="1" applyAlignment="1">
      <alignment horizontal="left" indent="2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0" fillId="0" borderId="0" xfId="0" applyNumberFormat="1" applyFont="1"/>
    <xf numFmtId="9" fontId="70" fillId="0" borderId="0" xfId="949" applyFont="1"/>
    <xf numFmtId="0" fontId="76" fillId="92" borderId="0" xfId="0" applyFont="1" applyFill="1"/>
    <xf numFmtId="9" fontId="76" fillId="92" borderId="0" xfId="949" applyFont="1" applyFill="1"/>
    <xf numFmtId="3" fontId="76" fillId="92" borderId="0" xfId="0" applyNumberFormat="1" applyFont="1" applyFill="1"/>
    <xf numFmtId="9" fontId="76" fillId="92" borderId="0" xfId="949" applyNumberFormat="1" applyFont="1" applyFill="1"/>
    <xf numFmtId="3" fontId="69" fillId="0" borderId="0" xfId="1697" applyNumberFormat="1" applyFont="1" applyAlignment="1">
      <alignment vertical="center"/>
    </xf>
    <xf numFmtId="0" fontId="66" fillId="0" borderId="28" xfId="0" applyFont="1" applyBorder="1" applyAlignment="1">
      <alignment vertical="center"/>
    </xf>
    <xf numFmtId="0" fontId="66" fillId="0" borderId="28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72" fillId="0" borderId="0" xfId="0" applyFont="1"/>
    <xf numFmtId="173" fontId="69" fillId="0" borderId="0" xfId="828" applyNumberFormat="1" applyFont="1" applyAlignment="1">
      <alignment vertical="center"/>
    </xf>
    <xf numFmtId="0" fontId="77" fillId="0" borderId="0" xfId="0" applyFont="1"/>
    <xf numFmtId="9" fontId="78" fillId="0" borderId="0" xfId="949" applyFont="1"/>
    <xf numFmtId="0" fontId="66" fillId="0" borderId="25" xfId="0" applyFont="1" applyBorder="1" applyAlignment="1">
      <alignment horizontal="center" vertical="center"/>
    </xf>
    <xf numFmtId="174" fontId="67" fillId="0" borderId="0" xfId="0" applyNumberFormat="1" applyFont="1" applyAlignment="1">
      <alignment horizontal="right" vertical="center"/>
    </xf>
    <xf numFmtId="175" fontId="67" fillId="0" borderId="0" xfId="0" applyNumberFormat="1" applyFont="1" applyAlignment="1">
      <alignment horizontal="right" vertical="center"/>
    </xf>
    <xf numFmtId="174" fontId="69" fillId="0" borderId="0" xfId="0" applyNumberFormat="1" applyFont="1"/>
    <xf numFmtId="3" fontId="66" fillId="0" borderId="0" xfId="0" applyNumberFormat="1" applyFont="1"/>
    <xf numFmtId="0" fontId="78" fillId="0" borderId="0" xfId="0" applyFont="1"/>
    <xf numFmtId="174" fontId="0" fillId="0" borderId="0" xfId="0" applyNumberFormat="1"/>
    <xf numFmtId="0" fontId="0" fillId="0" borderId="0" xfId="0" applyAlignment="1">
      <alignment horizontal="left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/>
    </xf>
    <xf numFmtId="167" fontId="70" fillId="0" borderId="0" xfId="949" applyNumberFormat="1" applyFont="1"/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7" fillId="0" borderId="27" xfId="0" applyFont="1" applyBorder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72" fillId="0" borderId="0" xfId="0" applyFont="1"/>
    <xf numFmtId="0" fontId="67" fillId="0" borderId="0" xfId="0" applyFont="1" applyAlignment="1">
      <alignment horizontal="right" vertical="center"/>
    </xf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78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0" fontId="75" fillId="0" borderId="0" xfId="0" applyFont="1" applyAlignment="1">
      <alignment vertical="center"/>
    </xf>
    <xf numFmtId="0" fontId="79" fillId="0" borderId="25" xfId="0" applyFont="1" applyBorder="1" applyAlignment="1">
      <alignment vertical="center"/>
    </xf>
    <xf numFmtId="17" fontId="78" fillId="0" borderId="25" xfId="0" applyNumberFormat="1" applyFont="1" applyBorder="1" applyAlignment="1">
      <alignment horizontal="center" vertical="center"/>
    </xf>
    <xf numFmtId="0" fontId="67" fillId="0" borderId="25" xfId="0" applyFont="1" applyBorder="1" applyAlignment="1">
      <alignment vertical="center" wrapText="1"/>
    </xf>
    <xf numFmtId="0" fontId="67" fillId="0" borderId="25" xfId="0" applyFont="1" applyBorder="1" applyAlignment="1">
      <alignment horizontal="center" vertical="center"/>
    </xf>
    <xf numFmtId="0" fontId="67" fillId="0" borderId="25" xfId="0" applyFont="1" applyBorder="1" applyAlignment="1">
      <alignment horizontal="right" vertical="center"/>
    </xf>
    <xf numFmtId="0" fontId="66" fillId="0" borderId="0" xfId="0" applyFont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72" fillId="0" borderId="0" xfId="0" applyFont="1"/>
    <xf numFmtId="0" fontId="67" fillId="0" borderId="30" xfId="0" applyFont="1" applyBorder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7" fillId="0" borderId="27" xfId="0" applyFont="1" applyBorder="1" applyAlignment="1">
      <alignment horizontal="right" vertical="center"/>
    </xf>
    <xf numFmtId="0" fontId="66" fillId="0" borderId="31" xfId="0" applyFont="1" applyBorder="1" applyAlignment="1">
      <alignment horizontal="right" vertical="center"/>
    </xf>
    <xf numFmtId="0" fontId="66" fillId="0" borderId="29" xfId="0" applyFont="1" applyBorder="1" applyAlignment="1">
      <alignment vertical="center"/>
    </xf>
    <xf numFmtId="0" fontId="66" fillId="0" borderId="26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174" fontId="66" fillId="0" borderId="0" xfId="0" applyNumberFormat="1" applyFont="1" applyAlignment="1">
      <alignment horizontal="right" vertical="center"/>
    </xf>
    <xf numFmtId="175" fontId="66" fillId="0" borderId="0" xfId="0" applyNumberFormat="1" applyFont="1" applyAlignment="1">
      <alignment horizontal="right" vertical="center"/>
    </xf>
    <xf numFmtId="175" fontId="66" fillId="0" borderId="0" xfId="0" applyNumberFormat="1" applyFont="1" applyFill="1" applyAlignment="1">
      <alignment horizontal="right" vertical="center"/>
    </xf>
    <xf numFmtId="174" fontId="66" fillId="0" borderId="0" xfId="0" applyNumberFormat="1" applyFont="1" applyFill="1" applyAlignment="1">
      <alignment horizontal="right"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0583311588975354"/>
                  <c:y val="0.144401064450277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  <a:r>
                      <a:rPr lang="en-US" baseline="0"/>
                      <a:t>
23%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973036996106481E-2"/>
                  <c:y val="-0.292304607757363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Bonds</a:t>
                    </a:r>
                    <a:r>
                      <a:rPr lang="en-US" baseline="0"/>
                      <a:t>
65%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6556512307306618E-2"/>
                  <c:y val="0.166666666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Bank</a:t>
                    </a:r>
                    <a:r>
                      <a:rPr lang="en-US" baseline="0"/>
                      <a:t> Loans
</a:t>
                    </a:r>
                    <a:fld id="{EA29FB04-485E-4373-8648-83419DAC0E77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7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'[1]Aguas Andinas Consolidado (M$)'!$B$13:$B$15</c:f>
              <c:strCache>
                <c:ptCount val="3"/>
                <c:pt idx="0">
                  <c:v>AFRs</c:v>
                </c:pt>
                <c:pt idx="1">
                  <c:v>Bonos</c:v>
                </c:pt>
                <c:pt idx="2">
                  <c:v>Préstamos Bancarios</c:v>
                </c:pt>
              </c:strCache>
            </c:strRef>
          </c:cat>
          <c:val>
            <c:numRef>
              <c:f>'[1]Aguas Andinas Consolidado (M$)'!$C$13:$C$15</c:f>
              <c:numCache>
                <c:formatCode>General</c:formatCode>
                <c:ptCount val="3"/>
                <c:pt idx="0">
                  <c:v>0.22608705129084244</c:v>
                </c:pt>
                <c:pt idx="1">
                  <c:v>0.65584184657694578</c:v>
                </c:pt>
                <c:pt idx="2">
                  <c:v>0.11807110213221184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519685039370079"/>
                  <c:y val="-0.2446296296296296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
</a:t>
                    </a:r>
                    <a:fld id="{9E03CA40-743B-4F25-91DC-BB934B98D13C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'[1]Aguas Andinas Consolidado (M$)'!$F$13:$F$14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'[1]Aguas Andinas Consolidado (M$)'!$G$13:$G$14</c:f>
              <c:numCache>
                <c:formatCode>General</c:formatCode>
                <c:ptCount val="2"/>
                <c:pt idx="0">
                  <c:v>0.88192889786778816</c:v>
                </c:pt>
                <c:pt idx="1">
                  <c:v>0.11807110213221184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85725</xdr:rowOff>
    </xdr:from>
    <xdr:to>
      <xdr:col>5</xdr:col>
      <xdr:colOff>590550</xdr:colOff>
      <xdr:row>27</xdr:row>
      <xdr:rowOff>161925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13</xdr:row>
      <xdr:rowOff>123825</xdr:rowOff>
    </xdr:from>
    <xdr:to>
      <xdr:col>9</xdr:col>
      <xdr:colOff>0</xdr:colOff>
      <xdr:row>28</xdr:row>
      <xdr:rowOff>9525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QHHN2ZMV\Aguas%20Andinas%20Consolidado_Tablas%20An&#225;lisis%20Razonado_Marzo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Tabla"/>
      <sheetName val="Aguas Andinas Consolidado (M$)"/>
    </sheetNames>
    <sheetDataSet>
      <sheetData sheetId="0" refreshError="1"/>
      <sheetData sheetId="1">
        <row r="13">
          <cell r="B13" t="str">
            <v>AFRs</v>
          </cell>
          <cell r="C13">
            <v>0.22608705129084244</v>
          </cell>
          <cell r="F13" t="str">
            <v>Fija</v>
          </cell>
          <cell r="G13">
            <v>0.88192889786778816</v>
          </cell>
        </row>
        <row r="14">
          <cell r="B14" t="str">
            <v>Bonos</v>
          </cell>
          <cell r="C14">
            <v>0.65584184657694578</v>
          </cell>
          <cell r="F14" t="str">
            <v>Variable</v>
          </cell>
          <cell r="G14">
            <v>0.11807110213221184</v>
          </cell>
        </row>
        <row r="15">
          <cell r="B15" t="str">
            <v>Préstamos Bancarios</v>
          </cell>
          <cell r="C15">
            <v>0.11807110213221184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opLeftCell="A19" workbookViewId="0">
      <selection activeCell="B36" sqref="B36:E41"/>
    </sheetView>
  </sheetViews>
  <sheetFormatPr baseColWidth="10" defaultRowHeight="15" customHeight="1"/>
  <cols>
    <col min="1" max="1" width="4" style="6" customWidth="1"/>
    <col min="2" max="2" width="44.85546875" style="6" bestFit="1" customWidth="1"/>
    <col min="3" max="4" width="12.7109375" style="6" customWidth="1"/>
    <col min="5" max="5" width="15.5703125" style="6" customWidth="1"/>
    <col min="6" max="9" width="11.42578125" style="6"/>
    <col min="10" max="10" width="14.140625" style="6" bestFit="1" customWidth="1"/>
    <col min="11" max="16384" width="11.42578125" style="6"/>
  </cols>
  <sheetData>
    <row r="1" spans="1:10" ht="15" customHeight="1">
      <c r="A1" s="7" t="s">
        <v>31</v>
      </c>
    </row>
    <row r="2" spans="1:10" ht="15" customHeight="1">
      <c r="B2" s="28" t="s">
        <v>32</v>
      </c>
      <c r="C2" s="72" t="s">
        <v>28</v>
      </c>
      <c r="D2" s="72" t="s">
        <v>29</v>
      </c>
      <c r="E2" s="72" t="s">
        <v>18</v>
      </c>
      <c r="F2" s="74"/>
      <c r="G2" s="72" t="s">
        <v>73</v>
      </c>
    </row>
    <row r="3" spans="1:10" s="18" customFormat="1" ht="15" customHeight="1" thickBot="1">
      <c r="B3" s="14" t="s">
        <v>33</v>
      </c>
      <c r="C3" s="73"/>
      <c r="D3" s="73"/>
      <c r="E3" s="73"/>
      <c r="F3" s="74"/>
      <c r="G3" s="73"/>
    </row>
    <row r="4" spans="1:10" ht="15" customHeight="1">
      <c r="B4" s="15" t="s">
        <v>34</v>
      </c>
      <c r="C4" s="13" t="s">
        <v>69</v>
      </c>
      <c r="D4" s="13" t="s">
        <v>71</v>
      </c>
      <c r="E4" s="13" t="s">
        <v>74</v>
      </c>
      <c r="F4" s="40"/>
      <c r="G4" s="13" t="s">
        <v>72</v>
      </c>
    </row>
    <row r="5" spans="1:10" s="20" customFormat="1" ht="15" customHeight="1">
      <c r="B5" s="15" t="s">
        <v>35</v>
      </c>
      <c r="C5" s="13" t="s">
        <v>75</v>
      </c>
      <c r="D5" s="13" t="s">
        <v>76</v>
      </c>
      <c r="E5" s="13" t="s">
        <v>77</v>
      </c>
      <c r="F5" s="40"/>
      <c r="G5" s="13" t="s">
        <v>78</v>
      </c>
    </row>
    <row r="6" spans="1:10" s="20" customFormat="1" ht="15" customHeight="1">
      <c r="B6" s="28" t="s">
        <v>7</v>
      </c>
      <c r="C6" s="59" t="s">
        <v>79</v>
      </c>
      <c r="D6" s="59" t="s">
        <v>80</v>
      </c>
      <c r="E6" s="59" t="s">
        <v>81</v>
      </c>
      <c r="F6" s="40"/>
      <c r="G6" s="59" t="s">
        <v>82</v>
      </c>
      <c r="J6" s="41"/>
    </row>
    <row r="7" spans="1:10" s="20" customFormat="1" ht="15" customHeight="1">
      <c r="B7" s="15" t="s">
        <v>36</v>
      </c>
      <c r="C7" s="13" t="s">
        <v>83</v>
      </c>
      <c r="D7" s="13" t="s">
        <v>84</v>
      </c>
      <c r="E7" s="13" t="s">
        <v>85</v>
      </c>
      <c r="F7" s="40"/>
      <c r="G7" s="13" t="s">
        <v>86</v>
      </c>
      <c r="J7" s="41"/>
    </row>
    <row r="8" spans="1:10" s="20" customFormat="1" ht="15" customHeight="1">
      <c r="B8" s="28" t="s">
        <v>37</v>
      </c>
      <c r="C8" s="59" t="s">
        <v>87</v>
      </c>
      <c r="D8" s="59" t="s">
        <v>88</v>
      </c>
      <c r="E8" s="59" t="s">
        <v>74</v>
      </c>
      <c r="F8" s="40"/>
      <c r="G8" s="59" t="s">
        <v>89</v>
      </c>
      <c r="J8" s="41"/>
    </row>
    <row r="9" spans="1:10" s="20" customFormat="1" ht="15" customHeight="1">
      <c r="B9" s="15" t="s">
        <v>38</v>
      </c>
      <c r="C9" s="13" t="s">
        <v>90</v>
      </c>
      <c r="D9" s="13" t="s">
        <v>91</v>
      </c>
      <c r="E9" s="13" t="s">
        <v>92</v>
      </c>
      <c r="F9" s="40"/>
      <c r="G9" s="13" t="s">
        <v>93</v>
      </c>
    </row>
    <row r="10" spans="1:10" s="20" customFormat="1" ht="15" customHeight="1">
      <c r="B10" s="15" t="s">
        <v>39</v>
      </c>
      <c r="C10" s="13" t="s">
        <v>94</v>
      </c>
      <c r="D10" s="13" t="s">
        <v>95</v>
      </c>
      <c r="E10" s="13" t="s">
        <v>96</v>
      </c>
      <c r="F10" s="40"/>
      <c r="G10" s="13" t="s">
        <v>97</v>
      </c>
      <c r="J10" s="41"/>
    </row>
    <row r="11" spans="1:10" s="20" customFormat="1" ht="15" customHeight="1">
      <c r="B11" s="28" t="s">
        <v>40</v>
      </c>
      <c r="C11" s="59" t="s">
        <v>98</v>
      </c>
      <c r="D11" s="59" t="s">
        <v>99</v>
      </c>
      <c r="E11" s="59" t="s">
        <v>100</v>
      </c>
      <c r="F11" s="40"/>
      <c r="G11" s="59" t="s">
        <v>101</v>
      </c>
    </row>
    <row r="12" spans="1:10" s="20" customFormat="1" ht="15" customHeight="1"/>
    <row r="13" spans="1:10" ht="15" customHeight="1">
      <c r="A13" s="7" t="s">
        <v>41</v>
      </c>
    </row>
    <row r="14" spans="1:10" s="20" customFormat="1" ht="15" customHeight="1">
      <c r="B14" s="8"/>
      <c r="C14" s="4"/>
      <c r="D14" s="4"/>
      <c r="E14" s="5"/>
      <c r="F14" s="19"/>
      <c r="G14" s="4"/>
    </row>
    <row r="15" spans="1:10" s="20" customFormat="1" ht="15" customHeight="1" thickBot="1">
      <c r="B15" s="40"/>
      <c r="C15" s="73" t="s">
        <v>42</v>
      </c>
      <c r="D15" s="73"/>
      <c r="E15" s="40"/>
      <c r="F15" s="73" t="s">
        <v>43</v>
      </c>
      <c r="G15" s="73"/>
      <c r="H15" s="74"/>
      <c r="I15" s="74"/>
      <c r="J15" s="56" t="s">
        <v>44</v>
      </c>
    </row>
    <row r="16" spans="1:10" s="20" customFormat="1" ht="15" customHeight="1">
      <c r="B16" s="40"/>
      <c r="C16" s="57" t="s">
        <v>45</v>
      </c>
      <c r="D16" s="79" t="s">
        <v>46</v>
      </c>
      <c r="E16" s="40"/>
      <c r="F16" s="57" t="s">
        <v>45</v>
      </c>
      <c r="G16" s="81" t="s">
        <v>46</v>
      </c>
      <c r="H16" s="40"/>
      <c r="I16" s="72" t="s">
        <v>47</v>
      </c>
      <c r="J16" s="72"/>
    </row>
    <row r="17" spans="2:13" s="20" customFormat="1" ht="15" customHeight="1" thickBot="1">
      <c r="B17" s="40"/>
      <c r="C17" s="56" t="s">
        <v>47</v>
      </c>
      <c r="D17" s="80"/>
      <c r="E17" s="40"/>
      <c r="F17" s="56" t="s">
        <v>47</v>
      </c>
      <c r="G17" s="82"/>
      <c r="H17" s="40"/>
      <c r="I17" s="82"/>
      <c r="J17" s="82"/>
    </row>
    <row r="18" spans="2:13" s="20" customFormat="1" ht="15" customHeight="1">
      <c r="B18" s="15" t="s">
        <v>48</v>
      </c>
      <c r="C18" s="13" t="s">
        <v>49</v>
      </c>
      <c r="D18" s="13" t="s">
        <v>50</v>
      </c>
      <c r="E18" s="40"/>
      <c r="F18" s="13" t="s">
        <v>51</v>
      </c>
      <c r="G18" s="13" t="s">
        <v>52</v>
      </c>
      <c r="H18" s="40"/>
      <c r="I18" s="75" t="s">
        <v>53</v>
      </c>
      <c r="J18" s="75"/>
      <c r="M18" s="39"/>
    </row>
    <row r="19" spans="2:13" s="20" customFormat="1" ht="15" customHeight="1">
      <c r="B19" s="15" t="s">
        <v>54</v>
      </c>
      <c r="C19" s="13" t="s">
        <v>55</v>
      </c>
      <c r="D19" s="13" t="s">
        <v>56</v>
      </c>
      <c r="E19" s="40"/>
      <c r="F19" s="13" t="s">
        <v>57</v>
      </c>
      <c r="G19" s="13" t="s">
        <v>56</v>
      </c>
      <c r="H19" s="40"/>
      <c r="I19" s="76" t="s">
        <v>58</v>
      </c>
      <c r="J19" s="76"/>
      <c r="M19" s="39"/>
    </row>
    <row r="20" spans="2:13" s="20" customFormat="1" ht="15" customHeight="1">
      <c r="B20" s="15" t="s">
        <v>59</v>
      </c>
      <c r="C20" s="13" t="s">
        <v>60</v>
      </c>
      <c r="D20" s="13" t="s">
        <v>61</v>
      </c>
      <c r="E20" s="40"/>
      <c r="F20" s="13" t="s">
        <v>62</v>
      </c>
      <c r="G20" s="13" t="s">
        <v>63</v>
      </c>
      <c r="H20" s="40"/>
      <c r="I20" s="76">
        <v>-707.2</v>
      </c>
      <c r="J20" s="76"/>
      <c r="M20" s="39"/>
    </row>
    <row r="21" spans="2:13" s="20" customFormat="1" ht="15" customHeight="1" thickBot="1">
      <c r="B21" s="15" t="s">
        <v>64</v>
      </c>
      <c r="C21" s="58" t="s">
        <v>65</v>
      </c>
      <c r="D21" s="58" t="s">
        <v>66</v>
      </c>
      <c r="E21" s="40"/>
      <c r="F21" s="58" t="s">
        <v>67</v>
      </c>
      <c r="G21" s="58" t="s">
        <v>68</v>
      </c>
      <c r="H21" s="40"/>
      <c r="I21" s="77">
        <v>661.64700000000005</v>
      </c>
      <c r="J21" s="77"/>
      <c r="M21" s="39"/>
    </row>
    <row r="22" spans="2:13" s="20" customFormat="1" ht="15" customHeight="1" thickTop="1">
      <c r="B22" s="28" t="s">
        <v>12</v>
      </c>
      <c r="C22" s="59" t="s">
        <v>69</v>
      </c>
      <c r="D22" s="13" t="s">
        <v>70</v>
      </c>
      <c r="E22" s="40"/>
      <c r="F22" s="59" t="s">
        <v>71</v>
      </c>
      <c r="G22" s="13" t="s">
        <v>70</v>
      </c>
      <c r="H22" s="40"/>
      <c r="I22" s="78" t="s">
        <v>72</v>
      </c>
      <c r="J22" s="78"/>
      <c r="L22" s="29"/>
      <c r="M22" s="39"/>
    </row>
    <row r="23" spans="2:13" s="20" customFormat="1" ht="15" customHeight="1"/>
    <row r="24" spans="2:13" s="20" customFormat="1" ht="15" customHeight="1" thickBot="1">
      <c r="B24" s="14" t="s">
        <v>102</v>
      </c>
      <c r="C24" s="56" t="s">
        <v>103</v>
      </c>
      <c r="D24" s="56" t="s">
        <v>104</v>
      </c>
      <c r="E24" s="56" t="s">
        <v>5</v>
      </c>
      <c r="F24" s="40"/>
      <c r="G24" s="56" t="s">
        <v>105</v>
      </c>
    </row>
    <row r="25" spans="2:13" s="20" customFormat="1" ht="15" customHeight="1">
      <c r="B25" s="15" t="s">
        <v>48</v>
      </c>
      <c r="C25" s="13">
        <v>166.352</v>
      </c>
      <c r="D25" s="13">
        <v>159.15899999999999</v>
      </c>
      <c r="E25" s="13" t="s">
        <v>106</v>
      </c>
      <c r="F25" s="40"/>
      <c r="G25" s="13">
        <v>7.1929999999999996</v>
      </c>
      <c r="I25" s="41"/>
    </row>
    <row r="26" spans="2:13" s="20" customFormat="1" ht="15" customHeight="1">
      <c r="B26" s="15" t="s">
        <v>107</v>
      </c>
      <c r="C26" s="13">
        <v>157.60400000000001</v>
      </c>
      <c r="D26" s="13">
        <v>151.422</v>
      </c>
      <c r="E26" s="13" t="s">
        <v>108</v>
      </c>
      <c r="F26" s="40"/>
      <c r="G26" s="13">
        <v>6.1820000000000004</v>
      </c>
      <c r="I26" s="41"/>
    </row>
    <row r="27" spans="2:13" s="20" customFormat="1" ht="15" customHeight="1">
      <c r="B27" s="15" t="s">
        <v>109</v>
      </c>
      <c r="C27" s="13">
        <v>135.91200000000001</v>
      </c>
      <c r="D27" s="13">
        <v>130.452</v>
      </c>
      <c r="E27" s="13" t="s">
        <v>110</v>
      </c>
      <c r="F27" s="40"/>
      <c r="G27" s="13">
        <v>5.46</v>
      </c>
      <c r="I27" s="41"/>
    </row>
    <row r="28" spans="2:13" ht="15" customHeight="1">
      <c r="B28" s="15" t="s">
        <v>111</v>
      </c>
      <c r="C28" s="13">
        <v>36.908000000000001</v>
      </c>
      <c r="D28" s="13">
        <v>35.334000000000003</v>
      </c>
      <c r="E28" s="13" t="s">
        <v>106</v>
      </c>
      <c r="F28" s="13"/>
      <c r="G28" s="13">
        <v>1.5740000000000001</v>
      </c>
    </row>
    <row r="29" spans="2:13" ht="15" customHeight="1">
      <c r="B29" s="40"/>
      <c r="C29" s="40"/>
      <c r="D29" s="40"/>
      <c r="E29" s="40"/>
      <c r="F29" s="40"/>
      <c r="G29" s="40"/>
    </row>
    <row r="30" spans="2:13" ht="15" customHeight="1" thickBot="1">
      <c r="B30" s="14" t="s">
        <v>112</v>
      </c>
      <c r="C30" s="56" t="s">
        <v>103</v>
      </c>
      <c r="D30" s="56" t="s">
        <v>104</v>
      </c>
      <c r="E30" s="56" t="s">
        <v>5</v>
      </c>
      <c r="F30" s="40"/>
      <c r="G30" s="56" t="s">
        <v>105</v>
      </c>
    </row>
    <row r="31" spans="2:13" ht="15" customHeight="1">
      <c r="B31" s="15" t="s">
        <v>48</v>
      </c>
      <c r="C31" s="13" t="s">
        <v>113</v>
      </c>
      <c r="D31" s="13" t="s">
        <v>114</v>
      </c>
      <c r="E31" s="13" t="s">
        <v>115</v>
      </c>
      <c r="F31" s="40"/>
      <c r="G31" s="13">
        <v>49.642000000000003</v>
      </c>
    </row>
    <row r="32" spans="2:13" ht="15" customHeight="1">
      <c r="B32" s="15" t="s">
        <v>107</v>
      </c>
      <c r="C32" s="13" t="s">
        <v>116</v>
      </c>
      <c r="D32" s="13" t="s">
        <v>117</v>
      </c>
      <c r="E32" s="13" t="s">
        <v>115</v>
      </c>
      <c r="F32" s="40"/>
      <c r="G32" s="13">
        <v>48.985999999999997</v>
      </c>
    </row>
    <row r="33" spans="2:7" ht="15" customHeight="1">
      <c r="B33" s="22"/>
      <c r="C33" s="22"/>
    </row>
    <row r="34" spans="2:7" ht="15" customHeight="1">
      <c r="B34" s="9" t="s">
        <v>118</v>
      </c>
      <c r="C34" s="22"/>
    </row>
    <row r="35" spans="2:7" ht="15" customHeight="1">
      <c r="B35" s="9"/>
      <c r="C35" s="22"/>
    </row>
    <row r="36" spans="2:7" ht="13.5" thickBot="1">
      <c r="B36" s="37" t="s">
        <v>119</v>
      </c>
      <c r="C36" s="38" t="s">
        <v>120</v>
      </c>
      <c r="D36" s="38" t="s">
        <v>121</v>
      </c>
      <c r="E36" s="38" t="s">
        <v>13</v>
      </c>
    </row>
    <row r="37" spans="2:7" ht="12.75">
      <c r="B37" s="15" t="s">
        <v>19</v>
      </c>
      <c r="C37" s="13" t="s">
        <v>122</v>
      </c>
      <c r="D37" s="13">
        <v>852.61199999999997</v>
      </c>
      <c r="E37" s="13" t="s">
        <v>123</v>
      </c>
      <c r="G37" s="23"/>
    </row>
    <row r="38" spans="2:7" s="18" customFormat="1" ht="12.75">
      <c r="B38" s="15" t="s">
        <v>2</v>
      </c>
      <c r="C38" s="13" t="s">
        <v>124</v>
      </c>
      <c r="D38" s="13" t="s">
        <v>125</v>
      </c>
      <c r="E38" s="13" t="s">
        <v>126</v>
      </c>
      <c r="G38" s="23"/>
    </row>
    <row r="39" spans="2:7" ht="12.75">
      <c r="B39" s="15" t="s">
        <v>20</v>
      </c>
      <c r="C39" s="13" t="s">
        <v>127</v>
      </c>
      <c r="D39" s="13" t="s">
        <v>128</v>
      </c>
      <c r="E39" s="13" t="s">
        <v>129</v>
      </c>
      <c r="G39" s="23"/>
    </row>
    <row r="40" spans="2:7" ht="12.75">
      <c r="B40" s="15" t="s">
        <v>3</v>
      </c>
      <c r="C40" s="13">
        <v>0</v>
      </c>
      <c r="D40" s="13">
        <v>0</v>
      </c>
      <c r="E40" s="13" t="s">
        <v>30</v>
      </c>
      <c r="G40" s="23"/>
    </row>
    <row r="41" spans="2:7" ht="12.75">
      <c r="B41" s="28" t="s">
        <v>130</v>
      </c>
      <c r="C41" s="59" t="s">
        <v>131</v>
      </c>
      <c r="D41" s="59" t="s">
        <v>132</v>
      </c>
      <c r="E41" s="59" t="s">
        <v>133</v>
      </c>
      <c r="F41" s="47"/>
      <c r="G41" s="23"/>
    </row>
    <row r="42" spans="2:7" ht="15" customHeight="1">
      <c r="B42" s="22"/>
      <c r="C42" s="48"/>
      <c r="D42" s="48"/>
    </row>
    <row r="43" spans="2:7" ht="15" customHeight="1">
      <c r="B43" s="22"/>
      <c r="C43" s="30"/>
      <c r="D43" s="30"/>
      <c r="G43" s="23"/>
    </row>
    <row r="47" spans="2:7" ht="15" customHeight="1">
      <c r="B47" s="15"/>
      <c r="C47" s="12"/>
    </row>
    <row r="48" spans="2:7" ht="15" customHeight="1">
      <c r="B48" s="15"/>
      <c r="C48" s="12"/>
    </row>
    <row r="49" spans="2:3" ht="15" customHeight="1">
      <c r="B49" s="15"/>
      <c r="C49" s="12"/>
    </row>
  </sheetData>
  <mergeCells count="16">
    <mergeCell ref="C15:D15"/>
    <mergeCell ref="F15:G15"/>
    <mergeCell ref="D16:D17"/>
    <mergeCell ref="G16:G17"/>
    <mergeCell ref="H15:I15"/>
    <mergeCell ref="I16:J17"/>
    <mergeCell ref="I18:J18"/>
    <mergeCell ref="I19:J19"/>
    <mergeCell ref="I20:J20"/>
    <mergeCell ref="I21:J21"/>
    <mergeCell ref="I22:J22"/>
    <mergeCell ref="C2:C3"/>
    <mergeCell ref="D2:D3"/>
    <mergeCell ref="E2:E3"/>
    <mergeCell ref="F2:F3"/>
    <mergeCell ref="G2:G3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showGridLines="0" tabSelected="1" topLeftCell="A7" workbookViewId="0">
      <selection activeCell="C21" sqref="C21:G30"/>
    </sheetView>
  </sheetViews>
  <sheetFormatPr baseColWidth="10" defaultRowHeight="12.75"/>
  <cols>
    <col min="2" max="2" width="25.28515625" bestFit="1" customWidth="1"/>
    <col min="3" max="4" width="12" bestFit="1" customWidth="1"/>
    <col min="10" max="10" width="68.28515625" bestFit="1" customWidth="1"/>
    <col min="11" max="11" width="12.28515625" bestFit="1" customWidth="1"/>
  </cols>
  <sheetData>
    <row r="1" spans="2:13">
      <c r="B1" s="49" t="s">
        <v>134</v>
      </c>
    </row>
    <row r="2" spans="2:13">
      <c r="B2" s="49"/>
    </row>
    <row r="3" spans="2:13">
      <c r="B3" s="28" t="s">
        <v>135</v>
      </c>
      <c r="C3" s="72" t="s">
        <v>42</v>
      </c>
      <c r="D3" s="72" t="s">
        <v>43</v>
      </c>
      <c r="E3" s="72" t="s">
        <v>5</v>
      </c>
      <c r="F3" s="74"/>
      <c r="G3" s="72" t="s">
        <v>136</v>
      </c>
    </row>
    <row r="4" spans="2:13" ht="13.5" thickBot="1">
      <c r="B4" s="14" t="s">
        <v>33</v>
      </c>
      <c r="C4" s="73"/>
      <c r="D4" s="73"/>
      <c r="E4" s="73"/>
      <c r="F4" s="74"/>
      <c r="G4" s="73"/>
    </row>
    <row r="5" spans="2:13">
      <c r="B5" s="15" t="s">
        <v>137</v>
      </c>
      <c r="C5" s="13" t="s">
        <v>138</v>
      </c>
      <c r="D5" s="13" t="s">
        <v>139</v>
      </c>
      <c r="E5" s="13" t="s">
        <v>140</v>
      </c>
      <c r="F5" s="40"/>
      <c r="G5" s="13" t="s">
        <v>141</v>
      </c>
      <c r="J5" s="51"/>
      <c r="K5" s="50"/>
      <c r="L5" s="50"/>
      <c r="M5" s="50"/>
    </row>
    <row r="6" spans="2:13">
      <c r="B6" s="15" t="s">
        <v>142</v>
      </c>
      <c r="C6" s="13">
        <v>217.404</v>
      </c>
      <c r="D6" s="13">
        <v>125.26</v>
      </c>
      <c r="E6" s="13" t="s">
        <v>143</v>
      </c>
      <c r="F6" s="13"/>
      <c r="G6" s="13">
        <v>92.144000000000005</v>
      </c>
      <c r="J6" s="51"/>
      <c r="K6" s="50"/>
      <c r="L6" s="50"/>
      <c r="M6" s="50"/>
    </row>
    <row r="7" spans="2:13">
      <c r="B7" s="15" t="s">
        <v>144</v>
      </c>
      <c r="C7" s="13" t="s">
        <v>145</v>
      </c>
      <c r="D7" s="13" t="s">
        <v>146</v>
      </c>
      <c r="E7" s="13" t="s">
        <v>147</v>
      </c>
      <c r="F7" s="40"/>
      <c r="G7" s="13" t="s">
        <v>148</v>
      </c>
      <c r="J7" s="51"/>
      <c r="K7" s="50"/>
      <c r="L7" s="50"/>
      <c r="M7" s="50"/>
    </row>
    <row r="8" spans="2:13">
      <c r="B8" s="28" t="s">
        <v>7</v>
      </c>
      <c r="C8" s="59" t="s">
        <v>149</v>
      </c>
      <c r="D8" s="59" t="s">
        <v>150</v>
      </c>
      <c r="E8" s="59" t="s">
        <v>151</v>
      </c>
      <c r="F8" s="40"/>
      <c r="G8" s="59" t="s">
        <v>152</v>
      </c>
      <c r="J8" s="51"/>
      <c r="K8" s="50"/>
      <c r="L8" s="50"/>
      <c r="M8" s="50"/>
    </row>
    <row r="9" spans="2:13">
      <c r="B9" s="15" t="s">
        <v>36</v>
      </c>
      <c r="C9" s="13" t="s">
        <v>153</v>
      </c>
      <c r="D9" s="13" t="s">
        <v>154</v>
      </c>
      <c r="E9" s="13" t="s">
        <v>155</v>
      </c>
      <c r="F9" s="40"/>
      <c r="G9" s="13" t="s">
        <v>156</v>
      </c>
      <c r="J9" s="51"/>
      <c r="K9" s="50"/>
      <c r="L9" s="50"/>
      <c r="M9" s="50"/>
    </row>
    <row r="10" spans="2:13">
      <c r="B10" s="28" t="s">
        <v>37</v>
      </c>
      <c r="C10" s="59" t="s">
        <v>157</v>
      </c>
      <c r="D10" s="59" t="s">
        <v>158</v>
      </c>
      <c r="E10" s="59" t="s">
        <v>159</v>
      </c>
      <c r="F10" s="40"/>
      <c r="G10" s="59" t="s">
        <v>160</v>
      </c>
      <c r="J10" s="51"/>
      <c r="K10" s="50"/>
      <c r="L10" s="50"/>
      <c r="M10" s="50"/>
    </row>
    <row r="11" spans="2:13">
      <c r="B11" s="15" t="s">
        <v>161</v>
      </c>
      <c r="C11" s="13">
        <v>27.629000000000001</v>
      </c>
      <c r="D11" s="13">
        <v>-70.647999999999996</v>
      </c>
      <c r="E11" s="13" t="s">
        <v>162</v>
      </c>
      <c r="F11" s="13"/>
      <c r="G11" s="13">
        <v>98.277000000000001</v>
      </c>
      <c r="J11" s="51"/>
      <c r="K11" s="50"/>
      <c r="L11" s="50"/>
      <c r="M11" s="50"/>
    </row>
    <row r="12" spans="2:13">
      <c r="B12" s="15" t="s">
        <v>38</v>
      </c>
      <c r="C12" s="13" t="s">
        <v>163</v>
      </c>
      <c r="D12" s="13" t="s">
        <v>164</v>
      </c>
      <c r="E12" s="13" t="s">
        <v>92</v>
      </c>
      <c r="F12" s="40"/>
      <c r="G12" s="13" t="s">
        <v>165</v>
      </c>
      <c r="J12" s="51"/>
      <c r="K12" s="50"/>
      <c r="L12" s="50"/>
      <c r="M12" s="50"/>
    </row>
    <row r="13" spans="2:13">
      <c r="B13" s="15" t="s">
        <v>166</v>
      </c>
      <c r="C13" s="13" t="s">
        <v>167</v>
      </c>
      <c r="D13" s="13" t="s">
        <v>168</v>
      </c>
      <c r="E13" s="13" t="s">
        <v>169</v>
      </c>
      <c r="F13" s="40"/>
      <c r="G13" s="13" t="s">
        <v>170</v>
      </c>
      <c r="J13" s="51"/>
      <c r="K13" s="50"/>
      <c r="L13" s="50"/>
      <c r="M13" s="50"/>
    </row>
    <row r="14" spans="2:13">
      <c r="B14" s="28" t="s">
        <v>40</v>
      </c>
      <c r="C14" s="59" t="s">
        <v>171</v>
      </c>
      <c r="D14" s="59" t="s">
        <v>172</v>
      </c>
      <c r="E14" s="59" t="s">
        <v>74</v>
      </c>
      <c r="F14" s="40"/>
      <c r="G14" s="59" t="s">
        <v>173</v>
      </c>
      <c r="J14" s="51"/>
      <c r="K14" s="50"/>
      <c r="L14" s="50"/>
      <c r="M14" s="50"/>
    </row>
    <row r="15" spans="2:13">
      <c r="C15" s="50"/>
      <c r="D15" s="50"/>
      <c r="J15" s="51"/>
      <c r="M15" s="50"/>
    </row>
    <row r="16" spans="2:13">
      <c r="C16" s="50"/>
      <c r="D16" s="50"/>
      <c r="J16" s="51"/>
    </row>
    <row r="17" spans="2:10">
      <c r="B17" s="49" t="s">
        <v>174</v>
      </c>
      <c r="J17" s="51"/>
    </row>
    <row r="18" spans="2:10">
      <c r="B18" s="49"/>
      <c r="J18" s="51"/>
    </row>
    <row r="19" spans="2:10">
      <c r="B19" s="62" t="s">
        <v>135</v>
      </c>
      <c r="C19" s="72" t="s">
        <v>42</v>
      </c>
      <c r="D19" s="72" t="s">
        <v>43</v>
      </c>
      <c r="E19" s="72" t="s">
        <v>5</v>
      </c>
      <c r="F19" s="74"/>
      <c r="G19" s="72" t="s">
        <v>136</v>
      </c>
      <c r="J19" s="51"/>
    </row>
    <row r="20" spans="2:10" ht="13.5" thickBot="1">
      <c r="B20" s="63" t="s">
        <v>33</v>
      </c>
      <c r="C20" s="73"/>
      <c r="D20" s="73"/>
      <c r="E20" s="73"/>
      <c r="F20" s="74"/>
      <c r="G20" s="73"/>
    </row>
    <row r="21" spans="2:10">
      <c r="B21" s="10" t="s">
        <v>137</v>
      </c>
      <c r="C21" s="45">
        <v>5796491</v>
      </c>
      <c r="D21" s="45">
        <v>6143261</v>
      </c>
      <c r="E21" s="46">
        <v>-5.6000000000000001E-2</v>
      </c>
      <c r="F21" s="60"/>
      <c r="G21" s="45">
        <v>-346770</v>
      </c>
    </row>
    <row r="22" spans="2:10">
      <c r="B22" s="10" t="s">
        <v>142</v>
      </c>
      <c r="C22" s="45">
        <v>1003207</v>
      </c>
      <c r="D22" s="45">
        <v>829461</v>
      </c>
      <c r="E22" s="46">
        <v>0.20899999999999999</v>
      </c>
      <c r="F22" s="61"/>
      <c r="G22" s="45">
        <v>173746</v>
      </c>
    </row>
    <row r="23" spans="2:10" ht="24">
      <c r="B23" s="10" t="s">
        <v>144</v>
      </c>
      <c r="C23" s="45">
        <v>-5748242</v>
      </c>
      <c r="D23" s="45">
        <v>-6204017</v>
      </c>
      <c r="E23" s="46">
        <v>-7.2999999999999995E-2</v>
      </c>
      <c r="F23" s="60"/>
      <c r="G23" s="45">
        <v>455775</v>
      </c>
    </row>
    <row r="24" spans="2:10">
      <c r="B24" s="62" t="s">
        <v>7</v>
      </c>
      <c r="C24" s="83">
        <v>1051456</v>
      </c>
      <c r="D24" s="83">
        <v>768705</v>
      </c>
      <c r="E24" s="84">
        <v>0.36799999999999999</v>
      </c>
      <c r="F24" s="60"/>
      <c r="G24" s="83">
        <v>282751</v>
      </c>
    </row>
    <row r="25" spans="2:10">
      <c r="B25" s="10" t="s">
        <v>36</v>
      </c>
      <c r="C25" s="45">
        <v>-175555</v>
      </c>
      <c r="D25" s="45">
        <v>-178178</v>
      </c>
      <c r="E25" s="46">
        <v>-1.4999999999999999E-2</v>
      </c>
      <c r="F25" s="60"/>
      <c r="G25" s="45">
        <v>2623</v>
      </c>
    </row>
    <row r="26" spans="2:10">
      <c r="B26" s="62" t="s">
        <v>37</v>
      </c>
      <c r="C26" s="83"/>
      <c r="D26" s="83">
        <v>590527</v>
      </c>
      <c r="E26" s="84">
        <v>0.48299999999999998</v>
      </c>
      <c r="F26" s="42"/>
      <c r="G26" s="83">
        <v>285374</v>
      </c>
    </row>
    <row r="27" spans="2:10">
      <c r="B27" s="10" t="s">
        <v>161</v>
      </c>
      <c r="C27" s="45">
        <v>71193</v>
      </c>
      <c r="D27" s="45">
        <v>125</v>
      </c>
      <c r="E27" s="54" t="s">
        <v>175</v>
      </c>
      <c r="F27" s="61"/>
      <c r="G27" s="45">
        <v>71068</v>
      </c>
    </row>
    <row r="28" spans="2:10">
      <c r="B28" s="10" t="s">
        <v>38</v>
      </c>
      <c r="C28" s="45">
        <v>-736</v>
      </c>
      <c r="D28" s="45">
        <v>-4849</v>
      </c>
      <c r="E28" s="46">
        <v>-0.84799999999999998</v>
      </c>
      <c r="F28" s="60"/>
      <c r="G28" s="45">
        <v>4113</v>
      </c>
    </row>
    <row r="29" spans="2:10">
      <c r="B29" s="10" t="s">
        <v>166</v>
      </c>
      <c r="C29" s="45">
        <v>-256798</v>
      </c>
      <c r="D29" s="45">
        <v>-194934</v>
      </c>
      <c r="E29" s="46">
        <v>0.317</v>
      </c>
      <c r="F29" s="60"/>
      <c r="G29" s="45">
        <v>-61864</v>
      </c>
    </row>
    <row r="30" spans="2:10">
      <c r="B30" s="62" t="s">
        <v>40</v>
      </c>
      <c r="C30" s="83">
        <v>689560</v>
      </c>
      <c r="D30" s="83">
        <v>390869</v>
      </c>
      <c r="E30" s="85">
        <v>0.76400000000000001</v>
      </c>
      <c r="F30" s="42"/>
      <c r="G30" s="86">
        <v>298691</v>
      </c>
    </row>
  </sheetData>
  <mergeCells count="10">
    <mergeCell ref="C19:C20"/>
    <mergeCell ref="D19:D20"/>
    <mergeCell ref="E19:E20"/>
    <mergeCell ref="F19:F20"/>
    <mergeCell ref="G19:G20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F12" sqref="F12"/>
    </sheetView>
  </sheetViews>
  <sheetFormatPr baseColWidth="10" defaultRowHeight="15" customHeight="1"/>
  <cols>
    <col min="1" max="1" width="4" style="24" customWidth="1"/>
    <col min="2" max="2" width="25.28515625" style="24" bestFit="1" customWidth="1"/>
    <col min="3" max="16384" width="11.42578125" style="24"/>
  </cols>
  <sheetData>
    <row r="1" spans="1:14" ht="15" customHeight="1">
      <c r="A1" s="17" t="s">
        <v>15</v>
      </c>
    </row>
    <row r="3" spans="1:14" s="25" customFormat="1" ht="15" customHeight="1" thickBot="1">
      <c r="B3" s="14" t="s">
        <v>21</v>
      </c>
      <c r="C3" s="44" t="s">
        <v>23</v>
      </c>
      <c r="D3" s="44" t="s">
        <v>24</v>
      </c>
      <c r="E3" s="44" t="s">
        <v>5</v>
      </c>
      <c r="F3" s="40"/>
      <c r="G3" s="44" t="s">
        <v>25</v>
      </c>
    </row>
    <row r="4" spans="1:14" ht="15" customHeight="1">
      <c r="B4" s="15" t="s">
        <v>4</v>
      </c>
      <c r="C4" s="12">
        <v>131555571</v>
      </c>
      <c r="D4" s="12">
        <v>126712033</v>
      </c>
      <c r="E4" s="46">
        <f>+ROUND(G4/D4,3)</f>
        <v>3.7999999999999999E-2</v>
      </c>
      <c r="F4" s="40"/>
      <c r="G4" s="45">
        <f>+C4-D4</f>
        <v>4843538</v>
      </c>
    </row>
    <row r="5" spans="1:14" s="26" customFormat="1" ht="15" customHeight="1">
      <c r="B5" s="15" t="s">
        <v>6</v>
      </c>
      <c r="C5" s="12">
        <v>-53429059</v>
      </c>
      <c r="D5" s="12">
        <v>-48806938</v>
      </c>
      <c r="E5" s="46">
        <f t="shared" ref="E5:E12" si="0">+ROUND(G5/D5,3)</f>
        <v>9.5000000000000001E-2</v>
      </c>
      <c r="F5" s="40"/>
      <c r="G5" s="45">
        <f t="shared" ref="G5:G12" si="1">+C5-D5</f>
        <v>-4622121</v>
      </c>
    </row>
    <row r="6" spans="1:14" s="26" customFormat="1" ht="15" customHeight="1">
      <c r="B6" s="28" t="s">
        <v>7</v>
      </c>
      <c r="C6" s="29">
        <f>+C4+C5</f>
        <v>78126512</v>
      </c>
      <c r="D6" s="29">
        <f>+D4+D5</f>
        <v>77905095</v>
      </c>
      <c r="E6" s="46">
        <f t="shared" si="0"/>
        <v>3.0000000000000001E-3</v>
      </c>
      <c r="F6" s="42"/>
      <c r="G6" s="45">
        <f t="shared" si="1"/>
        <v>221417</v>
      </c>
    </row>
    <row r="7" spans="1:14" s="26" customFormat="1" ht="15" customHeight="1">
      <c r="B7" s="15" t="s">
        <v>8</v>
      </c>
      <c r="C7" s="12">
        <v>-16934222</v>
      </c>
      <c r="D7" s="12">
        <v>-17174932</v>
      </c>
      <c r="E7" s="46">
        <f t="shared" si="0"/>
        <v>-1.4E-2</v>
      </c>
      <c r="F7" s="40"/>
      <c r="G7" s="45">
        <f t="shared" si="1"/>
        <v>240710</v>
      </c>
      <c r="L7" s="12"/>
      <c r="M7" s="12"/>
      <c r="N7" s="36"/>
    </row>
    <row r="8" spans="1:14" s="26" customFormat="1" ht="15" customHeight="1">
      <c r="B8" s="28" t="s">
        <v>9</v>
      </c>
      <c r="C8" s="29">
        <f>+C6+C7</f>
        <v>61192290</v>
      </c>
      <c r="D8" s="29">
        <f>+D6+D7</f>
        <v>60730163</v>
      </c>
      <c r="E8" s="46">
        <f t="shared" si="0"/>
        <v>8.0000000000000002E-3</v>
      </c>
      <c r="F8" s="42"/>
      <c r="G8" s="45">
        <f t="shared" si="1"/>
        <v>462127</v>
      </c>
    </row>
    <row r="9" spans="1:14" s="26" customFormat="1" ht="15" customHeight="1">
      <c r="B9" s="15" t="s">
        <v>26</v>
      </c>
      <c r="C9" s="12">
        <v>14845686</v>
      </c>
      <c r="D9" s="12">
        <v>-158715</v>
      </c>
      <c r="E9" s="54" t="s">
        <v>27</v>
      </c>
      <c r="F9" s="40"/>
      <c r="G9" s="45">
        <f t="shared" si="1"/>
        <v>15004401</v>
      </c>
    </row>
    <row r="10" spans="1:14" s="26" customFormat="1" ht="15" customHeight="1">
      <c r="B10" s="15" t="s">
        <v>10</v>
      </c>
      <c r="C10" s="12">
        <v>-8421576</v>
      </c>
      <c r="D10" s="12">
        <v>-12847193</v>
      </c>
      <c r="E10" s="46">
        <f t="shared" si="0"/>
        <v>-0.34399999999999997</v>
      </c>
      <c r="F10" s="40"/>
      <c r="G10" s="45">
        <f t="shared" si="1"/>
        <v>4425617</v>
      </c>
    </row>
    <row r="11" spans="1:14" s="26" customFormat="1" ht="15" customHeight="1">
      <c r="B11" s="15" t="s">
        <v>17</v>
      </c>
      <c r="C11" s="12">
        <v>-15258183</v>
      </c>
      <c r="D11" s="12">
        <v>-10161532</v>
      </c>
      <c r="E11" s="46">
        <f t="shared" si="0"/>
        <v>0.502</v>
      </c>
      <c r="F11" s="42"/>
      <c r="G11" s="45">
        <f t="shared" si="1"/>
        <v>-5096651</v>
      </c>
    </row>
    <row r="12" spans="1:14" s="26" customFormat="1" ht="15" customHeight="1">
      <c r="B12" s="28" t="s">
        <v>11</v>
      </c>
      <c r="C12" s="29">
        <v>51019197</v>
      </c>
      <c r="D12" s="29">
        <v>36193509</v>
      </c>
      <c r="E12" s="46">
        <f t="shared" si="0"/>
        <v>0.41</v>
      </c>
      <c r="G12" s="45">
        <f t="shared" si="1"/>
        <v>14825688</v>
      </c>
    </row>
    <row r="13" spans="1:14" s="26" customFormat="1" ht="15" customHeight="1"/>
    <row r="14" spans="1:14" s="26" customFormat="1" ht="15" customHeight="1"/>
    <row r="15" spans="1:14" s="26" customFormat="1" ht="15" customHeight="1"/>
    <row r="16" spans="1:14" s="26" customFormat="1" ht="15" customHeight="1"/>
    <row r="17" s="26" customFormat="1" ht="15" customHeight="1"/>
    <row r="18" s="26" customFormat="1" ht="15" customHeight="1"/>
    <row r="19" s="26" customFormat="1" ht="15" customHeight="1"/>
    <row r="20" s="26" customFormat="1" ht="15" customHeight="1"/>
    <row r="21" s="26" customFormat="1" ht="15" customHeight="1"/>
    <row r="22" s="26" customFormat="1" ht="15" customHeight="1"/>
    <row r="23" s="26" customFormat="1" ht="15" customHeight="1"/>
    <row r="24" s="26" customFormat="1" ht="15" customHeight="1"/>
    <row r="25" s="26" customFormat="1" ht="15" customHeight="1"/>
    <row r="26" s="26" customFormat="1" ht="15" customHeight="1"/>
    <row r="37" s="25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9"/>
  <sheetViews>
    <sheetView showGridLines="0" workbookViewId="0">
      <selection activeCell="B22" sqref="B22:C28"/>
    </sheetView>
  </sheetViews>
  <sheetFormatPr baseColWidth="10" defaultRowHeight="15" customHeight="1"/>
  <cols>
    <col min="1" max="1" width="3.85546875" style="6" customWidth="1"/>
    <col min="2" max="2" width="46.5703125" style="6" customWidth="1"/>
    <col min="3" max="4" width="13.7109375" style="6" customWidth="1"/>
    <col min="5" max="5" width="9.28515625" style="6" customWidth="1"/>
    <col min="6" max="16384" width="11.42578125" style="6"/>
  </cols>
  <sheetData>
    <row r="3" spans="2:5" ht="15" customHeight="1" thickBot="1">
      <c r="B3" s="40"/>
      <c r="C3" s="56" t="s">
        <v>42</v>
      </c>
      <c r="D3" s="56" t="s">
        <v>176</v>
      </c>
      <c r="E3" s="72" t="s">
        <v>5</v>
      </c>
    </row>
    <row r="4" spans="2:5" ht="15" customHeight="1" thickBot="1">
      <c r="B4" s="27"/>
      <c r="C4" s="56" t="s">
        <v>47</v>
      </c>
      <c r="D4" s="56" t="s">
        <v>47</v>
      </c>
      <c r="E4" s="82"/>
    </row>
    <row r="5" spans="2:5" ht="15" customHeight="1">
      <c r="B5" s="57" t="s">
        <v>177</v>
      </c>
      <c r="C5" s="40"/>
      <c r="D5" s="40"/>
      <c r="E5" s="40"/>
    </row>
    <row r="6" spans="2:5" ht="12.75" customHeight="1">
      <c r="B6" s="15" t="s">
        <v>178</v>
      </c>
      <c r="C6" s="13" t="s">
        <v>179</v>
      </c>
      <c r="D6" s="13" t="s">
        <v>180</v>
      </c>
      <c r="E6" s="13" t="s">
        <v>181</v>
      </c>
    </row>
    <row r="7" spans="2:5" ht="12.75" customHeight="1">
      <c r="B7" s="15" t="s">
        <v>182</v>
      </c>
      <c r="C7" s="13" t="s">
        <v>183</v>
      </c>
      <c r="D7" s="13" t="s">
        <v>184</v>
      </c>
      <c r="E7" s="13" t="s">
        <v>185</v>
      </c>
    </row>
    <row r="8" spans="2:5" ht="12.75" customHeight="1">
      <c r="B8" s="64" t="s">
        <v>186</v>
      </c>
      <c r="C8" s="65" t="s">
        <v>187</v>
      </c>
      <c r="D8" s="59" t="s">
        <v>188</v>
      </c>
      <c r="E8" s="65" t="s">
        <v>189</v>
      </c>
    </row>
    <row r="9" spans="2:5" ht="12.75" customHeight="1">
      <c r="B9" s="57" t="s">
        <v>190</v>
      </c>
      <c r="C9" s="40"/>
      <c r="D9" s="66"/>
      <c r="E9" s="40"/>
    </row>
    <row r="10" spans="2:5" ht="12.75" customHeight="1">
      <c r="B10" s="15" t="s">
        <v>191</v>
      </c>
      <c r="C10" s="13" t="s">
        <v>192</v>
      </c>
      <c r="D10" s="13" t="s">
        <v>193</v>
      </c>
      <c r="E10" s="13" t="s">
        <v>194</v>
      </c>
    </row>
    <row r="11" spans="2:5" ht="12.75" customHeight="1">
      <c r="B11" s="15" t="s">
        <v>195</v>
      </c>
      <c r="C11" s="13" t="s">
        <v>196</v>
      </c>
      <c r="D11" s="13" t="s">
        <v>197</v>
      </c>
      <c r="E11" s="13" t="s">
        <v>198</v>
      </c>
    </row>
    <row r="12" spans="2:5" ht="12.75" customHeight="1">
      <c r="B12" s="28" t="s">
        <v>199</v>
      </c>
      <c r="C12" s="59" t="s">
        <v>200</v>
      </c>
      <c r="D12" s="59" t="s">
        <v>201</v>
      </c>
      <c r="E12" s="59" t="s">
        <v>202</v>
      </c>
    </row>
    <row r="13" spans="2:5" ht="12.75" customHeight="1">
      <c r="B13" s="40"/>
      <c r="C13" s="40"/>
      <c r="D13" s="66"/>
      <c r="E13" s="40"/>
    </row>
    <row r="14" spans="2:5" ht="12.75" customHeight="1">
      <c r="B14" s="15" t="s">
        <v>203</v>
      </c>
      <c r="C14" s="13" t="s">
        <v>204</v>
      </c>
      <c r="D14" s="13" t="s">
        <v>205</v>
      </c>
      <c r="E14" s="13" t="s">
        <v>66</v>
      </c>
    </row>
    <row r="15" spans="2:5" ht="12.75" customHeight="1">
      <c r="B15" s="15" t="s">
        <v>206</v>
      </c>
      <c r="C15" s="13" t="s">
        <v>207</v>
      </c>
      <c r="D15" s="13" t="s">
        <v>208</v>
      </c>
      <c r="E15" s="13" t="s">
        <v>209</v>
      </c>
    </row>
    <row r="16" spans="2:5" ht="12.75" customHeight="1">
      <c r="B16" s="28" t="s">
        <v>210</v>
      </c>
      <c r="C16" s="59" t="s">
        <v>211</v>
      </c>
      <c r="D16" s="59" t="s">
        <v>212</v>
      </c>
      <c r="E16" s="59" t="s">
        <v>213</v>
      </c>
    </row>
    <row r="17" spans="2:5" ht="12.75" customHeight="1">
      <c r="B17" s="28" t="s">
        <v>214</v>
      </c>
      <c r="C17" s="65" t="s">
        <v>187</v>
      </c>
      <c r="D17" s="59" t="s">
        <v>215</v>
      </c>
      <c r="E17" s="65" t="s">
        <v>189</v>
      </c>
    </row>
    <row r="22" spans="2:5" ht="15" customHeight="1" thickBot="1">
      <c r="B22" s="67" t="s">
        <v>216</v>
      </c>
      <c r="C22" s="68">
        <v>42795</v>
      </c>
    </row>
    <row r="23" spans="2:5" ht="15" customHeight="1">
      <c r="B23" s="15" t="s">
        <v>217</v>
      </c>
      <c r="C23" s="13" t="s">
        <v>218</v>
      </c>
    </row>
    <row r="24" spans="2:5" ht="15" customHeight="1">
      <c r="B24" s="15" t="s">
        <v>219</v>
      </c>
      <c r="C24" s="13" t="s">
        <v>220</v>
      </c>
    </row>
    <row r="25" spans="2:5" s="18" customFormat="1" ht="15" customHeight="1">
      <c r="B25" s="15" t="s">
        <v>221</v>
      </c>
      <c r="C25" s="13" t="s">
        <v>222</v>
      </c>
    </row>
    <row r="26" spans="2:5" ht="15" customHeight="1">
      <c r="B26" s="15" t="s">
        <v>223</v>
      </c>
      <c r="C26" s="13" t="s">
        <v>224</v>
      </c>
    </row>
    <row r="27" spans="2:5" ht="15" customHeight="1">
      <c r="B27" s="15" t="s">
        <v>225</v>
      </c>
      <c r="C27" s="13" t="s">
        <v>226</v>
      </c>
    </row>
    <row r="28" spans="2:5" ht="15" customHeight="1">
      <c r="B28" s="66"/>
      <c r="C28"/>
    </row>
    <row r="29" spans="2:5" ht="15" customHeight="1">
      <c r="B29" s="52"/>
      <c r="C29" s="53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workbookViewId="0">
      <selection activeCell="K20" sqref="K20"/>
    </sheetView>
  </sheetViews>
  <sheetFormatPr baseColWidth="10" defaultRowHeight="15" customHeight="1"/>
  <cols>
    <col min="1" max="1" width="11.42578125" style="22"/>
    <col min="2" max="2" width="18.28515625" style="22" customWidth="1"/>
    <col min="3" max="3" width="11.42578125" style="22"/>
    <col min="4" max="8" width="12.7109375" style="22" customWidth="1"/>
    <col min="9" max="16384" width="11.42578125" style="22"/>
  </cols>
  <sheetData>
    <row r="1" spans="2:10" ht="15" customHeight="1">
      <c r="B1" s="21"/>
      <c r="C1" s="21"/>
      <c r="D1" s="21"/>
      <c r="E1" s="16"/>
      <c r="F1" s="16"/>
      <c r="G1" s="16"/>
      <c r="H1" s="16"/>
    </row>
    <row r="2" spans="2:10" ht="15" customHeight="1" thickBot="1">
      <c r="B2" s="63" t="s">
        <v>227</v>
      </c>
      <c r="C2" s="56" t="s">
        <v>228</v>
      </c>
      <c r="D2" s="56" t="s">
        <v>14</v>
      </c>
      <c r="E2" s="56" t="s">
        <v>229</v>
      </c>
      <c r="F2" s="56" t="s">
        <v>230</v>
      </c>
      <c r="G2" s="56" t="s">
        <v>231</v>
      </c>
      <c r="H2" s="56" t="s">
        <v>232</v>
      </c>
    </row>
    <row r="3" spans="2:10" ht="15" customHeight="1">
      <c r="B3" s="10" t="s">
        <v>233</v>
      </c>
      <c r="C3" s="11" t="s">
        <v>1</v>
      </c>
      <c r="D3" s="13" t="s">
        <v>234</v>
      </c>
      <c r="E3" s="13" t="s">
        <v>235</v>
      </c>
      <c r="F3" s="13" t="s">
        <v>236</v>
      </c>
      <c r="G3" s="13" t="s">
        <v>237</v>
      </c>
      <c r="H3" s="13" t="s">
        <v>238</v>
      </c>
      <c r="J3" s="30"/>
    </row>
    <row r="4" spans="2:10" ht="15" customHeight="1">
      <c r="B4" s="10" t="s">
        <v>239</v>
      </c>
      <c r="C4" s="11" t="s">
        <v>1</v>
      </c>
      <c r="D4" s="13" t="s">
        <v>240</v>
      </c>
      <c r="E4" s="13" t="s">
        <v>241</v>
      </c>
      <c r="F4" s="13" t="s">
        <v>242</v>
      </c>
      <c r="G4" s="13" t="s">
        <v>243</v>
      </c>
      <c r="H4" s="13" t="s">
        <v>244</v>
      </c>
      <c r="J4" s="30"/>
    </row>
    <row r="5" spans="2:10" ht="15" customHeight="1" thickBot="1">
      <c r="B5" s="69" t="s">
        <v>245</v>
      </c>
      <c r="C5" s="70" t="s">
        <v>1</v>
      </c>
      <c r="D5" s="71" t="s">
        <v>246</v>
      </c>
      <c r="E5" s="71">
        <v>0</v>
      </c>
      <c r="F5" s="71" t="s">
        <v>247</v>
      </c>
      <c r="G5" s="71" t="s">
        <v>248</v>
      </c>
      <c r="H5" s="71">
        <v>0</v>
      </c>
      <c r="J5" s="30"/>
    </row>
    <row r="6" spans="2:10" ht="15" customHeight="1">
      <c r="B6" s="62" t="s">
        <v>12</v>
      </c>
      <c r="C6" s="40"/>
      <c r="D6" s="59" t="s">
        <v>249</v>
      </c>
      <c r="E6" s="59" t="s">
        <v>250</v>
      </c>
      <c r="F6" s="59" t="s">
        <v>251</v>
      </c>
      <c r="G6" s="59" t="s">
        <v>252</v>
      </c>
      <c r="H6" s="59" t="s">
        <v>253</v>
      </c>
    </row>
    <row r="8" spans="2:10" ht="15" customHeight="1">
      <c r="D8" s="30"/>
      <c r="E8" s="30"/>
      <c r="F8" s="30"/>
      <c r="G8" s="30"/>
      <c r="H8" s="30"/>
    </row>
    <row r="9" spans="2:10" ht="15" customHeight="1">
      <c r="B9" s="10" t="s">
        <v>233</v>
      </c>
      <c r="C9" s="33">
        <v>0.23</v>
      </c>
      <c r="D9" s="34">
        <v>191520598</v>
      </c>
      <c r="E9" s="32"/>
      <c r="F9" s="32" t="s">
        <v>254</v>
      </c>
      <c r="G9" s="33">
        <v>0.88</v>
      </c>
      <c r="H9" s="34">
        <v>747090772</v>
      </c>
    </row>
    <row r="10" spans="2:10" ht="15" customHeight="1">
      <c r="B10" s="10" t="s">
        <v>239</v>
      </c>
      <c r="C10" s="33">
        <v>0.65</v>
      </c>
      <c r="D10" s="34">
        <v>555570174</v>
      </c>
      <c r="E10" s="32"/>
      <c r="F10" s="32" t="s">
        <v>16</v>
      </c>
      <c r="G10" s="35">
        <v>0.12</v>
      </c>
      <c r="H10" s="34">
        <v>100019209</v>
      </c>
    </row>
    <row r="11" spans="2:10" ht="15" customHeight="1" thickBot="1">
      <c r="B11" s="69" t="s">
        <v>245</v>
      </c>
      <c r="C11" s="33">
        <v>0.12</v>
      </c>
      <c r="D11" s="34">
        <v>100019209</v>
      </c>
      <c r="E11" s="32"/>
      <c r="F11" s="32"/>
      <c r="G11" s="33"/>
      <c r="H11" s="34"/>
    </row>
    <row r="12" spans="2:10" ht="15" customHeight="1">
      <c r="B12" s="22" t="s">
        <v>255</v>
      </c>
      <c r="C12" s="55">
        <v>1</v>
      </c>
      <c r="D12" s="30"/>
      <c r="F12" s="22" t="s">
        <v>256</v>
      </c>
      <c r="G12" s="31">
        <v>1</v>
      </c>
    </row>
    <row r="13" spans="2:10" ht="15" customHeight="1">
      <c r="C13" s="31"/>
      <c r="D13" s="30"/>
      <c r="G13" s="31"/>
    </row>
    <row r="14" spans="2:10" ht="15" customHeight="1">
      <c r="C14" s="43"/>
      <c r="D14" s="30"/>
      <c r="G14" s="43"/>
    </row>
    <row r="15" spans="2:10" ht="15" customHeight="1">
      <c r="D15" s="30"/>
      <c r="E15" s="30"/>
      <c r="F15" s="30"/>
      <c r="G15" s="30"/>
      <c r="H15" s="30"/>
    </row>
    <row r="16" spans="2:10" ht="15" customHeight="1">
      <c r="D16" s="30"/>
      <c r="E16" s="30"/>
      <c r="F16" s="30"/>
      <c r="G16" s="30"/>
      <c r="H16" s="30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B3" sqref="B3:E8"/>
    </sheetView>
  </sheetViews>
  <sheetFormatPr baseColWidth="10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6" width="11.42578125" style="6"/>
    <col min="7" max="7" width="12" style="6" bestFit="1" customWidth="1"/>
    <col min="8" max="16384" width="11.42578125" style="6"/>
  </cols>
  <sheetData>
    <row r="3" spans="2:5" ht="15" customHeight="1" thickBot="1">
      <c r="B3" s="14" t="s">
        <v>257</v>
      </c>
      <c r="C3" s="56" t="s">
        <v>28</v>
      </c>
      <c r="D3" s="56" t="s">
        <v>29</v>
      </c>
      <c r="E3" s="56" t="s">
        <v>5</v>
      </c>
    </row>
    <row r="4" spans="2:5" ht="15" customHeight="1">
      <c r="B4" s="15" t="s">
        <v>258</v>
      </c>
      <c r="C4" s="13" t="s">
        <v>259</v>
      </c>
      <c r="D4" s="13" t="s">
        <v>260</v>
      </c>
      <c r="E4" s="11" t="s">
        <v>261</v>
      </c>
    </row>
    <row r="5" spans="2:5" ht="15" customHeight="1">
      <c r="B5" s="15" t="s">
        <v>262</v>
      </c>
      <c r="C5" s="13" t="s">
        <v>263</v>
      </c>
      <c r="D5" s="13" t="s">
        <v>264</v>
      </c>
      <c r="E5" s="11" t="s">
        <v>265</v>
      </c>
    </row>
    <row r="6" spans="2:5" ht="15" customHeight="1">
      <c r="B6" s="15" t="s">
        <v>266</v>
      </c>
      <c r="C6" s="13" t="s">
        <v>267</v>
      </c>
      <c r="D6" s="13" t="s">
        <v>268</v>
      </c>
      <c r="E6" s="11" t="s">
        <v>269</v>
      </c>
    </row>
    <row r="7" spans="2:5" ht="15" customHeight="1">
      <c r="B7" s="28" t="s">
        <v>270</v>
      </c>
      <c r="C7" s="59" t="s">
        <v>271</v>
      </c>
      <c r="D7" s="59" t="s">
        <v>272</v>
      </c>
      <c r="E7" s="57" t="s">
        <v>273</v>
      </c>
    </row>
    <row r="8" spans="2:5" ht="15" customHeight="1">
      <c r="B8" s="28" t="s">
        <v>274</v>
      </c>
      <c r="C8" s="59" t="s">
        <v>275</v>
      </c>
      <c r="D8" s="59" t="s">
        <v>276</v>
      </c>
      <c r="E8" s="57" t="s">
        <v>277</v>
      </c>
    </row>
    <row r="11" spans="2:5" ht="15" customHeight="1">
      <c r="C11" s="4"/>
    </row>
    <row r="12" spans="2:5" ht="15" customHeight="1">
      <c r="C12" s="4"/>
      <c r="D12" s="47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3"/>
    </row>
    <row r="27" spans="3:3" s="18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workbookViewId="0">
      <selection activeCell="E24" sqref="E24"/>
    </sheetView>
  </sheetViews>
  <sheetFormatPr baseColWidth="10" defaultRowHeight="15" customHeight="1"/>
  <cols>
    <col min="1" max="1" width="8" style="1" bestFit="1" customWidth="1"/>
    <col min="2" max="2" width="35.28515625" style="1" bestFit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14"/>
      <c r="C3" s="56"/>
      <c r="D3" s="56" t="s">
        <v>28</v>
      </c>
      <c r="E3" s="56" t="s">
        <v>22</v>
      </c>
    </row>
    <row r="4" spans="1:5" ht="15" customHeight="1">
      <c r="B4" s="28" t="s">
        <v>278</v>
      </c>
      <c r="C4" s="40"/>
      <c r="D4" s="40"/>
      <c r="E4" s="40"/>
    </row>
    <row r="5" spans="1:5" ht="15" customHeight="1">
      <c r="A5" s="2"/>
      <c r="B5" s="15" t="s">
        <v>279</v>
      </c>
      <c r="C5" s="11" t="s">
        <v>280</v>
      </c>
      <c r="D5" s="13" t="s">
        <v>281</v>
      </c>
      <c r="E5" s="13" t="s">
        <v>282</v>
      </c>
    </row>
    <row r="6" spans="1:5" ht="15" customHeight="1">
      <c r="A6" s="2"/>
      <c r="B6" s="15" t="s">
        <v>283</v>
      </c>
      <c r="C6" s="11" t="s">
        <v>280</v>
      </c>
      <c r="D6" s="13" t="s">
        <v>284</v>
      </c>
      <c r="E6" s="13" t="s">
        <v>285</v>
      </c>
    </row>
    <row r="7" spans="1:5" ht="15" customHeight="1">
      <c r="B7" s="28" t="s">
        <v>286</v>
      </c>
      <c r="C7" s="40"/>
      <c r="D7" s="40"/>
      <c r="E7" s="40"/>
    </row>
    <row r="8" spans="1:5" ht="15" customHeight="1">
      <c r="B8" s="15" t="s">
        <v>287</v>
      </c>
      <c r="C8" s="11" t="s">
        <v>280</v>
      </c>
      <c r="D8" s="13" t="s">
        <v>288</v>
      </c>
      <c r="E8" s="13" t="s">
        <v>289</v>
      </c>
    </row>
    <row r="9" spans="1:5" ht="15" customHeight="1">
      <c r="A9" s="2"/>
      <c r="B9" s="15" t="s">
        <v>290</v>
      </c>
      <c r="C9" s="11" t="s">
        <v>280</v>
      </c>
      <c r="D9" s="13" t="s">
        <v>291</v>
      </c>
      <c r="E9" s="13" t="s">
        <v>292</v>
      </c>
    </row>
    <row r="10" spans="1:5" ht="15" customHeight="1">
      <c r="A10" s="2"/>
      <c r="B10" s="15" t="s">
        <v>293</v>
      </c>
      <c r="C10" s="11" t="s">
        <v>280</v>
      </c>
      <c r="D10" s="13" t="s">
        <v>294</v>
      </c>
      <c r="E10" s="13" t="s">
        <v>295</v>
      </c>
    </row>
    <row r="11" spans="1:5" ht="15" customHeight="1">
      <c r="A11" s="2"/>
      <c r="B11" s="15" t="s">
        <v>296</v>
      </c>
      <c r="C11" s="11" t="s">
        <v>280</v>
      </c>
      <c r="D11" s="13" t="s">
        <v>297</v>
      </c>
      <c r="E11" s="13" t="s">
        <v>298</v>
      </c>
    </row>
    <row r="12" spans="1:5" ht="15" customHeight="1">
      <c r="B12" s="28" t="s">
        <v>299</v>
      </c>
      <c r="C12" s="40"/>
      <c r="D12" s="40"/>
      <c r="E12" s="40"/>
    </row>
    <row r="13" spans="1:5" ht="12.75">
      <c r="A13" s="2"/>
      <c r="B13" s="10" t="s">
        <v>300</v>
      </c>
      <c r="C13" s="11" t="s">
        <v>0</v>
      </c>
      <c r="D13" s="13" t="s">
        <v>301</v>
      </c>
      <c r="E13" s="13" t="s">
        <v>302</v>
      </c>
    </row>
    <row r="14" spans="1:5" ht="15" customHeight="1">
      <c r="A14" s="2"/>
      <c r="B14" s="15" t="s">
        <v>303</v>
      </c>
      <c r="C14" s="11" t="s">
        <v>0</v>
      </c>
      <c r="D14" s="13" t="s">
        <v>304</v>
      </c>
      <c r="E14" s="13" t="s">
        <v>305</v>
      </c>
    </row>
    <row r="15" spans="1:5" ht="15" customHeight="1">
      <c r="A15" s="2"/>
      <c r="B15" s="15" t="s">
        <v>306</v>
      </c>
      <c r="C15" s="11" t="s">
        <v>307</v>
      </c>
      <c r="D15" s="13" t="s">
        <v>308</v>
      </c>
      <c r="E15" s="13" t="s">
        <v>309</v>
      </c>
    </row>
    <row r="16" spans="1:5" ht="15" customHeight="1">
      <c r="B16" s="15" t="s">
        <v>310</v>
      </c>
      <c r="C16" s="11" t="s">
        <v>0</v>
      </c>
      <c r="D16" s="13" t="s">
        <v>311</v>
      </c>
      <c r="E16" s="13" t="s">
        <v>312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2017-05-30T16:18:17Z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