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poblete\Downloads\enviar investis\AA-en\"/>
    </mc:Choice>
  </mc:AlternateContent>
  <bookViews>
    <workbookView xWindow="-108" yWindow="-108" windowWidth="23256" windowHeight="12456" tabRatio="904" firstSheet="1" activeTab="7"/>
  </bookViews>
  <sheets>
    <sheet name=" BExRepositorySheet" sheetId="9" state="veryHidden" r:id="rId1"/>
    <sheet name=" Results" sheetId="18" r:id="rId2"/>
    <sheet name=" Results by Segment" sheetId="29" r:id="rId3"/>
    <sheet name=" Trim Results" sheetId="24" state="hidden" r:id="rId4"/>
    <sheet name=" Quarterly Results" sheetId="30" state="hidden" r:id="rId5"/>
    <sheet name=" Statement of financial positio" sheetId="8" r:id="rId6"/>
    <sheet name=" Financial debt" sheetId="23" r:id="rId7"/>
    <sheet name=" Cash Flow" sheetId="17" r:id="rId8"/>
    <sheet name=" Indicators" sheetId="1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Hlk47472038" localSheetId="2">'[1]Resultados por Segmento'!$B$10</definedName>
    <definedName name="_xlnm.Print_Area" localSheetId="7">'[2]Flujo de efectivo'!#REF!</definedName>
    <definedName name="_xlnm.Print_Area" localSheetId="8">[3]Indicadores!#REF!</definedName>
    <definedName name="_xlnm.Print_Area" localSheetId="1">[4]Resultados!#REF!</definedName>
    <definedName name="_xlnm.Print_Area" localSheetId="5">'[5]Estado de situación financiera'!#REF!</definedName>
    <definedName name="_xlnm.Print_Area" localSheetId="3">'[6]Resultados Trim'!#REF!</definedName>
    <definedName name="Base">'[7]ER-Mod'!$B$3</definedName>
    <definedName name="empresa">'[7]ER-Mod'!$A$2</definedName>
    <definedName name="key">'[7]ER-Mod'!$B$2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0" l="1"/>
  <c r="E13" i="30" s="1"/>
  <c r="G10" i="30" l="1"/>
  <c r="E10" i="30" s="1"/>
  <c r="D12" i="30"/>
  <c r="C12" i="30"/>
  <c r="D11" i="30"/>
  <c r="C7" i="30"/>
  <c r="D7" i="30"/>
  <c r="C9" i="30"/>
  <c r="D9" i="30"/>
  <c r="C4" i="30"/>
  <c r="D4" i="30"/>
  <c r="G12" i="30" l="1"/>
  <c r="E12" i="30" s="1"/>
  <c r="G9" i="30"/>
  <c r="E9" i="30" s="1"/>
  <c r="D5" i="30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C8" i="30" l="1"/>
  <c r="G8" i="30" s="1"/>
  <c r="E8" i="30" s="1"/>
  <c r="G6" i="30"/>
  <c r="E6" i="30" s="1"/>
  <c r="G5" i="30"/>
  <c r="E5" i="30" s="1"/>
  <c r="G10" i="24" l="1"/>
  <c r="G13" i="24" l="1"/>
  <c r="E13" i="24" s="1"/>
  <c r="D6" i="24" l="1"/>
  <c r="D8" i="24" s="1"/>
  <c r="C6" i="24"/>
  <c r="C8" i="24" s="1"/>
  <c r="D14" i="30" l="1"/>
  <c r="G9" i="24" l="1"/>
  <c r="E9" i="24" s="1"/>
  <c r="G11" i="24"/>
  <c r="E11" i="24" s="1"/>
  <c r="G12" i="24"/>
  <c r="E12" i="24" s="1"/>
  <c r="G7" i="24" l="1"/>
  <c r="E7" i="24" s="1"/>
  <c r="G5" i="24" l="1"/>
  <c r="E5" i="24" s="1"/>
  <c r="C14" i="30" l="1"/>
  <c r="G14" i="30" s="1"/>
  <c r="E14" i="30" s="1"/>
  <c r="G14" i="24"/>
  <c r="E14" i="24" s="1"/>
  <c r="G8" i="24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<sst xmlns="http://schemas.openxmlformats.org/spreadsheetml/2006/main" count="235" uniqueCount="146">
  <si>
    <t>Current liabilities</t>
  </si>
  <si>
    <t>Non-current liabilities</t>
  </si>
  <si>
    <t>Current assets</t>
  </si>
  <si>
    <t>Non-current assets</t>
  </si>
  <si>
    <t>Depreciation and amortization</t>
  </si>
  <si>
    <t>Liquidity</t>
  </si>
  <si>
    <t>times</t>
  </si>
  <si>
    <t>Indebtedness</t>
  </si>
  <si>
    <t>Current debt</t>
  </si>
  <si>
    <t>Non-current debt</t>
  </si>
  <si>
    <t>Cost effectiveness</t>
  </si>
  <si>
    <t>%</t>
  </si>
  <si>
    <t>$</t>
  </si>
  <si>
    <t>Total assets</t>
  </si>
  <si>
    <t>Total liabilities</t>
  </si>
  <si>
    <t>Equity attributable to the owners of the controlling company</t>
  </si>
  <si>
    <t>Non-controlling interests</t>
  </si>
  <si>
    <t>EcoRiles SA</t>
  </si>
  <si>
    <t>Aguas del Maipo SA</t>
  </si>
  <si>
    <t>Ordinary Income</t>
  </si>
  <si>
    <t>% Var.</t>
  </si>
  <si>
    <t>Assets</t>
  </si>
  <si>
    <t>Total liabilities and equity</t>
  </si>
  <si>
    <t>Operation activities</t>
  </si>
  <si>
    <t>Investment activities</t>
  </si>
  <si>
    <t>Financing activities</t>
  </si>
  <si>
    <t>Ending cash balance</t>
  </si>
  <si>
    <t>Acid ratio</t>
  </si>
  <si>
    <t>Total debt</t>
  </si>
  <si>
    <t>Costs and Operating Expenses</t>
  </si>
  <si>
    <t>EBITDA</t>
  </si>
  <si>
    <t>Depreciation and amortization</t>
  </si>
  <si>
    <t>Result of exploitation</t>
  </si>
  <si>
    <t>Financial results*</t>
  </si>
  <si>
    <t>Net profit</t>
  </si>
  <si>
    <t>Sales</t>
  </si>
  <si>
    <t>Total</t>
  </si>
  <si>
    <t>Difference</t>
  </si>
  <si>
    <t>Customers</t>
  </si>
  <si>
    <t>Current liquidity</t>
  </si>
  <si>
    <t>Currency</t>
  </si>
  <si>
    <t>Total</t>
  </si>
  <si>
    <t>12 months</t>
  </si>
  <si>
    <t>AFRs</t>
  </si>
  <si>
    <t>Dividend return (*)</t>
  </si>
  <si>
    <t>Results</t>
  </si>
  <si>
    <t>Revenue Analysis</t>
  </si>
  <si>
    <t>Total assets</t>
  </si>
  <si>
    <t>Totals</t>
  </si>
  <si>
    <t>Liabilities and equity</t>
  </si>
  <si>
    <t>1 to 3 years</t>
  </si>
  <si>
    <t>3 to 5 years</t>
  </si>
  <si>
    <t>more than 5 years</t>
  </si>
  <si>
    <t>Variable</t>
  </si>
  <si>
    <t>Fixed</t>
  </si>
  <si>
    <t>Annualized financial expense coverage</t>
  </si>
  <si>
    <t>Return on equity attributable to the owners of the parent company annualized</t>
  </si>
  <si>
    <t>Annualized asset profitability</t>
  </si>
  <si>
    <t>Annualized earnings per share</t>
  </si>
  <si>
    <t>Tax expense</t>
  </si>
  <si>
    <t>Interconnections*</t>
  </si>
  <si>
    <t>Bonuses</t>
  </si>
  <si>
    <t>Loans</t>
  </si>
  <si>
    <t>Income Statement (M$)</t>
  </si>
  <si>
    <t>Composition by instrument</t>
  </si>
  <si>
    <t>Composition by rates</t>
  </si>
  <si>
    <t>Accumulated Results Water Segment</t>
  </si>
  <si>
    <t>Accumulated Results Non-Water Segment</t>
  </si>
  <si>
    <t>Net cash flow for the year</t>
  </si>
  <si>
    <t>Financial Debt Th$</t>
  </si>
  <si>
    <t>Wastewater</t>
  </si>
  <si>
    <t>Other regulated income</t>
  </si>
  <si>
    <t>Unregulated income</t>
  </si>
  <si>
    <t>Ordinary income</t>
  </si>
  <si>
    <t>Operating costs and expenses</t>
  </si>
  <si>
    <t>Result of exploitation</t>
  </si>
  <si>
    <t>Other earnings</t>
  </si>
  <si>
    <t>Financial results*</t>
  </si>
  <si>
    <t>Net profit</t>
  </si>
  <si>
    <t>Wastewater collection</t>
  </si>
  <si>
    <t>Treatment and disposal AS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</si>
  <si>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</si>
  <si>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>External income</t>
  </si>
  <si>
    <t>Segment revenue</t>
  </si>
  <si>
    <t>Other gains (losses)</t>
  </si>
  <si>
    <t xml:space="preserve"> % Var.</t>
  </si>
  <si>
    <t>Other (Losses) Gains</t>
  </si>
  <si>
    <t>Anam SA</t>
  </si>
  <si>
    <t>Thousands $</t>
  </si>
  <si>
    <t>Bond</t>
  </si>
  <si>
    <t>AFR</t>
  </si>
  <si>
    <t>Bank loans</t>
  </si>
  <si>
    <t>Reimbursable financial contributions</t>
  </si>
  <si>
    <t xml:space="preserve"> Total</t>
  </si>
  <si>
    <t>Variable bank loans</t>
  </si>
  <si>
    <t>Fixed bank loans</t>
  </si>
  <si>
    <t>Discontinued operations</t>
  </si>
  <si>
    <t>&lt;(200%)</t>
  </si>
  <si>
    <t>Total other financial liabilities</t>
  </si>
  <si>
    <t>&gt;200%</t>
  </si>
  <si>
    <t xml:space="preserve"> Impairment losses</t>
  </si>
  <si>
    <t>4Q20</t>
  </si>
  <si>
    <t>4Q20 - 4Q19</t>
  </si>
  <si>
    <t>Impairment losses</t>
  </si>
  <si>
    <t>4Q21</t>
  </si>
  <si>
    <t>2Q21</t>
  </si>
  <si>
    <t>2Q22</t>
  </si>
  <si>
    <t>2Q22 – 2Q21</t>
  </si>
  <si>
    <t>Hidrogistica SA</t>
  </si>
  <si>
    <t xml:space="preserve"> Derivative</t>
  </si>
  <si>
    <t xml:space="preserve"> EUR</t>
  </si>
  <si>
    <t xml:space="preserve"> forward</t>
  </si>
  <si>
    <t>Minority interest</t>
  </si>
  <si>
    <t>Bonds/Derivative</t>
  </si>
  <si>
    <t>Minority Interest</t>
  </si>
  <si>
    <t>Mar.24</t>
  </si>
  <si>
    <t>Mar.23</t>
  </si>
  <si>
    <t xml:space="preserve"> Dec. 23</t>
  </si>
  <si>
    <t>2024 / 2023</t>
  </si>
  <si>
    <t>Financial aspects as of 03-31-2024</t>
  </si>
  <si>
    <t>Renewal of sewage networks</t>
  </si>
  <si>
    <t>Drilling and reinforcement of the water supply system</t>
  </si>
  <si>
    <t>Hydraulic Efficiency Plan</t>
  </si>
  <si>
    <t>Til Til Supply</t>
  </si>
  <si>
    <t>Other investment projects</t>
  </si>
  <si>
    <t>Potable water</t>
  </si>
  <si>
    <t xml:space="preserve"> Potable water</t>
  </si>
  <si>
    <t>Renewal of Potable water networks</t>
  </si>
  <si>
    <t>Non-Sanitation Services</t>
  </si>
  <si>
    <t>Income Statement (Th$)</t>
  </si>
  <si>
    <t>Th$</t>
  </si>
  <si>
    <t>(Th$)</t>
  </si>
  <si>
    <t>Investments (Th$)</t>
  </si>
  <si>
    <t>Cash Flow Statements (Th$)</t>
  </si>
  <si>
    <t>Unregulated non-sanitation products</t>
  </si>
  <si>
    <t>Service connection and Meters</t>
  </si>
  <si>
    <t>Macrometeringt Plan for Wells and Ponds</t>
  </si>
  <si>
    <t>Filter Renewal - Vizcachitas - Tagle</t>
  </si>
  <si>
    <t>Potable Water Pumping Plant Expansion - Tocornal</t>
  </si>
  <si>
    <t>Driving Safety Works - Manzano - Pirque</t>
  </si>
  <si>
    <t>Leasing liabilities</t>
  </si>
  <si>
    <t>Total Leasing liabilities</t>
  </si>
  <si>
    <t>Leasing liability</t>
  </si>
  <si>
    <t>Participation</t>
  </si>
  <si>
    <t>Income from Operations</t>
  </si>
  <si>
    <t>Net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</si>
</sst>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_ * #,##0_ ;_ * \-#,##0_ ;_ * &quot;-&quot;_ ;_ @_ 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##,##0;\(##,##0\)"/>
    <numFmt numFmtId="169" formatCode="0.0%"/>
    <numFmt numFmtId="170" formatCode="_-* #,##0.00\ &quot;DM&quot;_-;\-* #,##0.00\ &quot;DM&quot;_-;_-* &quot;-&quot;??\ &quot;DM&quot;_-;_-@_-"/>
    <numFmt numFmtId="171" formatCode="_-* #,##0.00\ [$€]_-;\-* #,##0.00\ [$€]_-;_-* &quot;-&quot;??\ [$€]_-;_-@_-"/>
    <numFmt numFmtId="172" formatCode="_-* #,##0\ _D_M_-;\-* #,##0\ _D_M_-;_-* &quot;-&quot;\ _D_M_-;_-@_-"/>
    <numFmt numFmtId="173" formatCode="_-* #,##0.00\ _D_M_-;\-* #,##0.00\ _D_M_-;_-* &quot;-&quot;??\ _D_M_-;_-@_-"/>
    <numFmt numFmtId="174" formatCode="_-* #,##0\ &quot;DM&quot;_-;\-* #,##0\ &quot;DM&quot;_-;_-* &quot;-&quot;\ &quot;DM&quot;_-;_-@_-"/>
    <numFmt numFmtId="175" formatCode="_(* #,##0_);_(* \(#,##0\);_(* &quot;-&quot;??_);_(@_)"/>
    <numFmt numFmtId="176" formatCode="#,##0\ ;\(#,##0\);\-\ ;"/>
    <numFmt numFmtId="177" formatCode="0.0%_);\(0.0%\)"/>
    <numFmt numFmtId="178" formatCode="#,##0;\(#,##0\);\-"/>
    <numFmt numFmtId="179" formatCode="#,##0.0"/>
  </numFmts>
  <fonts count="9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0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6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6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6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6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6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6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6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6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6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6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6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7" fillId="15" borderId="0" applyNumberFormat="0" applyBorder="0" applyAlignment="0" applyProtection="0"/>
    <xf numFmtId="0" fontId="63" fillId="85" borderId="0" applyNumberFormat="0" applyBorder="0" applyAlignment="0" applyProtection="0"/>
    <xf numFmtId="0" fontId="7" fillId="9" borderId="0" applyNumberFormat="0" applyBorder="0" applyAlignment="0" applyProtection="0"/>
    <xf numFmtId="0" fontId="63" fillId="86" borderId="0" applyNumberFormat="0" applyBorder="0" applyAlignment="0" applyProtection="0"/>
    <xf numFmtId="0" fontId="7" fillId="16" borderId="0" applyNumberFormat="0" applyBorder="0" applyAlignment="0" applyProtection="0"/>
    <xf numFmtId="0" fontId="63" fillId="87" borderId="0" applyNumberFormat="0" applyBorder="0" applyAlignment="0" applyProtection="0"/>
    <xf numFmtId="0" fontId="7" fillId="17" borderId="0" applyNumberFormat="0" applyBorder="0" applyAlignment="0" applyProtection="0"/>
    <xf numFmtId="0" fontId="63" fillId="88" borderId="0" applyNumberFormat="0" applyBorder="0" applyAlignment="0" applyProtection="0"/>
    <xf numFmtId="0" fontId="7" fillId="15" borderId="0" applyNumberFormat="0" applyBorder="0" applyAlignment="0" applyProtection="0"/>
    <xf numFmtId="0" fontId="63" fillId="89" borderId="0" applyNumberFormat="0" applyBorder="0" applyAlignment="0" applyProtection="0"/>
    <xf numFmtId="0" fontId="7" fillId="7" borderId="0" applyNumberFormat="0" applyBorder="0" applyAlignment="0" applyProtection="0"/>
    <xf numFmtId="0" fontId="63" fillId="90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4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" fillId="1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26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3" fillId="19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31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3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35" borderId="0" applyNumberFormat="0" applyBorder="0" applyAlignment="0" applyProtection="0"/>
    <xf numFmtId="0" fontId="8" fillId="23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3" fillId="22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39" borderId="0" applyNumberFormat="0" applyBorder="0" applyAlignment="0" applyProtection="0"/>
    <xf numFmtId="0" fontId="34" fillId="3" borderId="0" applyNumberFormat="0" applyBorder="0" applyAlignment="0" applyProtection="0"/>
    <xf numFmtId="0" fontId="10" fillId="43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35" fillId="17" borderId="1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34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2" fillId="46" borderId="3" applyNumberFormat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3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2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34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1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0" fontId="16" fillId="41" borderId="2" applyNumberFormat="0" applyAlignment="0" applyProtection="0"/>
    <xf numFmtId="171" fontId="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7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6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2" fillId="0" borderId="0" applyFont="0" applyFill="0" applyBorder="0" applyAlignment="0" applyProtection="0"/>
    <xf numFmtId="17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50" fillId="6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1" fillId="0" borderId="0"/>
    <xf numFmtId="0" fontId="5" fillId="0" borderId="0"/>
    <xf numFmtId="0" fontId="5" fillId="0" borderId="0"/>
    <xf numFmtId="0" fontId="64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5" fillId="0" borderId="0"/>
    <xf numFmtId="0" fontId="51" fillId="0" borderId="0" applyNumberFormat="0" applyFill="0" applyBorder="0">
      <alignment vertical="center"/>
    </xf>
    <xf numFmtId="0" fontId="5" fillId="0" borderId="0"/>
    <xf numFmtId="0" fontId="5" fillId="0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0" borderId="0"/>
    <xf numFmtId="0" fontId="4" fillId="61" borderId="0"/>
    <xf numFmtId="0" fontId="4" fillId="61" borderId="0"/>
    <xf numFmtId="0" fontId="4" fillId="61" borderId="0"/>
    <xf numFmtId="0" fontId="5" fillId="40" borderId="11" applyNumberFormat="0" applyFont="0" applyAlignment="0" applyProtection="0"/>
    <xf numFmtId="0" fontId="8" fillId="91" borderId="25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5" fillId="40" borderId="11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4" fillId="40" borderId="2" applyNumberFormat="0" applyFont="0" applyAlignment="0" applyProtection="0"/>
    <xf numFmtId="0" fontId="8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8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4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0" fontId="19" fillId="45" borderId="6" applyNumberFormat="0" applyAlignment="0" applyProtection="0"/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4" fillId="60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1" fillId="60" borderId="12" applyNumberFormat="0" applyProtection="0">
      <alignment vertical="center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20" fillId="60" borderId="1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4" fontId="4" fillId="62" borderId="2" applyNumberFormat="0" applyProtection="0">
      <alignment horizontal="left" vertical="center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20" fillId="60" borderId="12" applyNumberFormat="0" applyProtection="0">
      <alignment horizontal="left" vertical="top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20" fillId="8" borderId="0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3" borderId="1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4" fillId="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9" borderId="1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4" fillId="63" borderId="2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29" borderId="12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4" fillId="29" borderId="13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14" borderId="1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4" fillId="14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21" borderId="1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4" fillId="21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39" borderId="1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4" fillId="39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16" borderId="1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4" fillId="16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64" borderId="1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4" fillId="64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6" fillId="13" borderId="1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4" fillId="13" borderId="2" applyNumberFormat="0" applyProtection="0">
      <alignment horizontal="right" vertical="center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20" fillId="65" borderId="14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4" fillId="6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22" fillId="15" borderId="0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8" borderId="1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4" fillId="8" borderId="2" applyNumberFormat="0" applyProtection="0">
      <alignment horizontal="right" vertical="center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66" borderId="0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4" fillId="66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6" fillId="8" borderId="0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4" fontId="4" fillId="8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4" fillId="17" borderId="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4" fillId="67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4" fillId="12" borderId="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4" fillId="66" borderId="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5" fillId="11" borderId="15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4" fillId="11" borderId="16" applyNumberFormat="0">
      <protection locked="0"/>
    </xf>
    <xf numFmtId="0" fontId="31" fillId="15" borderId="17" applyBorder="0"/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6" fillId="10" borderId="12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3" fillId="10" borderId="12" applyNumberFormat="0" applyProtection="0">
      <alignment vertical="center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6" fillId="10" borderId="12" applyNumberFormat="0" applyProtection="0">
      <alignment horizontal="left" vertical="center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6" fillId="10" borderId="12" applyNumberFormat="0" applyProtection="0">
      <alignment horizontal="left" vertical="top" indent="1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6" fillId="66" borderId="1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4" fillId="0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3" fillId="66" borderId="12" applyNumberFormat="0" applyProtection="0">
      <alignment horizontal="right" vertical="center"/>
    </xf>
    <xf numFmtId="4" fontId="6" fillId="8" borderId="1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6" fillId="8" borderId="1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" fontId="4" fillId="20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4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4" fillId="72" borderId="15"/>
    <xf numFmtId="0" fontId="4" fillId="72" borderId="15"/>
    <xf numFmtId="0" fontId="4" fillId="72" borderId="15"/>
    <xf numFmtId="0" fontId="4" fillId="72" borderId="15"/>
    <xf numFmtId="0" fontId="4" fillId="72" borderId="15"/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5" fillId="66" borderId="12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29" fillId="0" borderId="19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8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30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5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14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66" fillId="0" borderId="0"/>
    <xf numFmtId="0" fontId="2" fillId="0" borderId="0"/>
    <xf numFmtId="9" fontId="8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4" fillId="0" borderId="0"/>
    <xf numFmtId="43" fontId="1" fillId="0" borderId="0" applyFont="0" applyFill="0" applyBorder="0" applyAlignment="0" applyProtection="0"/>
    <xf numFmtId="164" fontId="84" fillId="0" borderId="0" applyFont="0" applyFill="0" applyBorder="0" applyAlignment="0" applyProtection="0"/>
  </cellStyleXfs>
  <cellXfs count="156">
    <xf numFmtId="0" fontId="0" fillId="0" borderId="0" xfId="0"/>
    <xf numFmtId="0" fontId="70" fillId="0" borderId="30" xfId="0" applyFont="1" applyBorder="1" applyAlignment="1">
      <alignment vertical="center"/>
    </xf>
    <xf numFmtId="0" fontId="71" fillId="0" borderId="29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70" fillId="0" borderId="26" xfId="0" applyFont="1" applyBorder="1" applyAlignment="1">
      <alignment horizontal="center" vertical="center"/>
    </xf>
    <xf numFmtId="0" fontId="72" fillId="0" borderId="0" xfId="0" applyFont="1"/>
    <xf numFmtId="176" fontId="71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0" fontId="73" fillId="0" borderId="0" xfId="0" applyFont="1"/>
    <xf numFmtId="0" fontId="74" fillId="0" borderId="0" xfId="0" applyFont="1" applyAlignment="1">
      <alignment horizontal="left" indent="2"/>
    </xf>
    <xf numFmtId="0" fontId="72" fillId="0" borderId="0" xfId="0" applyFont="1" applyAlignment="1">
      <alignment vertical="center"/>
    </xf>
    <xf numFmtId="175" fontId="72" fillId="0" borderId="0" xfId="828" applyNumberFormat="1" applyFont="1" applyAlignment="1">
      <alignment vertical="center"/>
    </xf>
    <xf numFmtId="0" fontId="71" fillId="0" borderId="0" xfId="0" applyFont="1"/>
    <xf numFmtId="3" fontId="71" fillId="0" borderId="0" xfId="0" applyNumberFormat="1" applyFont="1" applyAlignment="1">
      <alignment horizontal="right"/>
    </xf>
    <xf numFmtId="0" fontId="70" fillId="0" borderId="0" xfId="0" applyFont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0" fontId="70" fillId="0" borderId="26" xfId="0" applyFont="1" applyBorder="1" applyAlignment="1">
      <alignment vertical="center"/>
    </xf>
    <xf numFmtId="0" fontId="71" fillId="0" borderId="0" xfId="0" applyFont="1" applyAlignment="1">
      <alignment horizontal="right" vertical="center"/>
    </xf>
    <xf numFmtId="3" fontId="72" fillId="0" borderId="0" xfId="0" applyNumberFormat="1" applyFont="1"/>
    <xf numFmtId="3" fontId="71" fillId="0" borderId="0" xfId="0" applyNumberFormat="1" applyFont="1" applyAlignment="1">
      <alignment horizontal="right" vertical="center"/>
    </xf>
    <xf numFmtId="3" fontId="68" fillId="0" borderId="0" xfId="0" applyNumberFormat="1" applyFont="1"/>
    <xf numFmtId="0" fontId="76" fillId="0" borderId="0" xfId="0" applyFont="1" applyAlignment="1">
      <alignment vertical="center"/>
    </xf>
    <xf numFmtId="0" fontId="72" fillId="0" borderId="0" xfId="0" applyFont="1" applyAlignment="1">
      <alignment horizontal="left"/>
    </xf>
    <xf numFmtId="176" fontId="72" fillId="0" borderId="0" xfId="0" applyNumberFormat="1" applyFont="1"/>
    <xf numFmtId="3" fontId="79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left"/>
    </xf>
    <xf numFmtId="176" fontId="73" fillId="0" borderId="0" xfId="0" applyNumberFormat="1" applyFont="1"/>
    <xf numFmtId="0" fontId="74" fillId="0" borderId="0" xfId="1697" applyFont="1" applyAlignment="1">
      <alignment horizontal="left" indent="2"/>
    </xf>
    <xf numFmtId="0" fontId="72" fillId="0" borderId="0" xfId="1697" applyFont="1"/>
    <xf numFmtId="0" fontId="72" fillId="0" borderId="0" xfId="1697" applyFont="1" applyAlignment="1">
      <alignment vertical="center"/>
    </xf>
    <xf numFmtId="3" fontId="72" fillId="0" borderId="0" xfId="1697" applyNumberFormat="1" applyFont="1" applyAlignment="1">
      <alignment vertical="center"/>
    </xf>
    <xf numFmtId="0" fontId="70" fillId="0" borderId="0" xfId="0" applyFont="1" applyAlignment="1">
      <alignment horizontal="center"/>
    </xf>
    <xf numFmtId="0" fontId="70" fillId="0" borderId="26" xfId="0" applyFont="1" applyBorder="1" applyAlignment="1">
      <alignment horizontal="left"/>
    </xf>
    <xf numFmtId="0" fontId="70" fillId="0" borderId="26" xfId="0" applyFont="1" applyBorder="1" applyAlignment="1">
      <alignment horizontal="center"/>
    </xf>
    <xf numFmtId="0" fontId="71" fillId="0" borderId="0" xfId="0" applyFont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0" fillId="0" borderId="29" xfId="0" applyFont="1" applyBorder="1" applyAlignment="1">
      <alignment vertical="center"/>
    </xf>
    <xf numFmtId="0" fontId="81" fillId="0" borderId="0" xfId="0" applyFont="1"/>
    <xf numFmtId="3" fontId="81" fillId="0" borderId="0" xfId="0" applyNumberFormat="1" applyFont="1"/>
    <xf numFmtId="9" fontId="72" fillId="0" borderId="0" xfId="949" applyFont="1"/>
    <xf numFmtId="9" fontId="73" fillId="0" borderId="0" xfId="949" applyFont="1"/>
    <xf numFmtId="177" fontId="71" fillId="0" borderId="0" xfId="0" applyNumberFormat="1" applyFont="1" applyAlignment="1">
      <alignment horizontal="center" vertical="center"/>
    </xf>
    <xf numFmtId="0" fontId="70" fillId="0" borderId="26" xfId="0" applyFont="1" applyBorder="1"/>
    <xf numFmtId="168" fontId="71" fillId="0" borderId="0" xfId="0" applyNumberFormat="1" applyFont="1"/>
    <xf numFmtId="2" fontId="71" fillId="0" borderId="0" xfId="0" applyNumberFormat="1" applyFont="1" applyAlignment="1">
      <alignment horizontal="right" vertical="center"/>
    </xf>
    <xf numFmtId="2" fontId="71" fillId="0" borderId="0" xfId="0" applyNumberFormat="1" applyFont="1"/>
    <xf numFmtId="2" fontId="71" fillId="0" borderId="0" xfId="0" applyNumberFormat="1" applyFont="1" applyAlignment="1">
      <alignment vertical="center"/>
    </xf>
    <xf numFmtId="0" fontId="71" fillId="0" borderId="0" xfId="0" applyFont="1" applyAlignment="1">
      <alignment vertical="center" wrapText="1"/>
    </xf>
    <xf numFmtId="0" fontId="79" fillId="0" borderId="30" xfId="0" applyFont="1" applyBorder="1" applyAlignment="1">
      <alignment vertical="center"/>
    </xf>
    <xf numFmtId="0" fontId="79" fillId="0" borderId="0" xfId="0" applyFont="1" applyAlignment="1">
      <alignment vertical="center"/>
    </xf>
    <xf numFmtId="0" fontId="76" fillId="0" borderId="0" xfId="0" applyFont="1" applyAlignment="1">
      <alignment horizontal="right" vertical="center"/>
    </xf>
    <xf numFmtId="0" fontId="86" fillId="0" borderId="0" xfId="0" applyFont="1"/>
    <xf numFmtId="0" fontId="87" fillId="0" borderId="0" xfId="0" applyFont="1"/>
    <xf numFmtId="10" fontId="87" fillId="0" borderId="0" xfId="949" applyNumberFormat="1" applyFont="1"/>
    <xf numFmtId="10" fontId="87" fillId="0" borderId="0" xfId="0" applyNumberFormat="1" applyFont="1"/>
    <xf numFmtId="0" fontId="79" fillId="0" borderId="26" xfId="0" applyFont="1" applyBorder="1" applyAlignment="1">
      <alignment horizontal="center"/>
    </xf>
    <xf numFmtId="178" fontId="70" fillId="0" borderId="0" xfId="0" applyNumberFormat="1" applyFont="1" applyAlignment="1">
      <alignment horizontal="right" vertical="center"/>
    </xf>
    <xf numFmtId="178" fontId="71" fillId="0" borderId="0" xfId="0" applyNumberFormat="1" applyFont="1" applyAlignment="1">
      <alignment horizontal="right" vertical="center"/>
    </xf>
    <xf numFmtId="178" fontId="70" fillId="0" borderId="26" xfId="0" applyNumberFormat="1" applyFont="1" applyBorder="1" applyAlignment="1">
      <alignment horizontal="right" vertical="center"/>
    </xf>
    <xf numFmtId="176" fontId="88" fillId="0" borderId="0" xfId="0" applyNumberFormat="1" applyFont="1"/>
    <xf numFmtId="0" fontId="79" fillId="0" borderId="30" xfId="0" applyFont="1" applyBorder="1" applyAlignment="1">
      <alignment horizontal="right" vertical="center"/>
    </xf>
    <xf numFmtId="0" fontId="79" fillId="0" borderId="30" xfId="0" applyFont="1" applyBorder="1" applyAlignment="1">
      <alignment horizontal="center" vertical="center"/>
    </xf>
    <xf numFmtId="165" fontId="76" fillId="0" borderId="0" xfId="1699" applyFont="1" applyAlignment="1">
      <alignment horizontal="right" vertical="center"/>
    </xf>
    <xf numFmtId="165" fontId="79" fillId="0" borderId="0" xfId="1699" applyFont="1" applyAlignment="1">
      <alignment horizontal="right" vertical="center"/>
    </xf>
    <xf numFmtId="165" fontId="87" fillId="93" borderId="0" xfId="1699" applyFont="1" applyFill="1"/>
    <xf numFmtId="165" fontId="69" fillId="93" borderId="0" xfId="1699" applyFont="1" applyFill="1"/>
    <xf numFmtId="0" fontId="86" fillId="92" borderId="24" xfId="0" applyFont="1" applyFill="1" applyBorder="1"/>
    <xf numFmtId="0" fontId="86" fillId="0" borderId="32" xfId="0" applyFont="1" applyBorder="1"/>
    <xf numFmtId="3" fontId="87" fillId="0" borderId="0" xfId="0" applyNumberFormat="1" applyFont="1"/>
    <xf numFmtId="3" fontId="86" fillId="0" borderId="0" xfId="0" applyNumberFormat="1" applyFont="1"/>
    <xf numFmtId="10" fontId="86" fillId="0" borderId="0" xfId="1698" applyNumberFormat="1" applyFont="1"/>
    <xf numFmtId="165" fontId="68" fillId="0" borderId="0" xfId="1699" applyFont="1"/>
    <xf numFmtId="0" fontId="76" fillId="0" borderId="0" xfId="0" applyFont="1" applyAlignment="1">
      <alignment horizontal="right"/>
    </xf>
    <xf numFmtId="165" fontId="71" fillId="0" borderId="0" xfId="0" applyNumberFormat="1" applyFont="1" applyAlignment="1">
      <alignment vertical="center"/>
    </xf>
    <xf numFmtId="165" fontId="70" fillId="0" borderId="0" xfId="0" applyNumberFormat="1" applyFont="1" applyAlignment="1">
      <alignment vertical="center"/>
    </xf>
    <xf numFmtId="165" fontId="72" fillId="0" borderId="0" xfId="0" applyNumberFormat="1" applyFont="1"/>
    <xf numFmtId="176" fontId="69" fillId="0" borderId="0" xfId="0" applyNumberFormat="1" applyFont="1"/>
    <xf numFmtId="0" fontId="71" fillId="0" borderId="24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178" fontId="70" fillId="0" borderId="24" xfId="0" applyNumberFormat="1" applyFont="1" applyBorder="1" applyAlignment="1">
      <alignment horizontal="right" vertical="center"/>
    </xf>
    <xf numFmtId="178" fontId="71" fillId="0" borderId="24" xfId="0" applyNumberFormat="1" applyFont="1" applyBorder="1" applyAlignment="1">
      <alignment horizontal="right" vertical="center"/>
    </xf>
    <xf numFmtId="165" fontId="70" fillId="0" borderId="0" xfId="1699" applyFont="1" applyAlignment="1">
      <alignment horizontal="right" vertical="center"/>
    </xf>
    <xf numFmtId="177" fontId="70" fillId="0" borderId="0" xfId="0" applyNumberFormat="1" applyFont="1" applyAlignment="1">
      <alignment horizontal="center" vertical="center"/>
    </xf>
    <xf numFmtId="0" fontId="85" fillId="93" borderId="0" xfId="0" applyFont="1" applyFill="1"/>
    <xf numFmtId="0" fontId="89" fillId="93" borderId="0" xfId="0" applyFont="1" applyFill="1" applyAlignment="1">
      <alignment horizontal="center"/>
    </xf>
    <xf numFmtId="165" fontId="90" fillId="93" borderId="0" xfId="1699" applyFont="1" applyFill="1"/>
    <xf numFmtId="169" fontId="87" fillId="0" borderId="0" xfId="1698" applyNumberFormat="1" applyFont="1"/>
    <xf numFmtId="0" fontId="70" fillId="0" borderId="30" xfId="0" applyFont="1" applyBorder="1" applyAlignment="1">
      <alignment horizontal="center" vertical="center"/>
    </xf>
    <xf numFmtId="169" fontId="72" fillId="0" borderId="0" xfId="0" applyNumberFormat="1" applyFont="1"/>
    <xf numFmtId="169" fontId="82" fillId="0" borderId="0" xfId="949" applyNumberFormat="1" applyFont="1" applyFill="1"/>
    <xf numFmtId="0" fontId="91" fillId="0" borderId="0" xfId="0" applyFont="1" applyAlignment="1">
      <alignment vertical="center" wrapText="1"/>
    </xf>
    <xf numFmtId="179" fontId="71" fillId="0" borderId="0" xfId="0" applyNumberFormat="1" applyFont="1"/>
    <xf numFmtId="10" fontId="86" fillId="0" borderId="32" xfId="0" applyNumberFormat="1" applyFont="1" applyBorder="1"/>
    <xf numFmtId="10" fontId="70" fillId="0" borderId="0" xfId="949" applyNumberFormat="1" applyFont="1"/>
    <xf numFmtId="10" fontId="81" fillId="0" borderId="0" xfId="949" applyNumberFormat="1" applyFont="1" applyFill="1"/>
    <xf numFmtId="10" fontId="72" fillId="0" borderId="0" xfId="0" applyNumberFormat="1" applyFont="1"/>
    <xf numFmtId="4" fontId="81" fillId="0" borderId="0" xfId="0" applyNumberFormat="1" applyFont="1"/>
    <xf numFmtId="10" fontId="82" fillId="0" borderId="0" xfId="949" applyNumberFormat="1" applyFont="1" applyFill="1"/>
    <xf numFmtId="165" fontId="72" fillId="0" borderId="0" xfId="0" applyNumberFormat="1" applyFont="1" applyAlignment="1">
      <alignment vertical="center"/>
    </xf>
    <xf numFmtId="177" fontId="72" fillId="0" borderId="0" xfId="0" applyNumberFormat="1" applyFont="1" applyAlignment="1">
      <alignment vertical="center"/>
    </xf>
    <xf numFmtId="177" fontId="71" fillId="0" borderId="0" xfId="0" applyNumberFormat="1" applyFont="1" applyAlignment="1">
      <alignment vertical="center"/>
    </xf>
    <xf numFmtId="177" fontId="70" fillId="0" borderId="0" xfId="0" applyNumberFormat="1" applyFont="1" applyAlignment="1">
      <alignment vertical="center"/>
    </xf>
    <xf numFmtId="165" fontId="72" fillId="0" borderId="0" xfId="1699" applyFont="1"/>
    <xf numFmtId="0" fontId="70" fillId="94" borderId="26" xfId="0" applyFont="1" applyFill="1" applyBorder="1" applyAlignment="1">
      <alignment vertical="center"/>
    </xf>
    <xf numFmtId="0" fontId="70" fillId="94" borderId="26" xfId="0" applyFont="1" applyFill="1" applyBorder="1" applyAlignment="1">
      <alignment horizontal="center" vertical="center"/>
    </xf>
    <xf numFmtId="0" fontId="72" fillId="94" borderId="0" xfId="0" applyFont="1" applyFill="1"/>
    <xf numFmtId="3" fontId="76" fillId="94" borderId="0" xfId="0" applyNumberFormat="1" applyFont="1" applyFill="1" applyAlignment="1">
      <alignment horizontal="right" vertical="center"/>
    </xf>
    <xf numFmtId="0" fontId="72" fillId="94" borderId="0" xfId="0" applyFont="1" applyFill="1" applyAlignment="1">
      <alignment vertical="center"/>
    </xf>
    <xf numFmtId="176" fontId="69" fillId="94" borderId="0" xfId="0" applyNumberFormat="1" applyFont="1" applyFill="1" applyAlignment="1">
      <alignment horizontal="right" vertical="center"/>
    </xf>
    <xf numFmtId="177" fontId="69" fillId="94" borderId="0" xfId="0" applyNumberFormat="1" applyFont="1" applyFill="1" applyAlignment="1">
      <alignment horizontal="right" vertical="center"/>
    </xf>
    <xf numFmtId="176" fontId="78" fillId="94" borderId="0" xfId="0" applyNumberFormat="1" applyFont="1" applyFill="1" applyAlignment="1">
      <alignment horizontal="right" vertical="center"/>
    </xf>
    <xf numFmtId="177" fontId="78" fillId="94" borderId="0" xfId="0" applyNumberFormat="1" applyFont="1" applyFill="1" applyAlignment="1">
      <alignment horizontal="right" vertical="center"/>
    </xf>
    <xf numFmtId="3" fontId="72" fillId="94" borderId="0" xfId="0" applyNumberFormat="1" applyFont="1" applyFill="1" applyAlignment="1">
      <alignment vertical="center"/>
    </xf>
    <xf numFmtId="175" fontId="72" fillId="94" borderId="0" xfId="828" applyNumberFormat="1" applyFont="1" applyFill="1" applyAlignment="1">
      <alignment vertical="center"/>
    </xf>
    <xf numFmtId="3" fontId="68" fillId="94" borderId="0" xfId="0" applyNumberFormat="1" applyFont="1" applyFill="1"/>
    <xf numFmtId="0" fontId="68" fillId="94" borderId="0" xfId="0" applyFont="1" applyFill="1"/>
    <xf numFmtId="3" fontId="70" fillId="94" borderId="0" xfId="0" applyNumberFormat="1" applyFont="1" applyFill="1" applyAlignment="1">
      <alignment horizontal="right" vertical="center"/>
    </xf>
    <xf numFmtId="165" fontId="72" fillId="0" borderId="0" xfId="1699" applyFont="1" applyAlignment="1">
      <alignment vertical="center"/>
    </xf>
    <xf numFmtId="10" fontId="71" fillId="0" borderId="0" xfId="0" applyNumberFormat="1" applyFont="1" applyAlignment="1">
      <alignment horizontal="right"/>
    </xf>
    <xf numFmtId="0" fontId="75" fillId="0" borderId="0" xfId="0" applyFont="1"/>
    <xf numFmtId="0" fontId="79" fillId="0" borderId="0" xfId="0" applyFont="1" applyAlignment="1">
      <alignment horizontal="center" vertical="center"/>
    </xf>
    <xf numFmtId="169" fontId="76" fillId="0" borderId="0" xfId="0" applyNumberFormat="1" applyFont="1" applyAlignment="1">
      <alignment horizontal="right" vertical="center"/>
    </xf>
    <xf numFmtId="3" fontId="76" fillId="0" borderId="28" xfId="0" applyNumberFormat="1" applyFont="1" applyBorder="1" applyAlignment="1">
      <alignment horizontal="right" vertical="center"/>
    </xf>
    <xf numFmtId="169" fontId="76" fillId="0" borderId="28" xfId="0" applyNumberFormat="1" applyFont="1" applyBorder="1" applyAlignment="1">
      <alignment horizontal="right" vertical="center"/>
    </xf>
    <xf numFmtId="169" fontId="79" fillId="0" borderId="0" xfId="0" applyNumberFormat="1" applyFont="1" applyAlignment="1">
      <alignment horizontal="right" vertical="center"/>
    </xf>
    <xf numFmtId="165" fontId="68" fillId="0" borderId="0" xfId="1699" applyFont="1" applyFill="1" applyAlignment="1">
      <alignment vertical="center"/>
    </xf>
    <xf numFmtId="165" fontId="72" fillId="0" borderId="0" xfId="1699" applyFont="1" applyFill="1" applyAlignment="1">
      <alignment vertical="center"/>
    </xf>
    <xf numFmtId="178" fontId="72" fillId="0" borderId="0" xfId="0" applyNumberFormat="1" applyFont="1"/>
    <xf numFmtId="0" fontId="79" fillId="94" borderId="0" xfId="0" applyFont="1" applyFill="1"/>
    <xf numFmtId="0" fontId="76" fillId="94" borderId="0" xfId="0" applyFont="1" applyFill="1" applyAlignment="1">
      <alignment vertical="center"/>
    </xf>
    <xf numFmtId="177" fontId="71" fillId="94" borderId="0" xfId="0" applyNumberFormat="1" applyFont="1" applyFill="1" applyAlignment="1">
      <alignment horizontal="right" vertical="center"/>
    </xf>
    <xf numFmtId="176" fontId="71" fillId="94" borderId="0" xfId="0" applyNumberFormat="1" applyFont="1" applyFill="1" applyAlignment="1">
      <alignment horizontal="right" vertical="center"/>
    </xf>
    <xf numFmtId="0" fontId="71" fillId="94" borderId="0" xfId="0" applyFont="1" applyFill="1" applyAlignment="1">
      <alignment horizontal="right" vertical="center"/>
    </xf>
    <xf numFmtId="0" fontId="77" fillId="94" borderId="0" xfId="0" applyFont="1" applyFill="1"/>
    <xf numFmtId="0" fontId="74" fillId="94" borderId="0" xfId="0" applyFont="1" applyFill="1" applyAlignment="1">
      <alignment horizontal="justify"/>
    </xf>
    <xf numFmtId="0" fontId="71" fillId="94" borderId="0" xfId="0" applyFont="1" applyFill="1" applyAlignment="1">
      <alignment vertical="center"/>
    </xf>
    <xf numFmtId="0" fontId="70" fillId="94" borderId="0" xfId="0" applyFont="1" applyFill="1" applyAlignment="1">
      <alignment vertical="center"/>
    </xf>
    <xf numFmtId="3" fontId="79" fillId="94" borderId="0" xfId="0" applyNumberFormat="1" applyFont="1" applyFill="1" applyAlignment="1">
      <alignment horizontal="right" vertical="center"/>
    </xf>
    <xf numFmtId="3" fontId="70" fillId="94" borderId="0" xfId="0" applyNumberFormat="1" applyFont="1" applyFill="1"/>
    <xf numFmtId="3" fontId="72" fillId="94" borderId="0" xfId="0" applyNumberFormat="1" applyFont="1" applyFill="1"/>
    <xf numFmtId="0" fontId="83" fillId="0" borderId="0" xfId="0" applyFont="1" applyAlignment="1">
      <alignment vertical="center"/>
    </xf>
    <xf numFmtId="0" fontId="79" fillId="0" borderId="30" xfId="0" applyFont="1" applyBorder="1" applyAlignment="1">
      <alignment horizontal="center" vertical="center"/>
    </xf>
    <xf numFmtId="0" fontId="70" fillId="0" borderId="26" xfId="0" applyFont="1" applyBorder="1" applyAlignment="1">
      <alignment horizontal="center" vertical="center"/>
    </xf>
    <xf numFmtId="0" fontId="70" fillId="94" borderId="0" xfId="0" applyFont="1" applyFill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0" fillId="0" borderId="29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0" fontId="81" fillId="0" borderId="0" xfId="0" applyFont="1" applyFill="1"/>
    <xf numFmtId="3" fontId="81" fillId="0" borderId="0" xfId="0" applyNumberFormat="1" applyFont="1" applyFill="1"/>
    <xf numFmtId="2" fontId="71" fillId="0" borderId="0" xfId="0" applyNumberFormat="1" applyFont="1" applyFill="1"/>
    <xf numFmtId="0" fontId="71" fillId="0" borderId="0" xfId="0" applyFont="1" applyFill="1"/>
  </cellXfs>
  <cellStyles count="1703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" xfId="1699" builtinId="6"/>
    <cellStyle name="Millares [0] 2" xfId="1702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6" xfId="1701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13" xfId="1700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Composición por</a:t>
            </a:r>
            <a:r>
              <a:rPr lang="es-CL" sz="1200" baseline="0">
                <a:solidFill>
                  <a:schemeClr val="tx2"/>
                </a:solidFill>
              </a:rPr>
              <a:t> tasas</a:t>
            </a: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(%)</a:t>
            </a:r>
            <a:endParaRPr lang="es-CL">
              <a:solidFill>
                <a:schemeClr val="tx2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</a:t>
                    </a:r>
                    <a:fld id="{F5981ECC-95B5-42C1-932C-6B608290968B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007A2E95-6E00-49B0-8AD7-33ECD067C83B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'[8]Deuda Financiera'!$F$13:$F$14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'[8]Deuda Financiera'!$H$13:$H$14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baseline="0">
                <a:solidFill>
                  <a:schemeClr val="tx2"/>
                </a:solidFill>
                <a:effectLst/>
              </a:rPr>
              <a:t>Composición por instrumentos</a:t>
            </a:r>
            <a:endParaRPr lang="es-CL" sz="1200">
              <a:solidFill>
                <a:schemeClr val="tx2"/>
              </a:solidFill>
              <a:effectLst/>
            </a:endParaRPr>
          </a:p>
          <a:p>
            <a:pPr>
              <a:defRPr sz="1200"/>
            </a:pPr>
            <a:r>
              <a:rPr lang="es-CL" sz="1200" b="0" i="0" baseline="0">
                <a:solidFill>
                  <a:schemeClr val="tx2"/>
                </a:solidFill>
                <a:effectLst/>
              </a:rPr>
              <a:t>(%)</a:t>
            </a:r>
            <a:endParaRPr lang="es-CL" sz="1200">
              <a:solidFill>
                <a:schemeClr val="tx2"/>
              </a:solidFill>
              <a:effectLst/>
            </a:endParaRPr>
          </a:p>
        </c:rich>
      </c:tx>
      <c:layout>
        <c:manualLayout>
          <c:xMode val="edge"/>
          <c:yMode val="edge"/>
          <c:x val="0.31624987542751326"/>
          <c:y val="1.1740037665183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tx>
            <c:v>Serie 1</c:v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dLbls>
            <c:dLbl>
              <c:idx val="0"/>
              <c:layout>
                <c:manualLayout>
                  <c:x val="1.4568253567041525E-3"/>
                  <c:y val="-1.3916566695315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26E-4AEB-8816-0E9D41644456}"/>
                </c:ext>
              </c:extLst>
            </c:dLbl>
            <c:dLbl>
              <c:idx val="1"/>
              <c:layout>
                <c:manualLayout>
                  <c:x val="1.8799255279744392E-2"/>
                  <c:y val="-1.999041846532286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26E-4AEB-8816-0E9D41644456}"/>
                </c:ext>
              </c:extLst>
            </c:dLbl>
            <c:dLbl>
              <c:idx val="2"/>
              <c:layout>
                <c:manualLayout>
                  <c:x val="-7.6325029057634428E-2"/>
                  <c:y val="8.159303066992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6E-4AEB-8816-0E9D416444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6E-4AEB-8816-0E9D41644456}"/>
                </c:ext>
              </c:extLst>
            </c:dLbl>
            <c:dLbl>
              <c:idx val="4"/>
              <c:layout>
                <c:manualLayout>
                  <c:x val="-0.19127448835272767"/>
                  <c:y val="1.05625673521107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26E-4AEB-8816-0E9D4164445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'[8]Deuda Financiera'!$B$13:$B$17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'[8]Deuda Financiera'!$C$13:$C$17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ser>
          <c:idx val="1"/>
          <c:order val="1"/>
          <c:tx>
            <c:v>Serie 2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2-4923-9C1E-922558BB2C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2-4923-9C1E-922558BB2C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2-4923-9C1E-922558BB2C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2-4923-9C1E-922558BB2C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2-4923-9C1E-922558BB2C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'[8]Deuda Financiera'!$B$13:$B$17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'[8]Deuda Financiera'!$D$13:$D$17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19</xdr:row>
      <xdr:rowOff>9524</xdr:rowOff>
    </xdr:from>
    <xdr:to>
      <xdr:col>11</xdr:col>
      <xdr:colOff>1343025</xdr:colOff>
      <xdr:row>41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19</xdr:row>
      <xdr:rowOff>54426</xdr:rowOff>
    </xdr:from>
    <xdr:to>
      <xdr:col>6</xdr:col>
      <xdr:colOff>690789</xdr:colOff>
      <xdr:row>41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por%20Segment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ujo%20de%20efectiv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dicador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o%20de%20situaci&#243;n%20financier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%20Tri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uda%20Financier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por Segment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e efectiv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 financier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Trim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Financie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M52"/>
  <sheetViews>
    <sheetView showGridLines="0" topLeftCell="A31" workbookViewId="0">
      <selection activeCell="G21" sqref="G21"/>
    </sheetView>
  </sheetViews>
  <sheetFormatPr baseColWidth="10" defaultColWidth="11.44140625" defaultRowHeight="15" customHeight="1"/>
  <cols>
    <col min="1" max="1" width="4" style="6" customWidth="1"/>
    <col min="2" max="2" width="44.88671875" style="6" bestFit="1" customWidth="1"/>
    <col min="3" max="4" width="12.5546875" style="6" customWidth="1"/>
    <col min="5" max="5" width="15.5546875" style="6" customWidth="1"/>
    <col min="6" max="6" width="13.44140625" style="6" bestFit="1" customWidth="1"/>
    <col min="7" max="8" width="11.44140625" style="6"/>
    <col min="9" max="9" width="11.44140625" style="6" customWidth="1"/>
    <col min="10" max="10" width="14.109375" style="6" customWidth="1"/>
    <col min="11" max="11" width="11.44140625" style="6" customWidth="1"/>
    <col min="12" max="16384" width="11.44140625" style="6"/>
  </cols>
  <sheetData>
    <row r="1" spans="1:10" ht="15" customHeight="1">
      <c r="A1" s="12" t="s">
        <v>45</v>
      </c>
    </row>
    <row r="3" spans="1:10" ht="15" customHeight="1" thickBot="1">
      <c r="B3" s="1" t="s">
        <v>129</v>
      </c>
      <c r="C3" s="64" t="s">
        <v>115</v>
      </c>
      <c r="D3" s="64" t="s">
        <v>116</v>
      </c>
      <c r="E3" s="58" t="s">
        <v>85</v>
      </c>
      <c r="F3" s="63" t="s">
        <v>118</v>
      </c>
    </row>
    <row r="4" spans="1:10" ht="15" customHeight="1">
      <c r="B4" s="2" t="s">
        <v>73</v>
      </c>
      <c r="C4" s="65">
        <v>189140192</v>
      </c>
      <c r="D4" s="65">
        <v>181469344</v>
      </c>
      <c r="E4" s="8">
        <v>4.2000000000000003E-2</v>
      </c>
      <c r="F4" s="7">
        <v>7670848</v>
      </c>
    </row>
    <row r="5" spans="1:10" s="13" customFormat="1" ht="15" customHeight="1">
      <c r="B5" s="3" t="s">
        <v>74</v>
      </c>
      <c r="C5" s="65">
        <v>-81986857</v>
      </c>
      <c r="D5" s="65">
        <v>-79265831</v>
      </c>
      <c r="E5" s="8">
        <v>3.4000000000000002E-2</v>
      </c>
      <c r="F5" s="7">
        <v>-2721026</v>
      </c>
    </row>
    <row r="6" spans="1:10" s="13" customFormat="1" ht="15" customHeight="1">
      <c r="B6" s="4" t="s">
        <v>30</v>
      </c>
      <c r="C6" s="66">
        <v>107153335</v>
      </c>
      <c r="D6" s="66">
        <v>102203513</v>
      </c>
      <c r="E6" s="10">
        <v>4.8000000000000001E-2</v>
      </c>
      <c r="F6" s="9">
        <v>4949822</v>
      </c>
      <c r="J6" s="14"/>
    </row>
    <row r="7" spans="1:10" s="13" customFormat="1" ht="15" customHeight="1">
      <c r="B7" s="3" t="s">
        <v>4</v>
      </c>
      <c r="C7" s="65">
        <v>-19972547</v>
      </c>
      <c r="D7" s="65">
        <v>-18825052</v>
      </c>
      <c r="E7" s="8">
        <v>6.0999999999999999E-2</v>
      </c>
      <c r="F7" s="7">
        <v>-1147495</v>
      </c>
      <c r="J7" s="14"/>
    </row>
    <row r="8" spans="1:10" s="13" customFormat="1" ht="15" customHeight="1">
      <c r="B8" s="4" t="s">
        <v>75</v>
      </c>
      <c r="C8" s="66">
        <v>87180788</v>
      </c>
      <c r="D8" s="66">
        <v>83378461</v>
      </c>
      <c r="E8" s="10">
        <v>4.5999999999999999E-2</v>
      </c>
      <c r="F8" s="9">
        <v>3802327</v>
      </c>
      <c r="J8" s="14"/>
    </row>
    <row r="9" spans="1:10" s="13" customFormat="1" ht="15" customHeight="1">
      <c r="B9" s="3" t="s">
        <v>76</v>
      </c>
      <c r="C9" s="65">
        <v>3150580</v>
      </c>
      <c r="D9" s="65">
        <v>-611396</v>
      </c>
      <c r="E9" s="8">
        <v>-6.1529999999999996</v>
      </c>
      <c r="F9" s="7">
        <v>3761976</v>
      </c>
      <c r="J9" s="14"/>
    </row>
    <row r="10" spans="1:10" s="13" customFormat="1" ht="15" customHeight="1">
      <c r="B10" s="3" t="s">
        <v>103</v>
      </c>
      <c r="C10" s="65">
        <v>0</v>
      </c>
      <c r="D10" s="65">
        <v>0</v>
      </c>
      <c r="E10" s="75">
        <v>0</v>
      </c>
      <c r="F10" s="7">
        <v>0</v>
      </c>
      <c r="J10" s="14"/>
    </row>
    <row r="11" spans="1:10" s="13" customFormat="1" ht="15" customHeight="1">
      <c r="B11" s="3" t="s">
        <v>77</v>
      </c>
      <c r="C11" s="65">
        <v>-17896793</v>
      </c>
      <c r="D11" s="65">
        <v>-19727858</v>
      </c>
      <c r="E11" s="8">
        <v>-9.2999999999999999E-2</v>
      </c>
      <c r="F11" s="7">
        <v>1831065</v>
      </c>
    </row>
    <row r="12" spans="1:10" s="13" customFormat="1" ht="15" customHeight="1">
      <c r="B12" s="3" t="s">
        <v>59</v>
      </c>
      <c r="C12" s="65">
        <v>-17524580</v>
      </c>
      <c r="D12" s="65">
        <v>-14126270</v>
      </c>
      <c r="E12" s="8">
        <v>0.24099999999999999</v>
      </c>
      <c r="F12" s="7">
        <v>-3398310</v>
      </c>
      <c r="J12" s="14"/>
    </row>
    <row r="13" spans="1:10" s="13" customFormat="1" ht="15" customHeight="1">
      <c r="B13" s="3" t="s">
        <v>114</v>
      </c>
      <c r="C13" s="65">
        <v>-927</v>
      </c>
      <c r="D13" s="65">
        <v>-819</v>
      </c>
      <c r="E13" s="8">
        <v>0.13200000000000001</v>
      </c>
      <c r="F13" s="7">
        <v>-108</v>
      </c>
      <c r="J13" s="14"/>
    </row>
    <row r="14" spans="1:10" s="13" customFormat="1" ht="15" customHeight="1">
      <c r="B14" s="4" t="s">
        <v>78</v>
      </c>
      <c r="C14" s="66">
        <v>54909068</v>
      </c>
      <c r="D14" s="66">
        <v>48912118</v>
      </c>
      <c r="E14" s="10">
        <v>0.123</v>
      </c>
      <c r="F14" s="9">
        <v>5996950</v>
      </c>
    </row>
    <row r="15" spans="1:10" s="13" customFormat="1" ht="15" customHeight="1">
      <c r="C15" s="120">
        <v>0</v>
      </c>
      <c r="D15" s="120">
        <v>0</v>
      </c>
    </row>
    <row r="16" spans="1:10" ht="15" customHeight="1">
      <c r="A16" s="12" t="s">
        <v>46</v>
      </c>
      <c r="C16" s="78">
        <v>0</v>
      </c>
      <c r="D16" s="78">
        <v>0</v>
      </c>
    </row>
    <row r="17" spans="2:13" s="110" customFormat="1" ht="15" customHeight="1">
      <c r="B17" s="15"/>
      <c r="C17" s="16"/>
      <c r="D17" s="16"/>
      <c r="E17" s="121"/>
      <c r="F17" s="122"/>
      <c r="G17" s="16"/>
      <c r="H17" s="13"/>
    </row>
    <row r="18" spans="2:13" s="110" customFormat="1" ht="15" customHeight="1" thickBot="1">
      <c r="B18" s="6"/>
      <c r="C18" s="144" t="s">
        <v>115</v>
      </c>
      <c r="D18" s="144"/>
      <c r="E18" s="6"/>
      <c r="F18" s="145" t="s">
        <v>116</v>
      </c>
      <c r="G18" s="145"/>
      <c r="H18" s="6"/>
      <c r="I18" s="146"/>
      <c r="J18" s="146"/>
    </row>
    <row r="19" spans="2:13" s="110" customFormat="1" ht="15" customHeight="1">
      <c r="B19" s="6"/>
      <c r="C19" s="123" t="s">
        <v>35</v>
      </c>
      <c r="D19" s="147" t="s">
        <v>143</v>
      </c>
      <c r="E19" s="6"/>
      <c r="F19" s="17" t="s">
        <v>35</v>
      </c>
      <c r="G19" s="149" t="s">
        <v>143</v>
      </c>
      <c r="H19" s="6"/>
      <c r="I19" s="146"/>
      <c r="J19" s="146"/>
    </row>
    <row r="20" spans="2:13" s="110" customFormat="1" ht="15" customHeight="1" thickBot="1">
      <c r="B20" s="6"/>
      <c r="C20" s="64" t="s">
        <v>88</v>
      </c>
      <c r="D20" s="148"/>
      <c r="E20" s="6"/>
      <c r="F20" s="5" t="s">
        <v>130</v>
      </c>
      <c r="G20" s="150"/>
      <c r="H20" s="6"/>
      <c r="I20" s="146"/>
      <c r="J20" s="146"/>
    </row>
    <row r="21" spans="2:13" s="110" customFormat="1" ht="15" customHeight="1">
      <c r="B21" s="3" t="s">
        <v>125</v>
      </c>
      <c r="C21" s="18">
        <v>83495368</v>
      </c>
      <c r="D21" s="124">
        <v>0.441</v>
      </c>
      <c r="E21" s="6"/>
      <c r="F21" s="18">
        <v>80829302</v>
      </c>
      <c r="G21" s="124">
        <v>0.44500000000000001</v>
      </c>
      <c r="H21" s="6"/>
      <c r="I21" s="111"/>
      <c r="J21" s="112"/>
      <c r="M21" s="115"/>
    </row>
    <row r="22" spans="2:13" s="110" customFormat="1" ht="15" customHeight="1">
      <c r="B22" s="3" t="s">
        <v>70</v>
      </c>
      <c r="C22" s="18">
        <v>80321146</v>
      </c>
      <c r="D22" s="124">
        <v>0.42499999999999999</v>
      </c>
      <c r="E22" s="6"/>
      <c r="F22" s="18">
        <v>77702576</v>
      </c>
      <c r="G22" s="124">
        <v>0.42799999999999999</v>
      </c>
      <c r="H22" s="6"/>
      <c r="I22" s="111"/>
      <c r="J22" s="112"/>
      <c r="M22" s="115"/>
    </row>
    <row r="23" spans="2:13" s="110" customFormat="1" ht="15" customHeight="1">
      <c r="B23" s="3" t="s">
        <v>71</v>
      </c>
      <c r="C23" s="18">
        <v>6581923</v>
      </c>
      <c r="D23" s="8">
        <v>3.5000000000000003E-2</v>
      </c>
      <c r="E23" s="6"/>
      <c r="F23" s="18">
        <v>5933490</v>
      </c>
      <c r="G23" s="124">
        <v>3.3000000000000002E-2</v>
      </c>
      <c r="H23" s="6"/>
      <c r="I23" s="111"/>
      <c r="J23" s="112"/>
      <c r="M23" s="115"/>
    </row>
    <row r="24" spans="2:13" s="110" customFormat="1" ht="15" customHeight="1" thickBot="1">
      <c r="B24" s="15" t="s">
        <v>72</v>
      </c>
      <c r="C24" s="125">
        <v>18741755</v>
      </c>
      <c r="D24" s="126">
        <v>9.9000000000000005E-2</v>
      </c>
      <c r="E24" s="6"/>
      <c r="F24" s="125">
        <v>17003976</v>
      </c>
      <c r="G24" s="126">
        <v>9.4E-2</v>
      </c>
      <c r="H24" s="6"/>
      <c r="I24" s="111"/>
      <c r="J24" s="112"/>
      <c r="M24" s="115"/>
    </row>
    <row r="25" spans="2:13" s="110" customFormat="1" ht="15" customHeight="1" thickTop="1">
      <c r="B25" s="4" t="s">
        <v>36</v>
      </c>
      <c r="C25" s="27">
        <v>189140192</v>
      </c>
      <c r="D25" s="127">
        <v>1</v>
      </c>
      <c r="E25" s="6"/>
      <c r="F25" s="27">
        <v>181469344</v>
      </c>
      <c r="G25" s="127">
        <v>1</v>
      </c>
      <c r="H25" s="6"/>
      <c r="I25" s="113"/>
      <c r="J25" s="114"/>
      <c r="L25" s="119"/>
      <c r="M25" s="115"/>
    </row>
    <row r="26" spans="2:13" s="110" customFormat="1" ht="15" customHeight="1">
      <c r="B26" s="13"/>
      <c r="C26" s="128">
        <v>0</v>
      </c>
      <c r="D26" s="128"/>
      <c r="E26" s="129"/>
      <c r="F26" s="128">
        <v>0</v>
      </c>
      <c r="G26" s="13"/>
      <c r="H26" s="13"/>
      <c r="I26" s="115"/>
    </row>
    <row r="27" spans="2:13" s="110" customFormat="1" ht="15" customHeight="1" thickBot="1">
      <c r="B27" s="131" t="s">
        <v>81</v>
      </c>
      <c r="C27" s="107" t="s">
        <v>115</v>
      </c>
      <c r="D27" s="107" t="s">
        <v>116</v>
      </c>
      <c r="E27" s="107" t="s">
        <v>20</v>
      </c>
      <c r="F27" s="108"/>
      <c r="G27" s="107" t="s">
        <v>37</v>
      </c>
    </row>
    <row r="28" spans="2:13" s="110" customFormat="1" ht="15" customHeight="1">
      <c r="B28" s="132" t="s">
        <v>126</v>
      </c>
      <c r="C28" s="109">
        <v>147288</v>
      </c>
      <c r="D28" s="109">
        <v>145132</v>
      </c>
      <c r="E28" s="133">
        <v>1.4999999999999999E-2</v>
      </c>
      <c r="F28" s="108"/>
      <c r="G28" s="134">
        <v>2156</v>
      </c>
      <c r="I28" s="116"/>
    </row>
    <row r="29" spans="2:13" s="110" customFormat="1" ht="15" customHeight="1">
      <c r="B29" s="132" t="s">
        <v>79</v>
      </c>
      <c r="C29" s="109">
        <v>139696</v>
      </c>
      <c r="D29" s="109">
        <v>137244</v>
      </c>
      <c r="E29" s="133">
        <v>1.7999999999999999E-2</v>
      </c>
      <c r="F29" s="108"/>
      <c r="G29" s="134">
        <v>2452</v>
      </c>
      <c r="I29" s="116"/>
    </row>
    <row r="30" spans="2:13" s="110" customFormat="1" ht="15" customHeight="1">
      <c r="B30" s="132" t="s">
        <v>80</v>
      </c>
      <c r="C30" s="109">
        <v>118808</v>
      </c>
      <c r="D30" s="109">
        <v>116394</v>
      </c>
      <c r="E30" s="133">
        <v>2.1000000000000001E-2</v>
      </c>
      <c r="F30" s="108"/>
      <c r="G30" s="134">
        <v>2414</v>
      </c>
      <c r="I30" s="116"/>
    </row>
    <row r="31" spans="2:13" s="108" customFormat="1" ht="15" customHeight="1">
      <c r="B31" s="132" t="s">
        <v>60</v>
      </c>
      <c r="C31" s="109">
        <v>34844</v>
      </c>
      <c r="D31" s="109">
        <v>35122</v>
      </c>
      <c r="E31" s="133">
        <v>-8.0000000000000002E-3</v>
      </c>
      <c r="F31" s="135"/>
      <c r="G31" s="134">
        <v>-278</v>
      </c>
      <c r="I31" s="142"/>
    </row>
    <row r="32" spans="2:13" s="108" customFormat="1" ht="15" customHeight="1">
      <c r="C32" s="136"/>
      <c r="D32" s="136"/>
    </row>
    <row r="33" spans="2:11" s="108" customFormat="1" ht="15" customHeight="1" thickBot="1">
      <c r="B33" s="106" t="s">
        <v>38</v>
      </c>
      <c r="C33" s="107" t="s">
        <v>115</v>
      </c>
      <c r="D33" s="107" t="s">
        <v>116</v>
      </c>
      <c r="E33" s="107" t="s">
        <v>20</v>
      </c>
      <c r="G33" s="107" t="s">
        <v>37</v>
      </c>
    </row>
    <row r="34" spans="2:11" s="108" customFormat="1" ht="15" customHeight="1">
      <c r="B34" s="132" t="s">
        <v>126</v>
      </c>
      <c r="C34" s="109">
        <v>2319510</v>
      </c>
      <c r="D34" s="109">
        <v>2271677</v>
      </c>
      <c r="E34" s="133">
        <v>2.1000000000000001E-2</v>
      </c>
      <c r="G34" s="134">
        <v>47833</v>
      </c>
    </row>
    <row r="35" spans="2:11" s="108" customFormat="1" ht="15" customHeight="1">
      <c r="B35" s="132" t="s">
        <v>79</v>
      </c>
      <c r="C35" s="109">
        <v>2274691</v>
      </c>
      <c r="D35" s="109">
        <v>2227037</v>
      </c>
      <c r="E35" s="133">
        <v>2.1000000000000001E-2</v>
      </c>
      <c r="G35" s="134">
        <v>47654</v>
      </c>
    </row>
    <row r="36" spans="2:11" s="108" customFormat="1" ht="15" customHeight="1"/>
    <row r="37" spans="2:11" s="108" customFormat="1" ht="15" customHeight="1">
      <c r="B37" s="137" t="s">
        <v>128</v>
      </c>
    </row>
    <row r="38" spans="2:11" s="108" customFormat="1" ht="15" customHeight="1">
      <c r="B38" s="137"/>
    </row>
    <row r="39" spans="2:11" s="108" customFormat="1" ht="14.4" thickBot="1">
      <c r="B39" s="106" t="s">
        <v>131</v>
      </c>
      <c r="C39" s="107" t="s">
        <v>115</v>
      </c>
      <c r="D39" s="107" t="s">
        <v>116</v>
      </c>
      <c r="E39" s="107" t="s">
        <v>20</v>
      </c>
    </row>
    <row r="40" spans="2:11" s="108" customFormat="1" ht="13.8">
      <c r="B40" s="138" t="s">
        <v>17</v>
      </c>
      <c r="C40" s="109">
        <v>5795345</v>
      </c>
      <c r="D40" s="109">
        <v>5491314</v>
      </c>
      <c r="E40" s="133">
        <v>5.4999999999999938E-2</v>
      </c>
      <c r="J40" s="117"/>
      <c r="K40" s="117"/>
    </row>
    <row r="41" spans="2:11" s="108" customFormat="1" ht="13.8">
      <c r="B41" s="138" t="s">
        <v>108</v>
      </c>
      <c r="C41" s="109">
        <v>2611376</v>
      </c>
      <c r="D41" s="109">
        <v>2037583</v>
      </c>
      <c r="E41" s="133">
        <v>0.28200000000000003</v>
      </c>
      <c r="J41" s="117"/>
      <c r="K41" s="117"/>
    </row>
    <row r="42" spans="2:11" s="108" customFormat="1" ht="13.8">
      <c r="B42" s="138" t="s">
        <v>87</v>
      </c>
      <c r="C42" s="109">
        <v>1807436</v>
      </c>
      <c r="D42" s="109">
        <v>1124094</v>
      </c>
      <c r="E42" s="133">
        <v>0.6080000000000001</v>
      </c>
      <c r="J42" s="117"/>
      <c r="K42" s="117"/>
    </row>
    <row r="43" spans="2:11" s="108" customFormat="1" ht="13.8">
      <c r="B43" s="138" t="s">
        <v>18</v>
      </c>
      <c r="C43" s="109">
        <v>971322</v>
      </c>
      <c r="D43" s="109">
        <v>711058</v>
      </c>
      <c r="E43" s="133">
        <v>0.3660000000000001</v>
      </c>
      <c r="J43" s="117"/>
      <c r="K43" s="117"/>
    </row>
    <row r="44" spans="2:11" s="108" customFormat="1" ht="13.8">
      <c r="B44" s="139" t="s">
        <v>134</v>
      </c>
      <c r="C44" s="140">
        <v>11185479</v>
      </c>
      <c r="D44" s="140">
        <v>9364049</v>
      </c>
      <c r="E44" s="133">
        <v>0.19500000000000006</v>
      </c>
      <c r="J44" s="113"/>
      <c r="K44" s="117"/>
    </row>
    <row r="45" spans="2:11" s="108" customFormat="1" ht="15" customHeight="1">
      <c r="C45" s="141"/>
      <c r="D45" s="141"/>
      <c r="J45" s="118"/>
    </row>
    <row r="46" spans="2:11" s="108" customFormat="1" ht="15" customHeight="1">
      <c r="C46" s="142"/>
      <c r="D46" s="142"/>
      <c r="G46" s="142"/>
    </row>
    <row r="47" spans="2:11" s="108" customFormat="1" ht="15" customHeight="1"/>
    <row r="50" spans="2:3" ht="15" customHeight="1">
      <c r="B50" s="3"/>
      <c r="C50" s="22"/>
    </row>
    <row r="51" spans="2:3" ht="15" customHeight="1">
      <c r="B51" s="3"/>
      <c r="C51" s="22"/>
    </row>
    <row r="52" spans="2:3" ht="15" customHeight="1">
      <c r="B52" s="3"/>
      <c r="C52" s="22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B1:M31"/>
  <sheetViews>
    <sheetView showGridLines="0" workbookViewId="0">
      <selection activeCell="B29" sqref="B29"/>
    </sheetView>
  </sheetViews>
  <sheetFormatPr baseColWidth="10" defaultColWidth="11.44140625" defaultRowHeight="13.8"/>
  <cols>
    <col min="1" max="1" width="11.44140625" style="6"/>
    <col min="2" max="2" width="25.44140625" style="6" bestFit="1" customWidth="1"/>
    <col min="3" max="4" width="12" style="6" bestFit="1" customWidth="1"/>
    <col min="5" max="9" width="11.44140625" style="6"/>
    <col min="10" max="10" width="68.44140625" style="6" bestFit="1" customWidth="1"/>
    <col min="11" max="11" width="12.44140625" style="6" bestFit="1" customWidth="1"/>
    <col min="12" max="16384" width="11.44140625" style="6"/>
  </cols>
  <sheetData>
    <row r="1" spans="2:13">
      <c r="B1" s="11" t="s">
        <v>66</v>
      </c>
    </row>
    <row r="3" spans="2:13" ht="14.4" thickBot="1">
      <c r="B3" s="51" t="s">
        <v>129</v>
      </c>
      <c r="C3" s="5" t="s">
        <v>115</v>
      </c>
      <c r="D3" s="5" t="s">
        <v>116</v>
      </c>
      <c r="E3" s="5" t="s">
        <v>20</v>
      </c>
      <c r="G3" s="5" t="s">
        <v>118</v>
      </c>
    </row>
    <row r="4" spans="2:13">
      <c r="B4" s="24" t="s">
        <v>82</v>
      </c>
      <c r="C4" s="18">
        <v>177892928</v>
      </c>
      <c r="D4" s="18">
        <v>172060280</v>
      </c>
      <c r="E4" s="8">
        <v>3.4000000000000002E-2</v>
      </c>
      <c r="G4" s="7">
        <v>5832648</v>
      </c>
      <c r="J4" s="25"/>
      <c r="K4" s="26"/>
      <c r="L4" s="26"/>
      <c r="M4" s="26"/>
    </row>
    <row r="5" spans="2:13">
      <c r="B5" s="24" t="s">
        <v>83</v>
      </c>
      <c r="C5" s="18">
        <v>330085</v>
      </c>
      <c r="D5" s="18">
        <v>957336</v>
      </c>
      <c r="E5" s="8">
        <v>-0.65500000000000003</v>
      </c>
      <c r="F5" s="20"/>
      <c r="G5" s="7">
        <v>-627251</v>
      </c>
      <c r="J5" s="25"/>
      <c r="K5" s="26"/>
      <c r="L5" s="26"/>
      <c r="M5" s="26"/>
    </row>
    <row r="6" spans="2:13">
      <c r="B6" s="24" t="s">
        <v>74</v>
      </c>
      <c r="C6" s="18">
        <v>-73786711</v>
      </c>
      <c r="D6" s="18">
        <v>-72667085</v>
      </c>
      <c r="E6" s="8">
        <v>1.4999999999999999E-2</v>
      </c>
      <c r="G6" s="7">
        <v>-1119626</v>
      </c>
      <c r="J6" s="25"/>
      <c r="K6" s="26"/>
      <c r="L6" s="26"/>
      <c r="M6" s="26"/>
    </row>
    <row r="7" spans="2:13" s="11" customFormat="1">
      <c r="B7" s="52" t="s">
        <v>30</v>
      </c>
      <c r="C7" s="66">
        <v>104436302</v>
      </c>
      <c r="D7" s="66">
        <v>100350531</v>
      </c>
      <c r="E7" s="10">
        <v>4.1000000000000002E-2</v>
      </c>
      <c r="G7" s="9">
        <v>4085771</v>
      </c>
      <c r="J7" s="28"/>
      <c r="K7" s="29"/>
      <c r="L7" s="29"/>
      <c r="M7" s="29"/>
    </row>
    <row r="8" spans="2:13">
      <c r="B8" s="24" t="s">
        <v>4</v>
      </c>
      <c r="C8" s="18">
        <v>-19395662</v>
      </c>
      <c r="D8" s="18">
        <v>-18296837</v>
      </c>
      <c r="E8" s="8">
        <v>0.06</v>
      </c>
      <c r="G8" s="7">
        <v>-1098825</v>
      </c>
      <c r="J8" s="25"/>
      <c r="K8" s="26"/>
      <c r="L8" s="26"/>
      <c r="M8" s="26"/>
    </row>
    <row r="9" spans="2:13" s="11" customFormat="1">
      <c r="B9" s="52" t="s">
        <v>144</v>
      </c>
      <c r="C9" s="66">
        <v>85040640</v>
      </c>
      <c r="D9" s="66">
        <v>82053694</v>
      </c>
      <c r="E9" s="10">
        <v>3.5999999999999997E-2</v>
      </c>
      <c r="G9" s="9">
        <v>2986946</v>
      </c>
      <c r="J9" s="28"/>
      <c r="K9" s="29"/>
      <c r="L9" s="29"/>
      <c r="M9" s="29"/>
    </row>
    <row r="10" spans="2:13">
      <c r="B10" s="24" t="s">
        <v>84</v>
      </c>
      <c r="C10" s="18">
        <v>2660031</v>
      </c>
      <c r="D10" s="18">
        <v>-574155</v>
      </c>
      <c r="E10" s="8" t="s">
        <v>97</v>
      </c>
      <c r="F10" s="20"/>
      <c r="G10" s="7">
        <v>3234186</v>
      </c>
      <c r="J10" s="25"/>
      <c r="K10" s="26"/>
      <c r="L10" s="26"/>
      <c r="M10" s="26"/>
    </row>
    <row r="11" spans="2:13">
      <c r="B11" s="24" t="s">
        <v>77</v>
      </c>
      <c r="C11" s="18">
        <v>-17809123</v>
      </c>
      <c r="D11" s="18">
        <v>-19578790</v>
      </c>
      <c r="E11" s="8">
        <v>-0.09</v>
      </c>
      <c r="G11" s="7">
        <v>1769667</v>
      </c>
      <c r="J11" s="25"/>
      <c r="K11" s="26"/>
      <c r="L11" s="26"/>
      <c r="M11" s="26"/>
    </row>
    <row r="12" spans="2:13">
      <c r="B12" s="24" t="s">
        <v>59</v>
      </c>
      <c r="C12" s="18">
        <v>-16830167</v>
      </c>
      <c r="D12" s="18">
        <v>-13742205</v>
      </c>
      <c r="E12" s="8">
        <v>0.22500000000000001</v>
      </c>
      <c r="G12" s="7">
        <v>-3087962</v>
      </c>
      <c r="J12" s="25"/>
      <c r="K12" s="26"/>
      <c r="L12" s="26"/>
      <c r="M12" s="26"/>
    </row>
    <row r="13" spans="2:13">
      <c r="B13" s="24" t="s">
        <v>112</v>
      </c>
      <c r="C13" s="18">
        <v>-927</v>
      </c>
      <c r="D13" s="18">
        <v>-819</v>
      </c>
      <c r="E13" s="8">
        <v>0.13200000000000001</v>
      </c>
      <c r="G13" s="7">
        <v>-108</v>
      </c>
      <c r="J13" s="25"/>
      <c r="K13" s="26"/>
      <c r="L13" s="26"/>
      <c r="M13" s="26"/>
    </row>
    <row r="14" spans="2:13" s="11" customFormat="1">
      <c r="B14" s="52" t="s">
        <v>145</v>
      </c>
      <c r="C14" s="66">
        <v>53060454</v>
      </c>
      <c r="D14" s="66">
        <v>48157725</v>
      </c>
      <c r="E14" s="10">
        <v>0.10199999999999999</v>
      </c>
      <c r="G14" s="9">
        <v>4902729</v>
      </c>
      <c r="J14" s="28"/>
      <c r="K14" s="29"/>
      <c r="L14" s="29"/>
      <c r="M14" s="29"/>
    </row>
    <row r="15" spans="2:13">
      <c r="C15" s="62">
        <v>0</v>
      </c>
      <c r="D15" s="62">
        <v>0</v>
      </c>
      <c r="J15" s="25"/>
      <c r="M15" s="26"/>
    </row>
    <row r="16" spans="2:13">
      <c r="C16" s="26"/>
      <c r="D16" s="26"/>
      <c r="J16" s="25"/>
    </row>
    <row r="17" spans="2:10">
      <c r="B17" s="11" t="s">
        <v>67</v>
      </c>
      <c r="J17" s="25"/>
    </row>
    <row r="18" spans="2:10">
      <c r="J18" s="25"/>
    </row>
    <row r="19" spans="2:10" ht="14.4" thickBot="1">
      <c r="B19" s="51" t="s">
        <v>129</v>
      </c>
      <c r="C19" s="5" t="s">
        <v>115</v>
      </c>
      <c r="D19" s="5" t="s">
        <v>116</v>
      </c>
      <c r="E19" s="5" t="s">
        <v>20</v>
      </c>
      <c r="G19" s="5" t="s">
        <v>118</v>
      </c>
    </row>
    <row r="20" spans="2:10">
      <c r="B20" s="24" t="s">
        <v>82</v>
      </c>
      <c r="C20" s="18">
        <v>11247264</v>
      </c>
      <c r="D20" s="18">
        <v>9409064</v>
      </c>
      <c r="E20" s="8">
        <v>0.19500000000000001</v>
      </c>
      <c r="G20" s="7">
        <v>1838200</v>
      </c>
    </row>
    <row r="21" spans="2:10">
      <c r="B21" s="24" t="s">
        <v>83</v>
      </c>
      <c r="C21" s="18">
        <v>2153901</v>
      </c>
      <c r="D21" s="18">
        <v>2014628</v>
      </c>
      <c r="E21" s="8">
        <v>6.9000000000000006E-2</v>
      </c>
      <c r="G21" s="7">
        <v>139273</v>
      </c>
    </row>
    <row r="22" spans="2:10">
      <c r="B22" s="24" t="s">
        <v>74</v>
      </c>
      <c r="C22" s="18">
        <v>-10684132</v>
      </c>
      <c r="D22" s="18">
        <v>-9570708</v>
      </c>
      <c r="E22" s="8">
        <v>0.11600000000000001</v>
      </c>
      <c r="G22" s="7">
        <v>-1113424</v>
      </c>
    </row>
    <row r="23" spans="2:10">
      <c r="B23" s="52" t="s">
        <v>30</v>
      </c>
      <c r="C23" s="66">
        <v>2717033</v>
      </c>
      <c r="D23" s="66">
        <v>1852984</v>
      </c>
      <c r="E23" s="10">
        <v>0.46600000000000003</v>
      </c>
      <c r="F23" s="11"/>
      <c r="G23" s="9">
        <v>864049</v>
      </c>
    </row>
    <row r="24" spans="2:10">
      <c r="B24" s="24" t="s">
        <v>4</v>
      </c>
      <c r="C24" s="18">
        <v>-576885</v>
      </c>
      <c r="D24" s="18">
        <v>-528215</v>
      </c>
      <c r="E24" s="8">
        <v>9.1999999999999998E-2</v>
      </c>
      <c r="G24" s="7">
        <v>-48670</v>
      </c>
    </row>
    <row r="25" spans="2:10">
      <c r="B25" s="52" t="s">
        <v>144</v>
      </c>
      <c r="C25" s="66">
        <v>2140148</v>
      </c>
      <c r="D25" s="66">
        <v>1324769</v>
      </c>
      <c r="E25" s="10">
        <v>0.61499999999999999</v>
      </c>
      <c r="F25" s="11"/>
      <c r="G25" s="9">
        <v>815379</v>
      </c>
    </row>
    <row r="26" spans="2:10">
      <c r="B26" s="24" t="s">
        <v>84</v>
      </c>
      <c r="C26" s="18">
        <v>490549</v>
      </c>
      <c r="D26" s="18">
        <v>-37242</v>
      </c>
      <c r="E26" s="8">
        <v>-14.172000000000001</v>
      </c>
      <c r="G26" s="7">
        <v>527791</v>
      </c>
    </row>
    <row r="27" spans="2:10">
      <c r="B27" s="24" t="s">
        <v>77</v>
      </c>
      <c r="C27" s="18">
        <v>-87670</v>
      </c>
      <c r="D27" s="18">
        <v>-149069</v>
      </c>
      <c r="E27" s="8">
        <v>-0.41199999999999998</v>
      </c>
      <c r="G27" s="7">
        <v>61399</v>
      </c>
    </row>
    <row r="28" spans="2:10">
      <c r="B28" s="24" t="s">
        <v>59</v>
      </c>
      <c r="C28" s="18">
        <v>-694413</v>
      </c>
      <c r="D28" s="18">
        <v>-384065</v>
      </c>
      <c r="E28" s="8">
        <v>0.80800000000000005</v>
      </c>
      <c r="G28" s="7">
        <v>-310348</v>
      </c>
    </row>
    <row r="29" spans="2:10">
      <c r="B29" s="52" t="s">
        <v>145</v>
      </c>
      <c r="C29" s="66">
        <v>1848614</v>
      </c>
      <c r="D29" s="66">
        <v>754393</v>
      </c>
      <c r="E29" s="10">
        <v>1.45</v>
      </c>
      <c r="F29" s="11"/>
      <c r="G29" s="9">
        <v>1094221</v>
      </c>
    </row>
    <row r="30" spans="2:10">
      <c r="C30" s="62">
        <v>0</v>
      </c>
      <c r="D30" s="62">
        <v>0</v>
      </c>
    </row>
    <row r="31" spans="2:10">
      <c r="C31" s="7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28"/>
  <sheetViews>
    <sheetView showGridLines="0" workbookViewId="0">
      <selection activeCell="D7" sqref="D7"/>
    </sheetView>
  </sheetViews>
  <sheetFormatPr baseColWidth="10" defaultColWidth="11.44140625" defaultRowHeight="15" customHeight="1"/>
  <cols>
    <col min="1" max="1" width="4" style="31" customWidth="1"/>
    <col min="2" max="2" width="25.44140625" style="31" bestFit="1" customWidth="1"/>
    <col min="3" max="16384" width="11.44140625" style="31"/>
  </cols>
  <sheetData>
    <row r="1" spans="1:14" ht="15" customHeight="1">
      <c r="A1" s="30" t="s">
        <v>45</v>
      </c>
    </row>
    <row r="3" spans="1:14" ht="15" customHeight="1" thickBot="1">
      <c r="B3" s="19" t="s">
        <v>63</v>
      </c>
      <c r="C3" s="5" t="s">
        <v>104</v>
      </c>
      <c r="D3" s="5" t="s">
        <v>101</v>
      </c>
      <c r="E3" s="5" t="s">
        <v>20</v>
      </c>
      <c r="F3" s="6"/>
      <c r="G3" s="5" t="s">
        <v>102</v>
      </c>
    </row>
    <row r="4" spans="1:14" ht="15" customHeight="1">
      <c r="B4" s="3" t="s">
        <v>19</v>
      </c>
      <c r="C4" s="65">
        <v>129721186</v>
      </c>
      <c r="D4" s="65">
        <v>129721186</v>
      </c>
      <c r="E4" s="8">
        <f>+ROUND(G4/D4,3)</f>
        <v>0</v>
      </c>
      <c r="F4" s="6"/>
      <c r="G4" s="7">
        <f>+C4-D4</f>
        <v>0</v>
      </c>
    </row>
    <row r="5" spans="1:14" s="32" customFormat="1" ht="15" customHeight="1">
      <c r="B5" s="3" t="s">
        <v>29</v>
      </c>
      <c r="C5" s="65">
        <v>-77210262</v>
      </c>
      <c r="D5" s="65">
        <v>-77210262</v>
      </c>
      <c r="E5" s="8">
        <f t="shared" ref="E5:E14" si="0">+ROUND(G5/D5,3)</f>
        <v>0</v>
      </c>
      <c r="F5" s="6"/>
      <c r="G5" s="7">
        <f t="shared" ref="G5:G14" si="1">+C5-D5</f>
        <v>0</v>
      </c>
    </row>
    <row r="6" spans="1:14" s="32" customFormat="1" ht="15" customHeight="1">
      <c r="B6" s="4" t="s">
        <v>30</v>
      </c>
      <c r="C6" s="84">
        <f>SUM(C4:C5)</f>
        <v>52510924</v>
      </c>
      <c r="D6" s="84">
        <f>SUM(D4:D5)</f>
        <v>52510924</v>
      </c>
      <c r="E6" s="10">
        <f t="shared" si="0"/>
        <v>0</v>
      </c>
      <c r="F6" s="11"/>
      <c r="G6" s="9">
        <f t="shared" si="1"/>
        <v>0</v>
      </c>
    </row>
    <row r="7" spans="1:14" s="32" customFormat="1" ht="15" customHeight="1">
      <c r="B7" s="3" t="s">
        <v>31</v>
      </c>
      <c r="C7" s="65">
        <v>-17417464</v>
      </c>
      <c r="D7" s="65">
        <v>-17417464</v>
      </c>
      <c r="E7" s="8">
        <f t="shared" si="0"/>
        <v>0</v>
      </c>
      <c r="F7" s="6"/>
      <c r="G7" s="7">
        <f t="shared" si="1"/>
        <v>0</v>
      </c>
      <c r="L7" s="22"/>
      <c r="M7" s="22"/>
      <c r="N7" s="33"/>
    </row>
    <row r="8" spans="1:14" s="32" customFormat="1" ht="15" customHeight="1">
      <c r="B8" s="4" t="s">
        <v>32</v>
      </c>
      <c r="C8" s="84">
        <f>+C6+C7</f>
        <v>35093460</v>
      </c>
      <c r="D8" s="84">
        <f>+D6+D7</f>
        <v>35093460</v>
      </c>
      <c r="E8" s="10">
        <f t="shared" si="0"/>
        <v>0</v>
      </c>
      <c r="F8" s="11"/>
      <c r="G8" s="9">
        <f t="shared" si="1"/>
        <v>0</v>
      </c>
    </row>
    <row r="9" spans="1:14" s="32" customFormat="1" ht="15" customHeight="1">
      <c r="B9" s="3" t="s">
        <v>86</v>
      </c>
      <c r="C9" s="65">
        <v>-2093189</v>
      </c>
      <c r="D9" s="65">
        <v>-2093189</v>
      </c>
      <c r="E9" s="8">
        <f t="shared" si="0"/>
        <v>0</v>
      </c>
      <c r="F9" s="53"/>
      <c r="G9" s="7">
        <f t="shared" si="1"/>
        <v>0</v>
      </c>
    </row>
    <row r="10" spans="1:14" s="32" customFormat="1" ht="15" customHeight="1">
      <c r="B10" s="3" t="s">
        <v>100</v>
      </c>
      <c r="C10" s="65">
        <v>-34520</v>
      </c>
      <c r="D10" s="65">
        <v>-34520</v>
      </c>
      <c r="E10" s="8" t="s">
        <v>99</v>
      </c>
      <c r="F10" s="53"/>
      <c r="G10" s="7">
        <f t="shared" si="1"/>
        <v>0</v>
      </c>
    </row>
    <row r="11" spans="1:14" s="32" customFormat="1" ht="15" customHeight="1">
      <c r="B11" s="3" t="s">
        <v>33</v>
      </c>
      <c r="C11" s="65">
        <v>-14939258</v>
      </c>
      <c r="D11" s="65">
        <v>-14939258</v>
      </c>
      <c r="E11" s="8">
        <f t="shared" si="0"/>
        <v>0</v>
      </c>
      <c r="F11" s="6"/>
      <c r="G11" s="7">
        <f t="shared" si="1"/>
        <v>0</v>
      </c>
    </row>
    <row r="12" spans="1:14" s="32" customFormat="1" ht="15" customHeight="1">
      <c r="B12" s="3" t="s">
        <v>59</v>
      </c>
      <c r="C12" s="65">
        <v>-2523215</v>
      </c>
      <c r="D12" s="65">
        <v>-2523215</v>
      </c>
      <c r="E12" s="8">
        <f t="shared" si="0"/>
        <v>0</v>
      </c>
      <c r="F12" s="6"/>
      <c r="G12" s="7">
        <f t="shared" si="1"/>
        <v>0</v>
      </c>
    </row>
    <row r="13" spans="1:14" s="32" customFormat="1" ht="15" customHeight="1">
      <c r="B13" s="3" t="s">
        <v>96</v>
      </c>
      <c r="C13" s="65">
        <v>7324842</v>
      </c>
      <c r="D13" s="65">
        <v>7324842</v>
      </c>
      <c r="E13" s="8">
        <f t="shared" si="0"/>
        <v>0</v>
      </c>
      <c r="F13" s="6"/>
      <c r="G13" s="7">
        <f t="shared" si="1"/>
        <v>0</v>
      </c>
    </row>
    <row r="14" spans="1:14" s="32" customFormat="1" ht="15" customHeight="1">
      <c r="B14" s="4" t="s">
        <v>34</v>
      </c>
      <c r="C14" s="66">
        <v>26175218</v>
      </c>
      <c r="D14" s="66">
        <v>37817198</v>
      </c>
      <c r="E14" s="10">
        <f t="shared" si="0"/>
        <v>-0.308</v>
      </c>
      <c r="F14" s="11"/>
      <c r="G14" s="9">
        <f t="shared" si="1"/>
        <v>-11641980</v>
      </c>
    </row>
    <row r="15" spans="1:14" s="32" customFormat="1" ht="15" customHeight="1">
      <c r="C15" s="27"/>
    </row>
    <row r="16" spans="1:14" s="32" customFormat="1" ht="15" customHeight="1"/>
    <row r="17" s="32" customFormat="1" ht="15" customHeight="1"/>
    <row r="18" s="32" customFormat="1" ht="15" customHeight="1"/>
    <row r="19" s="32" customFormat="1" ht="15" customHeight="1"/>
    <row r="20" s="32" customFormat="1" ht="15" customHeight="1"/>
    <row r="21" s="32" customFormat="1" ht="15" customHeight="1"/>
    <row r="22" s="32" customFormat="1" ht="15" customHeight="1"/>
    <row r="23" s="32" customFormat="1" ht="15" customHeight="1"/>
    <row r="24" s="32" customFormat="1" ht="15" customHeight="1"/>
    <row r="25" s="32" customFormat="1" ht="15" customHeight="1"/>
    <row r="26" s="32" customFormat="1" ht="15" customHeight="1"/>
    <row r="27" s="32" customFormat="1" ht="15" customHeight="1"/>
    <row r="28" s="32" customFormat="1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39"/>
  <sheetViews>
    <sheetView showGridLines="0" workbookViewId="0">
      <selection activeCell="C11" sqref="C11"/>
    </sheetView>
  </sheetViews>
  <sheetFormatPr baseColWidth="10" defaultColWidth="11.44140625" defaultRowHeight="13.8"/>
  <cols>
    <col min="1" max="1" width="4" style="31" customWidth="1"/>
    <col min="2" max="2" width="25.44140625" style="31" bestFit="1" customWidth="1"/>
    <col min="3" max="16384" width="11.44140625" style="31"/>
  </cols>
  <sheetData>
    <row r="1" spans="1:14" ht="15" customHeight="1">
      <c r="A1" s="30" t="s">
        <v>45</v>
      </c>
    </row>
    <row r="3" spans="1:14" ht="14.4" thickBot="1">
      <c r="B3" s="1" t="s">
        <v>63</v>
      </c>
      <c r="C3" s="90" t="s">
        <v>106</v>
      </c>
      <c r="D3" s="90" t="s">
        <v>105</v>
      </c>
      <c r="E3" s="90" t="s">
        <v>20</v>
      </c>
      <c r="F3" s="6"/>
      <c r="G3" s="90" t="s">
        <v>107</v>
      </c>
    </row>
    <row r="4" spans="1:14" ht="15" customHeight="1">
      <c r="B4" s="3" t="s">
        <v>19</v>
      </c>
      <c r="C4" s="65" t="e">
        <f>+#REF!</f>
        <v>#REF!</v>
      </c>
      <c r="D4" s="65" t="e">
        <f>+#REF!</f>
        <v>#REF!</v>
      </c>
      <c r="E4" s="8" t="e">
        <f>+ROUND(G4/D4,3)</f>
        <v>#REF!</v>
      </c>
      <c r="F4" s="6"/>
      <c r="G4" s="7" t="e">
        <f>+C4-D4</f>
        <v>#REF!</v>
      </c>
    </row>
    <row r="5" spans="1:14" s="32" customFormat="1" ht="15" customHeight="1">
      <c r="B5" s="3" t="s">
        <v>29</v>
      </c>
      <c r="C5" s="65" t="e">
        <f>+#REF!+#REF!+#REF!</f>
        <v>#REF!</v>
      </c>
      <c r="D5" s="65" t="e">
        <f>+#REF!+#REF!+#REF!</f>
        <v>#REF!</v>
      </c>
      <c r="E5" s="8" t="e">
        <f t="shared" ref="E5:E14" si="0">+ROUND(G5/D5,3)</f>
        <v>#REF!</v>
      </c>
      <c r="F5" s="6"/>
      <c r="G5" s="7" t="e">
        <f t="shared" ref="G5:G14" si="1">+C5-D5</f>
        <v>#REF!</v>
      </c>
    </row>
    <row r="6" spans="1:14" s="32" customFormat="1" ht="15" customHeight="1">
      <c r="B6" s="4" t="s">
        <v>30</v>
      </c>
      <c r="C6" s="84" t="e">
        <f>SUM(C4:C5)</f>
        <v>#REF!</v>
      </c>
      <c r="D6" s="84" t="e">
        <f>SUM(D4:D5)</f>
        <v>#REF!</v>
      </c>
      <c r="E6" s="10" t="e">
        <f t="shared" si="0"/>
        <v>#REF!</v>
      </c>
      <c r="F6" s="11"/>
      <c r="G6" s="9" t="e">
        <f t="shared" si="1"/>
        <v>#REF!</v>
      </c>
    </row>
    <row r="7" spans="1:14" s="32" customFormat="1" ht="15" customHeight="1">
      <c r="B7" s="3" t="s">
        <v>31</v>
      </c>
      <c r="C7" s="65" t="e">
        <f>+#REF!</f>
        <v>#REF!</v>
      </c>
      <c r="D7" s="65" t="e">
        <f>+#REF!</f>
        <v>#REF!</v>
      </c>
      <c r="E7" s="8" t="e">
        <f t="shared" si="0"/>
        <v>#REF!</v>
      </c>
      <c r="F7" s="6"/>
      <c r="G7" s="7" t="e">
        <f t="shared" si="1"/>
        <v>#REF!</v>
      </c>
      <c r="L7" s="22"/>
      <c r="M7" s="22"/>
      <c r="N7" s="33"/>
    </row>
    <row r="8" spans="1:14" s="32" customFormat="1" ht="15" customHeight="1">
      <c r="B8" s="4" t="s">
        <v>32</v>
      </c>
      <c r="C8" s="84" t="e">
        <f>+C6+C7</f>
        <v>#REF!</v>
      </c>
      <c r="D8" s="84" t="e">
        <f>+D6+D7</f>
        <v>#REF!</v>
      </c>
      <c r="E8" s="10" t="e">
        <f t="shared" si="0"/>
        <v>#REF!</v>
      </c>
      <c r="F8" s="11"/>
      <c r="G8" s="9" t="e">
        <f t="shared" si="1"/>
        <v>#REF!</v>
      </c>
    </row>
    <row r="9" spans="1:14" s="32" customFormat="1" ht="15" customHeight="1">
      <c r="B9" s="3" t="s">
        <v>86</v>
      </c>
      <c r="C9" s="65" t="e">
        <f>+#REF!</f>
        <v>#REF!</v>
      </c>
      <c r="D9" s="65" t="e">
        <f>+#REF!</f>
        <v>#REF!</v>
      </c>
      <c r="E9" s="8" t="e">
        <f t="shared" si="0"/>
        <v>#REF!</v>
      </c>
      <c r="F9" s="53"/>
      <c r="G9" s="7" t="e">
        <f t="shared" si="1"/>
        <v>#REF!</v>
      </c>
    </row>
    <row r="10" spans="1:14" s="32" customFormat="1" ht="15" hidden="1" customHeight="1">
      <c r="B10" s="3" t="s">
        <v>100</v>
      </c>
      <c r="C10" s="65">
        <v>0</v>
      </c>
      <c r="D10" s="65">
        <v>0</v>
      </c>
      <c r="E10" s="8" t="e">
        <f t="shared" si="0"/>
        <v>#DIV/0!</v>
      </c>
      <c r="F10" s="53"/>
      <c r="G10" s="7">
        <f t="shared" si="1"/>
        <v>0</v>
      </c>
    </row>
    <row r="11" spans="1:14" s="32" customFormat="1" ht="15" customHeight="1">
      <c r="B11" s="3" t="s">
        <v>33</v>
      </c>
      <c r="C11" s="65" t="e">
        <f>+#REF!+#REF!+#REF!+#REF!</f>
        <v>#REF!</v>
      </c>
      <c r="D11" s="65" t="e">
        <f>+#REF!+#REF!+#REF!+#REF!</f>
        <v>#REF!</v>
      </c>
      <c r="E11" s="8" t="e">
        <f t="shared" si="0"/>
        <v>#REF!</v>
      </c>
      <c r="F11" s="6"/>
      <c r="G11" s="7" t="e">
        <f t="shared" si="1"/>
        <v>#REF!</v>
      </c>
    </row>
    <row r="12" spans="1:14" s="32" customFormat="1" ht="15" customHeight="1">
      <c r="B12" s="3" t="s">
        <v>59</v>
      </c>
      <c r="C12" s="65" t="e">
        <f>#REF!</f>
        <v>#REF!</v>
      </c>
      <c r="D12" s="65" t="e">
        <f>#REF!</f>
        <v>#REF!</v>
      </c>
      <c r="E12" s="8" t="e">
        <f t="shared" si="0"/>
        <v>#REF!</v>
      </c>
      <c r="F12" s="6"/>
      <c r="G12" s="7" t="e">
        <f t="shared" si="1"/>
        <v>#REF!</v>
      </c>
    </row>
    <row r="13" spans="1:14" s="32" customFormat="1" ht="15" customHeight="1">
      <c r="B13" s="3" t="s">
        <v>96</v>
      </c>
      <c r="C13" s="65">
        <v>0</v>
      </c>
      <c r="D13" s="65">
        <v>3088851</v>
      </c>
      <c r="E13" s="8">
        <f t="shared" si="0"/>
        <v>-1</v>
      </c>
      <c r="F13" s="6"/>
      <c r="G13" s="7">
        <f t="shared" si="1"/>
        <v>-3088851</v>
      </c>
    </row>
    <row r="14" spans="1:14" s="32" customFormat="1" ht="15" customHeight="1">
      <c r="B14" s="4" t="s">
        <v>34</v>
      </c>
      <c r="C14" s="66" t="e">
        <f>+#REF!</f>
        <v>#REF!</v>
      </c>
      <c r="D14" s="66" t="e">
        <f>+#REF!</f>
        <v>#REF!</v>
      </c>
      <c r="E14" s="10" t="e">
        <f t="shared" si="0"/>
        <v>#REF!</v>
      </c>
      <c r="F14" s="11"/>
      <c r="G14" s="9" t="e">
        <f t="shared" si="1"/>
        <v>#REF!</v>
      </c>
    </row>
    <row r="15" spans="1:14" s="32" customFormat="1" ht="15" customHeight="1">
      <c r="C15" s="27"/>
    </row>
    <row r="16" spans="1:14" s="32" customFormat="1" ht="15" customHeight="1"/>
    <row r="17" s="32" customFormat="1" ht="15" customHeight="1"/>
    <row r="18" s="32" customFormat="1" ht="15" customHeight="1"/>
    <row r="19" s="32" customFormat="1" ht="15" customHeight="1"/>
    <row r="20" s="32" customFormat="1" ht="15" customHeight="1"/>
    <row r="21" s="32" customFormat="1" ht="15" customHeight="1"/>
    <row r="22" s="32" customFormat="1" ht="15" customHeight="1"/>
    <row r="23" s="32" customFormat="1" ht="15" customHeight="1"/>
    <row r="24" s="32" customFormat="1" ht="15" customHeight="1"/>
    <row r="25" s="32" customFormat="1" ht="15" customHeight="1"/>
    <row r="26" s="32" customFormat="1" ht="15" customHeight="1"/>
    <row r="27" s="32" customFormat="1" ht="15" customHeight="1"/>
    <row r="28" s="32" customFormat="1" ht="15" customHeight="1"/>
    <row r="39" ht="1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B2:L32"/>
  <sheetViews>
    <sheetView showGridLines="0" topLeftCell="A3" workbookViewId="0">
      <selection activeCell="B20" sqref="B20:B31"/>
    </sheetView>
  </sheetViews>
  <sheetFormatPr baseColWidth="10" defaultColWidth="11.44140625" defaultRowHeight="15" customHeight="1"/>
  <cols>
    <col min="1" max="1" width="3.88671875" style="6" customWidth="1"/>
    <col min="2" max="2" width="49.44140625" style="6" customWidth="1"/>
    <col min="3" max="4" width="15.5546875" style="6" customWidth="1"/>
    <col min="5" max="5" width="10.5546875" style="6" customWidth="1"/>
    <col min="6" max="16384" width="11.44140625" style="6"/>
  </cols>
  <sheetData>
    <row r="2" spans="2:12" ht="15" customHeight="1">
      <c r="B2" s="13"/>
      <c r="C2" s="13"/>
      <c r="D2" s="13"/>
      <c r="E2" s="13"/>
    </row>
    <row r="3" spans="2:12" ht="15" customHeight="1" thickBot="1">
      <c r="B3" s="17" t="s">
        <v>21</v>
      </c>
      <c r="C3" s="5" t="s">
        <v>115</v>
      </c>
      <c r="D3" s="5" t="s">
        <v>117</v>
      </c>
      <c r="E3" s="17" t="s">
        <v>20</v>
      </c>
      <c r="I3" s="105"/>
      <c r="J3" s="105"/>
    </row>
    <row r="4" spans="2:12" ht="12.75" customHeight="1">
      <c r="B4" s="3" t="s">
        <v>2</v>
      </c>
      <c r="C4" s="76">
        <v>270935934</v>
      </c>
      <c r="D4" s="76">
        <v>275004410</v>
      </c>
      <c r="E4" s="103">
        <v>-1.4999999999999999E-2</v>
      </c>
      <c r="G4" s="23"/>
      <c r="I4" s="105"/>
      <c r="J4" s="105"/>
    </row>
    <row r="5" spans="2:12" ht="12.75" customHeight="1">
      <c r="B5" s="3" t="s">
        <v>3</v>
      </c>
      <c r="C5" s="76">
        <v>2156778550</v>
      </c>
      <c r="D5" s="76">
        <v>2148343319</v>
      </c>
      <c r="E5" s="103">
        <v>4.0000000000000001E-3</v>
      </c>
      <c r="G5" s="23"/>
      <c r="I5" s="105"/>
      <c r="J5" s="105"/>
      <c r="K5" s="105"/>
      <c r="L5" s="78"/>
    </row>
    <row r="6" spans="2:12" ht="12.75" customHeight="1">
      <c r="B6" s="4" t="s">
        <v>13</v>
      </c>
      <c r="C6" s="77">
        <v>2427714484</v>
      </c>
      <c r="D6" s="77">
        <v>2423347729</v>
      </c>
      <c r="E6" s="104">
        <v>2E-3</v>
      </c>
      <c r="G6" s="23"/>
    </row>
    <row r="7" spans="2:12" ht="12.75" customHeight="1">
      <c r="B7" s="17" t="s">
        <v>49</v>
      </c>
      <c r="C7" s="101"/>
      <c r="D7" s="101"/>
      <c r="E7" s="102"/>
      <c r="G7" s="23"/>
    </row>
    <row r="8" spans="2:12" ht="12.75" customHeight="1">
      <c r="B8" s="3" t="s">
        <v>0</v>
      </c>
      <c r="C8" s="76">
        <v>313345363</v>
      </c>
      <c r="D8" s="76">
        <v>361668126</v>
      </c>
      <c r="E8" s="103">
        <v>-0.13400000000000001</v>
      </c>
      <c r="G8" s="23"/>
    </row>
    <row r="9" spans="2:12" ht="12.75" customHeight="1">
      <c r="B9" s="3" t="s">
        <v>1</v>
      </c>
      <c r="C9" s="76">
        <v>1172104206</v>
      </c>
      <c r="D9" s="76">
        <v>1175540305</v>
      </c>
      <c r="E9" s="103">
        <v>-3.0000000000000001E-3</v>
      </c>
      <c r="G9" s="23"/>
    </row>
    <row r="10" spans="2:12" ht="12.75" customHeight="1">
      <c r="B10" s="4" t="s">
        <v>14</v>
      </c>
      <c r="C10" s="77">
        <v>1485449569</v>
      </c>
      <c r="D10" s="77">
        <v>1537208431</v>
      </c>
      <c r="E10" s="104">
        <v>-3.4000000000000002E-2</v>
      </c>
      <c r="G10" s="23"/>
    </row>
    <row r="11" spans="2:12" ht="12.75" customHeight="1">
      <c r="B11" s="13"/>
      <c r="C11" s="101"/>
      <c r="D11" s="101"/>
      <c r="E11" s="102"/>
      <c r="G11" s="23"/>
    </row>
    <row r="12" spans="2:12" ht="12.75" customHeight="1">
      <c r="B12" s="3" t="s">
        <v>15</v>
      </c>
      <c r="C12" s="76">
        <v>942232457</v>
      </c>
      <c r="D12" s="76">
        <v>886107830</v>
      </c>
      <c r="E12" s="103">
        <v>6.3E-2</v>
      </c>
      <c r="G12" s="23"/>
    </row>
    <row r="13" spans="2:12" ht="12.75" customHeight="1">
      <c r="B13" s="3" t="s">
        <v>16</v>
      </c>
      <c r="C13" s="76">
        <v>32458</v>
      </c>
      <c r="D13" s="76">
        <v>31468</v>
      </c>
      <c r="E13" s="103">
        <v>3.1E-2</v>
      </c>
      <c r="G13" s="23"/>
    </row>
    <row r="14" spans="2:12" ht="12.75" customHeight="1">
      <c r="B14" s="4" t="s">
        <v>47</v>
      </c>
      <c r="C14" s="77">
        <v>942264915</v>
      </c>
      <c r="D14" s="77">
        <v>886139298</v>
      </c>
      <c r="E14" s="104">
        <v>6.3E-2</v>
      </c>
      <c r="G14" s="23"/>
    </row>
    <row r="15" spans="2:12" ht="12.75" customHeight="1">
      <c r="B15" s="4" t="s">
        <v>22</v>
      </c>
      <c r="C15" s="77">
        <v>2427714484</v>
      </c>
      <c r="D15" s="77">
        <v>2423347729</v>
      </c>
      <c r="E15" s="104">
        <v>2E-3</v>
      </c>
      <c r="G15" s="23"/>
    </row>
    <row r="16" spans="2:12" ht="15" customHeight="1">
      <c r="B16" s="13"/>
      <c r="C16" s="13"/>
      <c r="D16" s="13"/>
      <c r="E16" s="13"/>
    </row>
    <row r="17" spans="2:5" ht="15" customHeight="1">
      <c r="C17" s="74"/>
      <c r="D17" s="74"/>
    </row>
    <row r="19" spans="2:5" ht="15" customHeight="1">
      <c r="B19" s="108"/>
      <c r="C19" s="108"/>
      <c r="D19" s="108"/>
    </row>
    <row r="20" spans="2:5" ht="15" customHeight="1" thickBot="1">
      <c r="B20" s="106" t="s">
        <v>132</v>
      </c>
      <c r="C20" s="107" t="s">
        <v>115</v>
      </c>
      <c r="D20" s="107"/>
    </row>
    <row r="21" spans="2:5" ht="15" customHeight="1">
      <c r="B21" s="24" t="s">
        <v>120</v>
      </c>
      <c r="C21" s="18">
        <v>7907468</v>
      </c>
      <c r="D21" s="109"/>
      <c r="E21" s="93"/>
    </row>
    <row r="22" spans="2:5" ht="15" customHeight="1">
      <c r="B22" s="24" t="s">
        <v>135</v>
      </c>
      <c r="C22" s="18">
        <v>3907023</v>
      </c>
      <c r="D22" s="109"/>
      <c r="E22" s="93"/>
    </row>
    <row r="23" spans="2:5" ht="15" customHeight="1">
      <c r="B23" s="24" t="s">
        <v>127</v>
      </c>
      <c r="C23" s="18">
        <v>3310930</v>
      </c>
      <c r="D23" s="109"/>
      <c r="E23" s="93"/>
    </row>
    <row r="24" spans="2:5" ht="15" customHeight="1">
      <c r="B24" s="24" t="s">
        <v>121</v>
      </c>
      <c r="C24" s="18">
        <v>1703089</v>
      </c>
      <c r="D24" s="109"/>
      <c r="E24" s="93"/>
    </row>
    <row r="25" spans="2:5" ht="15" customHeight="1">
      <c r="B25" s="24" t="s">
        <v>122</v>
      </c>
      <c r="C25" s="18">
        <v>1530696</v>
      </c>
      <c r="D25" s="109"/>
      <c r="E25" s="93"/>
    </row>
    <row r="26" spans="2:5" ht="15" customHeight="1">
      <c r="B26" s="24" t="s">
        <v>136</v>
      </c>
      <c r="C26" s="18">
        <v>959001</v>
      </c>
      <c r="D26" s="109"/>
      <c r="E26" s="93"/>
    </row>
    <row r="27" spans="2:5" ht="15" customHeight="1">
      <c r="B27" s="24" t="s">
        <v>137</v>
      </c>
      <c r="C27" s="18">
        <v>587661</v>
      </c>
      <c r="D27" s="109"/>
      <c r="E27" s="93"/>
    </row>
    <row r="28" spans="2:5" ht="15" customHeight="1">
      <c r="B28" s="24" t="s">
        <v>138</v>
      </c>
      <c r="C28" s="18">
        <v>361618</v>
      </c>
      <c r="D28" s="109"/>
      <c r="E28" s="93"/>
    </row>
    <row r="29" spans="2:5" ht="15" customHeight="1">
      <c r="B29" s="24" t="s">
        <v>139</v>
      </c>
      <c r="C29" s="18">
        <v>278941</v>
      </c>
      <c r="D29" s="109"/>
      <c r="E29" s="93"/>
    </row>
    <row r="30" spans="2:5" ht="15" customHeight="1">
      <c r="B30" s="24" t="s">
        <v>123</v>
      </c>
      <c r="C30" s="18">
        <v>224865</v>
      </c>
      <c r="D30" s="151"/>
      <c r="E30" s="151"/>
    </row>
    <row r="31" spans="2:5" ht="15" customHeight="1">
      <c r="B31" s="24" t="s">
        <v>124</v>
      </c>
      <c r="C31" s="18">
        <v>6259583</v>
      </c>
    </row>
    <row r="32" spans="2:5" ht="15" customHeight="1">
      <c r="B32" s="143"/>
      <c r="C32"/>
    </row>
  </sheetData>
  <mergeCells count="1">
    <mergeCell ref="D30:E30"/>
  </mergeCells>
  <phoneticPr fontId="4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K62"/>
  <sheetViews>
    <sheetView showGridLines="0" zoomScaleNormal="100" workbookViewId="0">
      <selection activeCell="H13" sqref="B13:H13"/>
    </sheetView>
  </sheetViews>
  <sheetFormatPr baseColWidth="10" defaultColWidth="11.44140625" defaultRowHeight="15" customHeight="1"/>
  <cols>
    <col min="1" max="1" width="26.109375" style="6" bestFit="1" customWidth="1"/>
    <col min="2" max="2" width="24.5546875" style="6" bestFit="1" customWidth="1"/>
    <col min="3" max="3" width="9.44140625" style="6" customWidth="1"/>
    <col min="4" max="7" width="10.6640625" style="6" customWidth="1"/>
    <col min="8" max="8" width="12.44140625" style="6" customWidth="1"/>
    <col min="9" max="9" width="11.44140625" style="6"/>
    <col min="10" max="10" width="14.5546875" style="6" customWidth="1"/>
    <col min="11" max="11" width="11.44140625" style="6"/>
    <col min="12" max="12" width="30.109375" style="6" bestFit="1" customWidth="1"/>
    <col min="13" max="16384" width="11.44140625" style="6"/>
  </cols>
  <sheetData>
    <row r="1" spans="1:11" ht="15" customHeight="1">
      <c r="E1" s="34"/>
      <c r="F1" s="34"/>
      <c r="G1" s="34"/>
      <c r="H1" s="34"/>
    </row>
    <row r="2" spans="1:11" ht="18.75" customHeight="1" thickBot="1">
      <c r="B2" s="35" t="s">
        <v>69</v>
      </c>
      <c r="C2" s="36" t="s">
        <v>40</v>
      </c>
      <c r="D2" s="36" t="s">
        <v>41</v>
      </c>
      <c r="E2" s="36" t="s">
        <v>42</v>
      </c>
      <c r="F2" s="36" t="s">
        <v>50</v>
      </c>
      <c r="G2" s="36" t="s">
        <v>51</v>
      </c>
      <c r="H2" s="36" t="s">
        <v>52</v>
      </c>
      <c r="J2" s="86"/>
      <c r="K2" s="87"/>
    </row>
    <row r="3" spans="1:11" ht="15" customHeight="1">
      <c r="A3" s="98"/>
      <c r="B3" s="2" t="s">
        <v>43</v>
      </c>
      <c r="C3" s="37" t="s">
        <v>12</v>
      </c>
      <c r="D3" s="59">
        <v>178784478.998</v>
      </c>
      <c r="E3" s="60">
        <v>25501186.866999999</v>
      </c>
      <c r="F3" s="60">
        <v>39715850.07</v>
      </c>
      <c r="G3" s="60">
        <v>39660753.691</v>
      </c>
      <c r="H3" s="60">
        <v>73906688.370000005</v>
      </c>
      <c r="J3" s="67"/>
      <c r="K3" s="88"/>
    </row>
    <row r="4" spans="1:11" ht="15" customHeight="1">
      <c r="A4" s="98"/>
      <c r="B4" s="3" t="s">
        <v>113</v>
      </c>
      <c r="C4" s="37" t="s">
        <v>12</v>
      </c>
      <c r="D4" s="59">
        <v>855926294</v>
      </c>
      <c r="E4" s="60">
        <v>23873646</v>
      </c>
      <c r="F4" s="60">
        <v>0</v>
      </c>
      <c r="G4" s="60">
        <v>0</v>
      </c>
      <c r="H4" s="60">
        <v>832052648</v>
      </c>
      <c r="J4" s="67"/>
      <c r="K4" s="88"/>
    </row>
    <row r="5" spans="1:11" ht="15" customHeight="1">
      <c r="A5" s="98"/>
      <c r="B5" s="3" t="s">
        <v>62</v>
      </c>
      <c r="C5" s="37" t="s">
        <v>12</v>
      </c>
      <c r="D5" s="59">
        <v>243638544</v>
      </c>
      <c r="E5" s="60">
        <v>107346207</v>
      </c>
      <c r="F5" s="60">
        <v>106408337</v>
      </c>
      <c r="G5" s="60">
        <v>29884000</v>
      </c>
      <c r="H5" s="60">
        <v>0</v>
      </c>
      <c r="J5" s="67"/>
      <c r="K5" s="88"/>
    </row>
    <row r="6" spans="1:11" ht="15" hidden="1" customHeight="1">
      <c r="A6" s="98"/>
      <c r="B6" s="3" t="s">
        <v>111</v>
      </c>
      <c r="C6" s="37" t="s">
        <v>110</v>
      </c>
      <c r="D6" s="59">
        <v>0</v>
      </c>
      <c r="E6" s="60">
        <v>0</v>
      </c>
      <c r="F6" s="60"/>
      <c r="G6" s="60"/>
      <c r="H6" s="60"/>
      <c r="J6" s="67"/>
      <c r="K6" s="88"/>
    </row>
    <row r="7" spans="1:11" ht="15" customHeight="1">
      <c r="B7" s="4" t="s">
        <v>98</v>
      </c>
      <c r="C7" s="37"/>
      <c r="D7" s="59">
        <v>1278349316.9980001</v>
      </c>
      <c r="E7" s="59">
        <v>156721039.86699998</v>
      </c>
      <c r="F7" s="59">
        <v>146124187.06999999</v>
      </c>
      <c r="G7" s="59">
        <v>69544753.691</v>
      </c>
      <c r="H7" s="59">
        <v>905959336.37</v>
      </c>
      <c r="J7" s="67"/>
      <c r="K7" s="88"/>
    </row>
    <row r="8" spans="1:11" ht="15" customHeight="1">
      <c r="A8" s="98"/>
      <c r="B8" s="80" t="s">
        <v>140</v>
      </c>
      <c r="C8" s="81" t="s">
        <v>12</v>
      </c>
      <c r="D8" s="82">
        <v>4018477</v>
      </c>
      <c r="E8" s="83">
        <v>1674228</v>
      </c>
      <c r="F8" s="83">
        <v>1404632</v>
      </c>
      <c r="G8" s="83">
        <v>800584</v>
      </c>
      <c r="H8" s="83">
        <v>139033</v>
      </c>
      <c r="J8" s="67"/>
      <c r="K8" s="88"/>
    </row>
    <row r="9" spans="1:11" ht="15" customHeight="1" thickBot="1">
      <c r="A9" s="98"/>
      <c r="B9" s="4" t="s">
        <v>141</v>
      </c>
      <c r="C9" s="38"/>
      <c r="D9" s="61">
        <v>4018477</v>
      </c>
      <c r="E9" s="61">
        <v>1674228</v>
      </c>
      <c r="F9" s="61">
        <v>1404632</v>
      </c>
      <c r="G9" s="61">
        <v>800584</v>
      </c>
      <c r="H9" s="61">
        <v>139033</v>
      </c>
      <c r="J9" s="67"/>
      <c r="K9" s="68"/>
    </row>
    <row r="10" spans="1:11" ht="15" customHeight="1">
      <c r="B10" s="39" t="s">
        <v>48</v>
      </c>
      <c r="C10" s="13"/>
      <c r="D10" s="59">
        <v>1282367793.9980001</v>
      </c>
      <c r="E10" s="59">
        <v>158395267.86699998</v>
      </c>
      <c r="F10" s="59">
        <v>147528819.06999999</v>
      </c>
      <c r="G10" s="59">
        <v>70345337.691</v>
      </c>
      <c r="H10" s="59">
        <v>906098369.37</v>
      </c>
      <c r="J10" s="21"/>
    </row>
    <row r="12" spans="1:11" ht="15" customHeight="1">
      <c r="B12" s="6" t="s">
        <v>64</v>
      </c>
      <c r="D12" s="21"/>
      <c r="E12" s="21"/>
      <c r="F12" s="6" t="s">
        <v>65</v>
      </c>
      <c r="G12" s="21"/>
      <c r="H12" s="21"/>
    </row>
    <row r="13" spans="1:11" ht="15" customHeight="1">
      <c r="B13" s="152" t="s">
        <v>43</v>
      </c>
      <c r="C13" s="97">
        <v>0.13941999999999999</v>
      </c>
      <c r="D13" s="153">
        <v>178784478.998</v>
      </c>
      <c r="E13" s="152"/>
      <c r="F13" s="152" t="s">
        <v>54</v>
      </c>
      <c r="G13" s="97">
        <v>0.91461999999999999</v>
      </c>
      <c r="H13" s="153">
        <v>1172878392</v>
      </c>
      <c r="I13" s="98"/>
    </row>
    <row r="14" spans="1:11" ht="15" customHeight="1">
      <c r="B14" s="40" t="s">
        <v>61</v>
      </c>
      <c r="C14" s="97">
        <v>0.66746000000000005</v>
      </c>
      <c r="D14" s="41">
        <v>855926294</v>
      </c>
      <c r="E14" s="40"/>
      <c r="F14" s="40" t="s">
        <v>53</v>
      </c>
      <c r="G14" s="97">
        <v>8.5379999999999998E-2</v>
      </c>
      <c r="H14" s="41">
        <v>109489402</v>
      </c>
      <c r="I14" s="98"/>
      <c r="J14" s="130"/>
    </row>
    <row r="15" spans="1:11" ht="15" customHeight="1">
      <c r="B15" s="40" t="s">
        <v>62</v>
      </c>
      <c r="C15" s="97">
        <v>0.18998999999999999</v>
      </c>
      <c r="D15" s="41">
        <v>243638544</v>
      </c>
      <c r="E15" s="40"/>
      <c r="F15" s="40"/>
      <c r="G15" s="100">
        <v>1</v>
      </c>
      <c r="H15" s="41">
        <v>1282367794</v>
      </c>
      <c r="J15" s="91"/>
    </row>
    <row r="16" spans="1:11" ht="15" customHeight="1">
      <c r="B16" s="40" t="s">
        <v>111</v>
      </c>
      <c r="C16" s="97">
        <v>0</v>
      </c>
      <c r="D16" s="41">
        <v>0</v>
      </c>
      <c r="E16" s="40"/>
      <c r="F16" s="40"/>
      <c r="G16" s="92"/>
      <c r="H16" s="99"/>
      <c r="J16" s="91"/>
    </row>
    <row r="17" spans="2:8" ht="13.8">
      <c r="B17" s="40" t="s">
        <v>140</v>
      </c>
      <c r="C17" s="97">
        <v>3.0999999999999999E-3</v>
      </c>
      <c r="D17" s="41">
        <v>4018477</v>
      </c>
      <c r="G17" s="42"/>
    </row>
    <row r="18" spans="2:8" ht="15" customHeight="1">
      <c r="C18" s="96">
        <v>0.99997000000000003</v>
      </c>
      <c r="D18" s="94"/>
      <c r="G18" s="43"/>
    </row>
    <row r="19" spans="2:8" ht="15" customHeight="1">
      <c r="C19" s="42"/>
      <c r="D19" s="21"/>
      <c r="E19" s="21"/>
      <c r="F19" s="21"/>
      <c r="G19" s="21"/>
      <c r="H19" s="21"/>
    </row>
    <row r="20" spans="2:8" ht="15" customHeight="1">
      <c r="C20" s="43"/>
      <c r="D20" s="21"/>
      <c r="E20" s="21"/>
      <c r="F20" s="21"/>
      <c r="G20" s="21"/>
      <c r="H20" s="21"/>
    </row>
    <row r="21" spans="2:8" ht="15" customHeight="1">
      <c r="D21" s="21"/>
    </row>
    <row r="22" spans="2:8" ht="15" customHeight="1">
      <c r="D22" s="21"/>
    </row>
    <row r="44" spans="1:4" ht="15" customHeight="1">
      <c r="A44" s="55" t="s">
        <v>94</v>
      </c>
      <c r="B44" s="71">
        <v>109489402</v>
      </c>
      <c r="C44" s="89">
        <v>8.5400000000000004E-2</v>
      </c>
      <c r="D44" s="74"/>
    </row>
    <row r="45" spans="1:4" ht="15" customHeight="1">
      <c r="A45" s="55" t="s">
        <v>95</v>
      </c>
      <c r="B45" s="71">
        <v>134149142</v>
      </c>
      <c r="C45" s="89">
        <v>0.1046</v>
      </c>
    </row>
    <row r="46" spans="1:4" ht="15" customHeight="1">
      <c r="A46" s="55" t="s">
        <v>61</v>
      </c>
      <c r="B46" s="71">
        <v>853594188</v>
      </c>
      <c r="C46" s="89">
        <v>0.66559999999999997</v>
      </c>
    </row>
    <row r="47" spans="1:4" ht="15" customHeight="1">
      <c r="A47" s="55" t="s">
        <v>92</v>
      </c>
      <c r="B47" s="71">
        <v>178784479</v>
      </c>
      <c r="C47" s="89">
        <v>0.1394</v>
      </c>
    </row>
    <row r="48" spans="1:4" ht="15" customHeight="1">
      <c r="A48" s="55" t="s">
        <v>109</v>
      </c>
      <c r="B48" s="71">
        <v>2332106</v>
      </c>
      <c r="C48" s="89">
        <v>1.8E-3</v>
      </c>
      <c r="D48" s="55"/>
    </row>
    <row r="49" spans="1:3" ht="15" customHeight="1">
      <c r="A49" s="55" t="s">
        <v>111</v>
      </c>
      <c r="B49" s="71">
        <v>0</v>
      </c>
      <c r="C49" s="89">
        <v>0</v>
      </c>
    </row>
    <row r="50" spans="1:3" ht="15" customHeight="1">
      <c r="A50" s="55" t="s">
        <v>142</v>
      </c>
      <c r="B50" s="71">
        <v>4018477</v>
      </c>
      <c r="C50" s="89">
        <v>3.1999999999999997E-3</v>
      </c>
    </row>
    <row r="51" spans="1:3" ht="15" customHeight="1">
      <c r="A51" s="54" t="s">
        <v>93</v>
      </c>
      <c r="B51" s="72">
        <v>1282367794</v>
      </c>
      <c r="C51" s="73">
        <v>0.99999999999999989</v>
      </c>
    </row>
    <row r="52" spans="1:3" ht="15" customHeight="1">
      <c r="A52" s="55"/>
    </row>
    <row r="53" spans="1:3" ht="15" customHeight="1">
      <c r="A53" s="69" t="s">
        <v>119</v>
      </c>
      <c r="B53" s="69"/>
      <c r="C53" s="69"/>
    </row>
    <row r="54" spans="1:3" ht="15" customHeight="1">
      <c r="A54" s="55" t="s">
        <v>54</v>
      </c>
      <c r="B54" s="55"/>
      <c r="C54" s="57">
        <v>0.91500000000000004</v>
      </c>
    </row>
    <row r="55" spans="1:3" ht="15" customHeight="1">
      <c r="A55" s="55" t="s">
        <v>53</v>
      </c>
      <c r="B55" s="55"/>
      <c r="C55" s="57">
        <v>8.5000000000000006E-2</v>
      </c>
    </row>
    <row r="56" spans="1:3" ht="15" customHeight="1">
      <c r="A56" s="70" t="s">
        <v>36</v>
      </c>
      <c r="B56" s="70"/>
      <c r="C56" s="95">
        <v>1</v>
      </c>
    </row>
    <row r="57" spans="1:3" ht="15" customHeight="1">
      <c r="A57" s="55" t="s">
        <v>89</v>
      </c>
      <c r="B57" s="55"/>
      <c r="C57" s="56">
        <v>0.72799999999999998</v>
      </c>
    </row>
    <row r="58" spans="1:3" ht="15" customHeight="1">
      <c r="A58" s="55" t="s">
        <v>90</v>
      </c>
      <c r="B58" s="55"/>
      <c r="C58" s="56">
        <v>0.152</v>
      </c>
    </row>
    <row r="59" spans="1:3" ht="15" customHeight="1">
      <c r="A59" s="55" t="s">
        <v>91</v>
      </c>
      <c r="B59" s="55"/>
      <c r="C59" s="56">
        <v>0.115</v>
      </c>
    </row>
    <row r="60" spans="1:3" ht="15" customHeight="1">
      <c r="A60" s="55" t="s">
        <v>109</v>
      </c>
      <c r="B60" s="55"/>
      <c r="C60" s="56">
        <v>2E-3</v>
      </c>
    </row>
    <row r="61" spans="1:3" ht="15" customHeight="1">
      <c r="A61" s="55" t="s">
        <v>142</v>
      </c>
      <c r="B61" s="55"/>
      <c r="C61" s="56">
        <v>3.0000000000000001E-3</v>
      </c>
    </row>
    <row r="62" spans="1:3" ht="15" customHeight="1">
      <c r="A62" s="70" t="s">
        <v>36</v>
      </c>
      <c r="B62" s="70"/>
      <c r="C62" s="95">
        <v>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B3:G18"/>
  <sheetViews>
    <sheetView showGridLines="0" tabSelected="1" workbookViewId="0">
      <selection activeCell="E9" sqref="E9"/>
    </sheetView>
  </sheetViews>
  <sheetFormatPr baseColWidth="10" defaultColWidth="11.44140625" defaultRowHeight="15" customHeight="1"/>
  <cols>
    <col min="1" max="1" width="6" style="6" customWidth="1"/>
    <col min="2" max="2" width="33.44140625" style="6" customWidth="1"/>
    <col min="3" max="4" width="12" style="6" bestFit="1" customWidth="1"/>
    <col min="5" max="6" width="11.44140625" style="6"/>
    <col min="7" max="7" width="12" style="6" bestFit="1" customWidth="1"/>
    <col min="8" max="16384" width="11.44140625" style="6"/>
  </cols>
  <sheetData>
    <row r="3" spans="2:7" ht="15" customHeight="1" thickBot="1">
      <c r="B3" s="19" t="s">
        <v>133</v>
      </c>
      <c r="C3" s="5" t="s">
        <v>115</v>
      </c>
      <c r="D3" s="5" t="s">
        <v>116</v>
      </c>
      <c r="E3" s="5" t="s">
        <v>20</v>
      </c>
    </row>
    <row r="4" spans="2:7" ht="15" customHeight="1">
      <c r="B4" s="3" t="s">
        <v>23</v>
      </c>
      <c r="C4" s="7">
        <v>61441333</v>
      </c>
      <c r="D4" s="7">
        <v>66610463</v>
      </c>
      <c r="E4" s="44">
        <v>-7.8E-2</v>
      </c>
      <c r="G4" s="79"/>
    </row>
    <row r="5" spans="2:7" ht="15" customHeight="1">
      <c r="B5" s="3" t="s">
        <v>24</v>
      </c>
      <c r="C5" s="7">
        <v>-62247927</v>
      </c>
      <c r="D5" s="7">
        <v>-32929118</v>
      </c>
      <c r="E5" s="44">
        <v>0.89</v>
      </c>
      <c r="G5" s="79"/>
    </row>
    <row r="6" spans="2:7" ht="15" customHeight="1">
      <c r="B6" s="3" t="s">
        <v>25</v>
      </c>
      <c r="C6" s="7">
        <v>-14906720</v>
      </c>
      <c r="D6" s="7">
        <v>-19866600</v>
      </c>
      <c r="E6" s="44">
        <v>-0.25</v>
      </c>
      <c r="G6" s="79"/>
    </row>
    <row r="7" spans="2:7" ht="15" customHeight="1">
      <c r="B7" s="4" t="s">
        <v>68</v>
      </c>
      <c r="C7" s="9">
        <v>-15713314</v>
      </c>
      <c r="D7" s="9">
        <v>13814745</v>
      </c>
      <c r="E7" s="85">
        <v>-2.137</v>
      </c>
      <c r="G7" s="79"/>
    </row>
    <row r="8" spans="2:7" ht="15" customHeight="1">
      <c r="B8" s="4" t="s">
        <v>26</v>
      </c>
      <c r="C8" s="9">
        <v>93443367</v>
      </c>
      <c r="D8" s="9">
        <v>193150086</v>
      </c>
      <c r="E8" s="85">
        <v>-0.51600000000000001</v>
      </c>
      <c r="G8" s="79"/>
    </row>
    <row r="9" spans="2:7" ht="15" customHeight="1">
      <c r="C9" s="26"/>
      <c r="D9" s="26"/>
    </row>
    <row r="11" spans="2:7" ht="15" customHeight="1">
      <c r="C11" s="16"/>
    </row>
    <row r="12" spans="2:7" ht="15" customHeight="1">
      <c r="C12" s="16"/>
      <c r="D12" s="26"/>
    </row>
    <row r="13" spans="2:7" ht="15" customHeight="1">
      <c r="C13" s="16"/>
    </row>
    <row r="14" spans="2:7" ht="15" customHeight="1">
      <c r="C14" s="16"/>
    </row>
    <row r="15" spans="2:7" ht="15" customHeight="1">
      <c r="C15" s="16"/>
    </row>
    <row r="16" spans="2:7" ht="15" customHeight="1">
      <c r="C16" s="16"/>
    </row>
    <row r="17" spans="3:3" ht="15" customHeight="1">
      <c r="C17" s="16"/>
    </row>
    <row r="18" spans="3:3" ht="15" customHeight="1">
      <c r="C18" s="21"/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3:K17"/>
  <sheetViews>
    <sheetView showGridLines="0" workbookViewId="0">
      <selection activeCell="F14" sqref="F14:K16"/>
    </sheetView>
  </sheetViews>
  <sheetFormatPr baseColWidth="10" defaultColWidth="11.44140625" defaultRowHeight="15" customHeight="1"/>
  <cols>
    <col min="1" max="1" width="8" style="15" bestFit="1" customWidth="1"/>
    <col min="2" max="2" width="35.44140625" style="15" bestFit="1" customWidth="1"/>
    <col min="3" max="3" width="8.5546875" style="15" customWidth="1"/>
    <col min="4" max="5" width="13.5546875" style="15" customWidth="1"/>
    <col min="6" max="16384" width="11.44140625" style="15"/>
  </cols>
  <sheetData>
    <row r="3" spans="1:11" ht="15" customHeight="1" thickBot="1">
      <c r="B3" s="45"/>
      <c r="C3" s="36"/>
      <c r="D3" s="36" t="s">
        <v>115</v>
      </c>
      <c r="E3" s="36" t="s">
        <v>117</v>
      </c>
    </row>
    <row r="4" spans="1:11" ht="15" customHeight="1">
      <c r="B4" s="4" t="s">
        <v>5</v>
      </c>
      <c r="C4" s="3"/>
    </row>
    <row r="5" spans="1:11" ht="15" customHeight="1">
      <c r="A5" s="46"/>
      <c r="B5" s="3" t="s">
        <v>39</v>
      </c>
      <c r="C5" s="37" t="s">
        <v>6</v>
      </c>
      <c r="D5" s="47">
        <v>0.86</v>
      </c>
      <c r="E5" s="47">
        <v>0.76</v>
      </c>
      <c r="F5" s="48"/>
    </row>
    <row r="6" spans="1:11" ht="15" customHeight="1">
      <c r="A6" s="46"/>
      <c r="B6" s="3" t="s">
        <v>27</v>
      </c>
      <c r="C6" s="37" t="s">
        <v>6</v>
      </c>
      <c r="D6" s="47">
        <v>0.3</v>
      </c>
      <c r="E6" s="47">
        <v>0.3</v>
      </c>
      <c r="F6" s="48"/>
    </row>
    <row r="7" spans="1:11" ht="15" customHeight="1">
      <c r="B7" s="4" t="s">
        <v>7</v>
      </c>
      <c r="C7" s="3"/>
      <c r="D7" s="49"/>
      <c r="E7" s="49"/>
      <c r="F7" s="48"/>
    </row>
    <row r="8" spans="1:11" ht="15" customHeight="1">
      <c r="B8" s="3" t="s">
        <v>28</v>
      </c>
      <c r="C8" s="37" t="s">
        <v>6</v>
      </c>
      <c r="D8" s="47">
        <v>1.58</v>
      </c>
      <c r="E8" s="47">
        <v>1.73</v>
      </c>
      <c r="F8" s="48"/>
    </row>
    <row r="9" spans="1:11" ht="15" customHeight="1">
      <c r="A9" s="46"/>
      <c r="B9" s="3" t="s">
        <v>8</v>
      </c>
      <c r="C9" s="37" t="s">
        <v>6</v>
      </c>
      <c r="D9" s="47">
        <v>0.2109</v>
      </c>
      <c r="E9" s="47">
        <v>0.23530000000000001</v>
      </c>
      <c r="F9" s="48"/>
    </row>
    <row r="10" spans="1:11" ht="15" customHeight="1">
      <c r="A10" s="46"/>
      <c r="B10" s="3" t="s">
        <v>9</v>
      </c>
      <c r="C10" s="37" t="s">
        <v>6</v>
      </c>
      <c r="D10" s="47">
        <v>0.78910000000000002</v>
      </c>
      <c r="E10" s="47">
        <v>0.76470000000000005</v>
      </c>
      <c r="F10" s="48"/>
    </row>
    <row r="11" spans="1:11" ht="15" customHeight="1">
      <c r="A11" s="46"/>
      <c r="B11" s="3" t="s">
        <v>55</v>
      </c>
      <c r="C11" s="37" t="s">
        <v>6</v>
      </c>
      <c r="D11" s="47">
        <v>4.63</v>
      </c>
      <c r="E11" s="47">
        <v>4.42</v>
      </c>
      <c r="F11" s="48"/>
    </row>
    <row r="12" spans="1:11" ht="15" customHeight="1">
      <c r="B12" s="4" t="s">
        <v>10</v>
      </c>
      <c r="C12" s="3"/>
      <c r="D12" s="49"/>
      <c r="E12" s="49"/>
      <c r="F12" s="48"/>
    </row>
    <row r="13" spans="1:11" ht="24">
      <c r="A13" s="46"/>
      <c r="B13" s="50" t="s">
        <v>56</v>
      </c>
      <c r="C13" s="37" t="s">
        <v>11</v>
      </c>
      <c r="D13" s="47">
        <v>15.21</v>
      </c>
      <c r="E13" s="47">
        <v>15.47</v>
      </c>
      <c r="F13" s="48"/>
    </row>
    <row r="14" spans="1:11" ht="15" customHeight="1">
      <c r="A14" s="46"/>
      <c r="B14" s="3" t="s">
        <v>57</v>
      </c>
      <c r="C14" s="37" t="s">
        <v>11</v>
      </c>
      <c r="D14" s="47">
        <v>5.75</v>
      </c>
      <c r="E14" s="47">
        <v>5.7299999999999995</v>
      </c>
      <c r="F14" s="154"/>
      <c r="G14" s="154"/>
      <c r="H14" s="155"/>
      <c r="I14" s="155"/>
      <c r="J14" s="155"/>
      <c r="K14" s="155"/>
    </row>
    <row r="15" spans="1:11" ht="15" customHeight="1">
      <c r="A15" s="46"/>
      <c r="B15" s="3" t="s">
        <v>58</v>
      </c>
      <c r="C15" s="37" t="s">
        <v>12</v>
      </c>
      <c r="D15" s="47">
        <v>22.78</v>
      </c>
      <c r="E15" s="47">
        <v>21.8</v>
      </c>
      <c r="F15" s="154"/>
      <c r="G15" s="155"/>
      <c r="H15" s="155"/>
      <c r="I15" s="155"/>
      <c r="J15" s="155"/>
      <c r="K15" s="155"/>
    </row>
    <row r="16" spans="1:11" ht="15" customHeight="1">
      <c r="B16" s="3" t="s">
        <v>44</v>
      </c>
      <c r="C16" s="37" t="s">
        <v>11</v>
      </c>
      <c r="D16" s="47">
        <v>5.16</v>
      </c>
      <c r="E16" s="47">
        <v>5.18</v>
      </c>
      <c r="F16" s="154"/>
      <c r="G16" s="155"/>
      <c r="H16" s="155"/>
      <c r="I16" s="155"/>
      <c r="J16" s="155"/>
      <c r="K16" s="155"/>
    </row>
    <row r="17" spans="7:7" ht="15" customHeight="1">
      <c r="G17" s="48"/>
    </row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Results</vt:lpstr>
      <vt:lpstr> Results by Segment</vt:lpstr>
      <vt:lpstr> Trim Results</vt:lpstr>
      <vt:lpstr> Quarterly Results</vt:lpstr>
      <vt:lpstr> Statement of financial positio</vt:lpstr>
      <vt:lpstr> Financial debt</vt:lpstr>
      <vt:lpstr> Cash Flow</vt:lpstr>
      <vt:lpstr> Indicators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Barbara Poblete Contreras</cp:lastModifiedBy>
  <cp:lastPrinted>2011-04-19T13:35:12Z</cp:lastPrinted>
  <dcterms:created xsi:type="dcterms:W3CDTF">2009-05-16T00:13:33Z</dcterms:created>
  <dcterms:modified xsi:type="dcterms:W3CDTF">2024-05-23T17:16:01Z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</Properties>
</file>