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Marzo 2016\Sitio Web\"/>
    </mc:Choice>
  </mc:AlternateContent>
  <bookViews>
    <workbookView xWindow="0" yWindow="0" windowWidth="20490" windowHeight="7140" tabRatio="678"/>
  </bookViews>
  <sheets>
    <sheet name="Activo" sheetId="76" r:id="rId1"/>
    <sheet name="Pasivo" sheetId="77" r:id="rId2"/>
    <sheet name="Estado de Resultado" sheetId="78" r:id="rId3"/>
    <sheet name="Flujo " sheetId="79" r:id="rId4"/>
    <sheet name="Eº Cambio Patrimonio" sheetId="35" r:id="rId5"/>
    <sheet name="Nuevos pronunciamientos" sheetId="54" r:id="rId6"/>
    <sheet name="Subsidiarias" sheetId="10" r:id="rId7"/>
    <sheet name="N2.2L ME" sheetId="47" r:id="rId8"/>
    <sheet name="N2.W Reclasificaciones" sheetId="92" r:id="rId9"/>
    <sheet name="N3 Series" sheetId="164" r:id="rId10"/>
    <sheet name="N4 Minoritarios" sheetId="71" r:id="rId11"/>
    <sheet name="N5 Otros Ing y Gtos" sheetId="48" r:id="rId12"/>
    <sheet name="N6 EEFF Cons e Ind" sheetId="151" r:id="rId13"/>
    <sheet name="N7 E y EQ" sheetId="49" r:id="rId14"/>
    <sheet name="N8 Clase de instrumentos finan" sheetId="155" r:id="rId15"/>
    <sheet name="AFR, corriente" sheetId="104" r:id="rId16"/>
    <sheet name="AFR, no corriente" sheetId="105" r:id="rId17"/>
    <sheet name="Prestamos periodo actual" sheetId="138" r:id="rId18"/>
    <sheet name="Prestamos periodo anterior" sheetId="158" r:id="rId19"/>
    <sheet name="Bonos periodo actual " sheetId="157" r:id="rId20"/>
    <sheet name="Bonos periodo anterior " sheetId="159" r:id="rId21"/>
    <sheet name="Riesgo de credito" sheetId="110" r:id="rId22"/>
    <sheet name="Perfil vencimiento" sheetId="111" r:id="rId23"/>
    <sheet name="Tasa de interes" sheetId="112" r:id="rId24"/>
    <sheet name="Analisis sensibilizacion" sheetId="113" r:id="rId25"/>
    <sheet name="Equivalentes al efectivo" sheetId="115" r:id="rId26"/>
    <sheet name="Acreedores comerciales (2)" sheetId="154" r:id="rId27"/>
    <sheet name="Acreed Comer x vencim (2)" sheetId="156" r:id="rId28"/>
    <sheet name="Valor justo" sheetId="117" r:id="rId29"/>
    <sheet name="N9 CxC" sheetId="11" r:id="rId30"/>
    <sheet name="BExRepositorySheet" sheetId="51" state="veryHidden" r:id="rId31"/>
    <sheet name="N9 CxP" sheetId="88" r:id="rId32"/>
    <sheet name="N9 Transacciones" sheetId="12" r:id="rId33"/>
    <sheet name="N9 Directorio y Comité" sheetId="13" r:id="rId34"/>
    <sheet name="N10 Inventarios " sheetId="15" r:id="rId35"/>
    <sheet name="Nic 38 Intangibles" sheetId="160" r:id="rId36"/>
    <sheet name="Nic 16 PPyE" sheetId="161" r:id="rId37"/>
    <sheet name="N15 Provisiones" sheetId="23" r:id="rId38"/>
    <sheet name="N16 Garantias y Rest" sheetId="3" r:id="rId39"/>
    <sheet name="N17 Ingresos ordinario" sheetId="34" r:id="rId40"/>
    <sheet name="N18 Arrendamiento Operativo" sheetId="26" r:id="rId41"/>
    <sheet name="N19 Beneficios empleados" sheetId="1" r:id="rId42"/>
    <sheet name="N20 Dif. de cambio" sheetId="56" r:id="rId43"/>
    <sheet name="N21 Otros gastos" sheetId="91" r:id="rId44"/>
    <sheet name="N22 Costo Financ" sheetId="27" r:id="rId45"/>
    <sheet name="Renta y Diferido" sheetId="163" r:id="rId46"/>
    <sheet name="N24 Ganancias por acción" sheetId="50" r:id="rId47"/>
    <sheet name="N25 Segmento" sheetId="40" r:id="rId48"/>
    <sheet name="Medio ambiente" sheetId="162" r:id="rId49"/>
    <sheet name="Renovación Directorio" sheetId="131" state="hidden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DAT11" localSheetId="27">[1]Hoja1!#REF!</definedName>
    <definedName name="___DAT11" localSheetId="19">[1]Hoja1!#REF!</definedName>
    <definedName name="___DAT11" localSheetId="20">[1]Hoja1!#REF!</definedName>
    <definedName name="___DAT11" localSheetId="18">[1]Hoja1!#REF!</definedName>
    <definedName name="___DAT11" localSheetId="45">[1]Hoja1!#REF!</definedName>
    <definedName name="___DAT11">[1]Hoja1!#REF!</definedName>
    <definedName name="___DAT9" localSheetId="27">'[2]301-30'!#REF!</definedName>
    <definedName name="___DAT9" localSheetId="19">'[2]301-30'!#REF!</definedName>
    <definedName name="___DAT9" localSheetId="20">'[2]301-30'!#REF!</definedName>
    <definedName name="___DAT9" localSheetId="18">'[2]301-30'!#REF!</definedName>
    <definedName name="___DAT9" localSheetId="45">'[3]301-30'!#REF!</definedName>
    <definedName name="___DAT9">'[2]301-30'!#REF!</definedName>
    <definedName name="__DAT11" localSheetId="27">#REF!</definedName>
    <definedName name="__DAT11" localSheetId="19">#REF!</definedName>
    <definedName name="__DAT11" localSheetId="20">#REF!</definedName>
    <definedName name="__DAT11" localSheetId="18">#REF!</definedName>
    <definedName name="__DAT11" localSheetId="45">#REF!</definedName>
    <definedName name="__DAT11">#REF!</definedName>
    <definedName name="__DAT9" localSheetId="27">#REF!</definedName>
    <definedName name="__DAT9" localSheetId="19">#REF!</definedName>
    <definedName name="__DAT9" localSheetId="20">#REF!</definedName>
    <definedName name="__DAT9" localSheetId="18">#REF!</definedName>
    <definedName name="__DAT9" localSheetId="45">#REF!</definedName>
    <definedName name="__DAT9">#REF!</definedName>
    <definedName name="_DAT1" localSheetId="27">#REF!</definedName>
    <definedName name="_DAT1" localSheetId="19">#REF!</definedName>
    <definedName name="_DAT1" localSheetId="20">#REF!</definedName>
    <definedName name="_DAT1" localSheetId="18">#REF!</definedName>
    <definedName name="_DAT1" localSheetId="45">#REF!</definedName>
    <definedName name="_DAT1">#REF!</definedName>
    <definedName name="_DAT10" localSheetId="27">#REF!</definedName>
    <definedName name="_DAT10" localSheetId="19">#REF!</definedName>
    <definedName name="_DAT10" localSheetId="20">#REF!</definedName>
    <definedName name="_DAT10" localSheetId="18">#REF!</definedName>
    <definedName name="_DAT10" localSheetId="45">#REF!</definedName>
    <definedName name="_DAT10">#REF!</definedName>
    <definedName name="_DAT11" localSheetId="27">[1]Hoja1!#REF!</definedName>
    <definedName name="_DAT11" localSheetId="19">[1]Hoja1!#REF!</definedName>
    <definedName name="_DAT11" localSheetId="20">[1]Hoja1!#REF!</definedName>
    <definedName name="_DAT11" localSheetId="18">[1]Hoja1!#REF!</definedName>
    <definedName name="_DAT11" localSheetId="45">[1]Hoja1!#REF!</definedName>
    <definedName name="_DAT11">[1]Hoja1!#REF!</definedName>
    <definedName name="_DAT12" localSheetId="27">#REF!</definedName>
    <definedName name="_DAT12" localSheetId="19">#REF!</definedName>
    <definedName name="_DAT12" localSheetId="20">#REF!</definedName>
    <definedName name="_DAT12" localSheetId="18">#REF!</definedName>
    <definedName name="_DAT12" localSheetId="45">#REF!</definedName>
    <definedName name="_DAT12">#REF!</definedName>
    <definedName name="_DAT13" localSheetId="27">#REF!</definedName>
    <definedName name="_DAT13" localSheetId="19">#REF!</definedName>
    <definedName name="_DAT13" localSheetId="20">#REF!</definedName>
    <definedName name="_DAT13" localSheetId="18">#REF!</definedName>
    <definedName name="_DAT13" localSheetId="45">#REF!</definedName>
    <definedName name="_DAT13">#REF!</definedName>
    <definedName name="_DAT14" localSheetId="27">#REF!</definedName>
    <definedName name="_DAT14" localSheetId="19">#REF!</definedName>
    <definedName name="_DAT14" localSheetId="20">#REF!</definedName>
    <definedName name="_DAT14" localSheetId="18">#REF!</definedName>
    <definedName name="_DAT14" localSheetId="45">#REF!</definedName>
    <definedName name="_DAT14">#REF!</definedName>
    <definedName name="_DAT15" localSheetId="27">#REF!</definedName>
    <definedName name="_DAT15" localSheetId="19">#REF!</definedName>
    <definedName name="_DAT15" localSheetId="20">#REF!</definedName>
    <definedName name="_DAT15" localSheetId="18">#REF!</definedName>
    <definedName name="_DAT15" localSheetId="45">#REF!</definedName>
    <definedName name="_DAT15">#REF!</definedName>
    <definedName name="_DAT16" localSheetId="27">#REF!</definedName>
    <definedName name="_DAT16" localSheetId="19">#REF!</definedName>
    <definedName name="_DAT16" localSheetId="20">#REF!</definedName>
    <definedName name="_DAT16" localSheetId="18">#REF!</definedName>
    <definedName name="_DAT16" localSheetId="45">#REF!</definedName>
    <definedName name="_DAT16">#REF!</definedName>
    <definedName name="_DAT17" localSheetId="27">#REF!</definedName>
    <definedName name="_DAT17" localSheetId="19">#REF!</definedName>
    <definedName name="_DAT17" localSheetId="20">#REF!</definedName>
    <definedName name="_DAT17" localSheetId="18">#REF!</definedName>
    <definedName name="_DAT17" localSheetId="45">#REF!</definedName>
    <definedName name="_DAT17">#REF!</definedName>
    <definedName name="_DAT18" localSheetId="27">#REF!</definedName>
    <definedName name="_DAT18" localSheetId="19">#REF!</definedName>
    <definedName name="_DAT18" localSheetId="20">#REF!</definedName>
    <definedName name="_DAT18" localSheetId="18">#REF!</definedName>
    <definedName name="_DAT18" localSheetId="45">#REF!</definedName>
    <definedName name="_DAT18">#REF!</definedName>
    <definedName name="_DAT19" localSheetId="27">#REF!</definedName>
    <definedName name="_DAT19" localSheetId="19">#REF!</definedName>
    <definedName name="_DAT19" localSheetId="20">#REF!</definedName>
    <definedName name="_DAT19" localSheetId="18">#REF!</definedName>
    <definedName name="_DAT19" localSheetId="45">#REF!</definedName>
    <definedName name="_DAT19">#REF!</definedName>
    <definedName name="_DAT2" localSheetId="27">#REF!</definedName>
    <definedName name="_DAT2" localSheetId="19">#REF!</definedName>
    <definedName name="_DAT2" localSheetId="20">#REF!</definedName>
    <definedName name="_DAT2" localSheetId="18">#REF!</definedName>
    <definedName name="_DAT2" localSheetId="45">#REF!</definedName>
    <definedName name="_DAT2">#REF!</definedName>
    <definedName name="_DAT20" localSheetId="27">#REF!</definedName>
    <definedName name="_DAT20" localSheetId="19">#REF!</definedName>
    <definedName name="_DAT20" localSheetId="20">#REF!</definedName>
    <definedName name="_DAT20" localSheetId="18">#REF!</definedName>
    <definedName name="_DAT20" localSheetId="45">#REF!</definedName>
    <definedName name="_DAT20">#REF!</definedName>
    <definedName name="_DAT21" localSheetId="27">#REF!</definedName>
    <definedName name="_DAT21" localSheetId="19">#REF!</definedName>
    <definedName name="_DAT21" localSheetId="20">#REF!</definedName>
    <definedName name="_DAT21" localSheetId="18">#REF!</definedName>
    <definedName name="_DAT21" localSheetId="45">#REF!</definedName>
    <definedName name="_DAT21">#REF!</definedName>
    <definedName name="_DAT22" localSheetId="27">#REF!</definedName>
    <definedName name="_DAT22" localSheetId="19">#REF!</definedName>
    <definedName name="_DAT22" localSheetId="20">#REF!</definedName>
    <definedName name="_DAT22" localSheetId="18">#REF!</definedName>
    <definedName name="_DAT22" localSheetId="45">#REF!</definedName>
    <definedName name="_DAT22">#REF!</definedName>
    <definedName name="_DAT23" localSheetId="27">#REF!</definedName>
    <definedName name="_DAT23" localSheetId="19">#REF!</definedName>
    <definedName name="_DAT23" localSheetId="20">#REF!</definedName>
    <definedName name="_DAT23" localSheetId="18">#REF!</definedName>
    <definedName name="_DAT23" localSheetId="45">#REF!</definedName>
    <definedName name="_DAT23">#REF!</definedName>
    <definedName name="_DAT24" localSheetId="27">#REF!</definedName>
    <definedName name="_DAT24" localSheetId="19">#REF!</definedName>
    <definedName name="_DAT24" localSheetId="20">#REF!</definedName>
    <definedName name="_DAT24" localSheetId="18">#REF!</definedName>
    <definedName name="_DAT24" localSheetId="45">#REF!</definedName>
    <definedName name="_DAT24">#REF!</definedName>
    <definedName name="_DAT3" localSheetId="27">#REF!</definedName>
    <definedName name="_DAT3" localSheetId="19">#REF!</definedName>
    <definedName name="_DAT3" localSheetId="20">#REF!</definedName>
    <definedName name="_DAT3" localSheetId="18">#REF!</definedName>
    <definedName name="_DAT3" localSheetId="45">#REF!</definedName>
    <definedName name="_DAT3">#REF!</definedName>
    <definedName name="_DAT4" localSheetId="27">#REF!</definedName>
    <definedName name="_DAT4" localSheetId="19">#REF!</definedName>
    <definedName name="_DAT4" localSheetId="20">#REF!</definedName>
    <definedName name="_DAT4" localSheetId="18">#REF!</definedName>
    <definedName name="_DAT4" localSheetId="45">#REF!</definedName>
    <definedName name="_DAT4">#REF!</definedName>
    <definedName name="_DAT5" localSheetId="27">#REF!</definedName>
    <definedName name="_DAT5" localSheetId="19">#REF!</definedName>
    <definedName name="_DAT5" localSheetId="20">#REF!</definedName>
    <definedName name="_DAT5" localSheetId="18">#REF!</definedName>
    <definedName name="_DAT5" localSheetId="45">#REF!</definedName>
    <definedName name="_DAT5">#REF!</definedName>
    <definedName name="_DAT6" localSheetId="27">#REF!</definedName>
    <definedName name="_DAT6" localSheetId="19">#REF!</definedName>
    <definedName name="_DAT6" localSheetId="20">#REF!</definedName>
    <definedName name="_DAT6" localSheetId="18">#REF!</definedName>
    <definedName name="_DAT6" localSheetId="45">#REF!</definedName>
    <definedName name="_DAT6">#REF!</definedName>
    <definedName name="_DAT7" localSheetId="27">#REF!</definedName>
    <definedName name="_DAT7" localSheetId="19">#REF!</definedName>
    <definedName name="_DAT7" localSheetId="20">#REF!</definedName>
    <definedName name="_DAT7" localSheetId="18">#REF!</definedName>
    <definedName name="_DAT7" localSheetId="45">#REF!</definedName>
    <definedName name="_DAT7">#REF!</definedName>
    <definedName name="_DAT8" localSheetId="27">#REF!</definedName>
    <definedName name="_DAT8" localSheetId="19">#REF!</definedName>
    <definedName name="_DAT8" localSheetId="20">#REF!</definedName>
    <definedName name="_DAT8" localSheetId="18">#REF!</definedName>
    <definedName name="_DAT8" localSheetId="45">#REF!</definedName>
    <definedName name="_DAT8">#REF!</definedName>
    <definedName name="_DAT9" localSheetId="27">'[3]301-30'!#REF!</definedName>
    <definedName name="_DAT9" localSheetId="19">'[3]301-30'!#REF!</definedName>
    <definedName name="_DAT9" localSheetId="20">'[3]301-30'!#REF!</definedName>
    <definedName name="_DAT9" localSheetId="18">'[3]301-30'!#REF!</definedName>
    <definedName name="_DAT9" localSheetId="45">'[3]301-30'!#REF!</definedName>
    <definedName name="_DAT9">'[3]301-30'!#REF!</definedName>
    <definedName name="_xlnm._FilterDatabase" localSheetId="26" hidden="1">'Acreedores comerciales (2)'!$B$2:$E$16</definedName>
    <definedName name="_xlnm._FilterDatabase" localSheetId="15" hidden="1">'AFR, corriente'!$B$3:$M$9</definedName>
    <definedName name="_xlnm._FilterDatabase" localSheetId="37" hidden="1">'N15 Provisiones'!$B$12:$E$16</definedName>
    <definedName name="_xlnm._FilterDatabase" localSheetId="38" hidden="1">'N16 Garantias y Rest'!$L$2:$L$37</definedName>
    <definedName name="_xlnm._FilterDatabase" localSheetId="39" hidden="1">'N17 Ingresos ordinario'!#REF!</definedName>
    <definedName name="_xlnm._FilterDatabase" localSheetId="47" hidden="1">'N25 Segmento'!$B$2:$F$16</definedName>
    <definedName name="_xlnm._FilterDatabase" localSheetId="12" hidden="1">'N6 EEFF Cons e Ind'!$B$2:$R$11</definedName>
    <definedName name="_xlnm._FilterDatabase" localSheetId="29" hidden="1">'N9 CxC'!#REF!</definedName>
    <definedName name="_xlnm._FilterDatabase" localSheetId="45" hidden="1">'Renta y Diferido'!$B$10:$D$38</definedName>
    <definedName name="_xlnm._FilterDatabase" localSheetId="28" hidden="1">'Valor justo'!$B$11:$D$14</definedName>
    <definedName name="año02" localSheetId="27">[4]Tablas!#REF!</definedName>
    <definedName name="año02" localSheetId="19">[4]Tablas!#REF!</definedName>
    <definedName name="año02" localSheetId="20">[4]Tablas!#REF!</definedName>
    <definedName name="año02" localSheetId="18">[4]Tablas!#REF!</definedName>
    <definedName name="año02" localSheetId="45">[4]Tablas!#REF!</definedName>
    <definedName name="año02">[4]Tablas!#REF!</definedName>
    <definedName name="_xlnm.Print_Area" localSheetId="0">Activo!$B$2:$E$25</definedName>
    <definedName name="_xlnm.Print_Area" localSheetId="4">'Eº Cambio Patrimonio'!$B$2:$J$23</definedName>
    <definedName name="_xlnm.Print_Area" localSheetId="2">'Estado de Resultado'!$B$3:$E$48</definedName>
    <definedName name="_xlnm.Print_Area" localSheetId="3">'Flujo '!$B$2:$E$77</definedName>
    <definedName name="_xlnm.Print_Area" localSheetId="38">'N16 Garantias y Rest'!#REF!</definedName>
    <definedName name="_xlnm.Print_Area" localSheetId="43">'N21 Otros gastos'!#REF!</definedName>
    <definedName name="_xlnm.Print_Area" localSheetId="12">'N6 EEFF Cons e Ind'!#REF!</definedName>
    <definedName name="_xlnm.Print_Area" localSheetId="14">'N8 Clase de instrumentos finan'!$B$1:$F$37</definedName>
    <definedName name="_xlnm.Print_Area" localSheetId="1">Pasivo!$B$2:$E$34</definedName>
    <definedName name="Cias">'[5]ER-Real'!$A$9:$A$21</definedName>
    <definedName name="Empleados">[6]Base!$A$6:$Q$37631</definedName>
    <definedName name="FECHA">#REF!</definedName>
    <definedName name="MES">'[5]ER-Real'!$A$5</definedName>
    <definedName name="MESA" localSheetId="27">#REF!</definedName>
    <definedName name="MESA" localSheetId="19">#REF!</definedName>
    <definedName name="MESA" localSheetId="20">#REF!</definedName>
    <definedName name="MESA" localSheetId="18">#REF!</definedName>
    <definedName name="MESA" localSheetId="45">#REF!</definedName>
    <definedName name="MESA">#REF!</definedName>
    <definedName name="TEST0" localSheetId="27">#REF!</definedName>
    <definedName name="TEST0" localSheetId="19">#REF!</definedName>
    <definedName name="TEST0" localSheetId="20">#REF!</definedName>
    <definedName name="TEST0" localSheetId="18">#REF!</definedName>
    <definedName name="TEST0" localSheetId="45">#REF!</definedName>
    <definedName name="TEST0">#REF!</definedName>
    <definedName name="TESTHKEY" localSheetId="27">#REF!</definedName>
    <definedName name="TESTHKEY" localSheetId="19">#REF!</definedName>
    <definedName name="TESTHKEY" localSheetId="20">#REF!</definedName>
    <definedName name="TESTHKEY" localSheetId="18">#REF!</definedName>
    <definedName name="TESTHKEY" localSheetId="45">#REF!</definedName>
    <definedName name="TESTHKEY">#REF!</definedName>
    <definedName name="TESTKEYS" localSheetId="27">#REF!</definedName>
    <definedName name="TESTKEYS" localSheetId="19">#REF!</definedName>
    <definedName name="TESTKEYS" localSheetId="20">#REF!</definedName>
    <definedName name="TESTKEYS" localSheetId="18">#REF!</definedName>
    <definedName name="TESTKEYS" localSheetId="45">#REF!</definedName>
    <definedName name="TESTKEYS">#REF!</definedName>
    <definedName name="TESTVKEY" localSheetId="27">#REF!</definedName>
    <definedName name="TESTVKEY" localSheetId="19">#REF!</definedName>
    <definedName name="TESTVKEY" localSheetId="20">#REF!</definedName>
    <definedName name="TESTVKEY" localSheetId="18">#REF!</definedName>
    <definedName name="TESTVKEY" localSheetId="45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P35" i="159" l="1"/>
  <c r="P36" i="159"/>
  <c r="P37" i="159"/>
  <c r="P39" i="159"/>
  <c r="P38" i="159" s="1"/>
  <c r="M40" i="159"/>
  <c r="I40" i="159"/>
  <c r="E40" i="159"/>
  <c r="O38" i="159"/>
  <c r="N38" i="159"/>
  <c r="M38" i="159"/>
  <c r="L38" i="159"/>
  <c r="L40" i="159" s="1"/>
  <c r="K38" i="159"/>
  <c r="J38" i="159"/>
  <c r="I38" i="159"/>
  <c r="H38" i="159"/>
  <c r="H40" i="159" s="1"/>
  <c r="G38" i="159"/>
  <c r="F38" i="159"/>
  <c r="E38" i="159"/>
  <c r="D38" i="159"/>
  <c r="D40" i="159" s="1"/>
  <c r="C38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P34" i="159"/>
  <c r="P33" i="159"/>
  <c r="O32" i="159"/>
  <c r="N32" i="159"/>
  <c r="M32" i="159"/>
  <c r="M31" i="159" s="1"/>
  <c r="L32" i="159"/>
  <c r="L31" i="159" s="1"/>
  <c r="K32" i="159"/>
  <c r="J32" i="159"/>
  <c r="I32" i="159"/>
  <c r="I31" i="159" s="1"/>
  <c r="H32" i="159"/>
  <c r="H31" i="159" s="1"/>
  <c r="G32" i="159"/>
  <c r="F32" i="159"/>
  <c r="E32" i="159"/>
  <c r="E31" i="159" s="1"/>
  <c r="D32" i="159"/>
  <c r="D31" i="159" s="1"/>
  <c r="C32" i="159"/>
  <c r="O31" i="159"/>
  <c r="N31" i="159"/>
  <c r="K31" i="159"/>
  <c r="J31" i="159"/>
  <c r="G31" i="159"/>
  <c r="F31" i="159"/>
  <c r="C31" i="159"/>
  <c r="P30" i="159"/>
  <c r="P29" i="159"/>
  <c r="O28" i="159"/>
  <c r="O40" i="159" s="1"/>
  <c r="N28" i="159"/>
  <c r="N40" i="159" s="1"/>
  <c r="M28" i="159"/>
  <c r="L28" i="159"/>
  <c r="K28" i="159"/>
  <c r="K40" i="159" s="1"/>
  <c r="J28" i="159"/>
  <c r="J40" i="159" s="1"/>
  <c r="I28" i="159"/>
  <c r="H28" i="159"/>
  <c r="G28" i="159"/>
  <c r="G40" i="159" s="1"/>
  <c r="F28" i="159"/>
  <c r="F40" i="159" s="1"/>
  <c r="E28" i="159"/>
  <c r="D28" i="159"/>
  <c r="C28" i="159"/>
  <c r="C40" i="159" s="1"/>
  <c r="P24" i="159"/>
  <c r="P38" i="157"/>
  <c r="O38" i="157"/>
  <c r="N38" i="157"/>
  <c r="M38" i="157"/>
  <c r="L38" i="157"/>
  <c r="K38" i="157"/>
  <c r="J38" i="157"/>
  <c r="I38" i="157"/>
  <c r="H38" i="157"/>
  <c r="G38" i="157"/>
  <c r="F38" i="157"/>
  <c r="E38" i="157"/>
  <c r="D38" i="157"/>
  <c r="C38" i="157"/>
  <c r="R37" i="157"/>
  <c r="R36" i="157"/>
  <c r="R35" i="157" s="1"/>
  <c r="Q35" i="157"/>
  <c r="P35" i="157"/>
  <c r="P31" i="157" s="1"/>
  <c r="P40" i="157" s="1"/>
  <c r="O35" i="157"/>
  <c r="O31" i="157" s="1"/>
  <c r="O40" i="157" s="1"/>
  <c r="N35" i="157"/>
  <c r="M35" i="157"/>
  <c r="M31" i="157" s="1"/>
  <c r="M40" i="157" s="1"/>
  <c r="L35" i="157"/>
  <c r="L31" i="157" s="1"/>
  <c r="L40" i="157" s="1"/>
  <c r="K35" i="157"/>
  <c r="K31" i="157" s="1"/>
  <c r="K40" i="157" s="1"/>
  <c r="J35" i="157"/>
  <c r="I35" i="157"/>
  <c r="I31" i="157" s="1"/>
  <c r="I40" i="157" s="1"/>
  <c r="H35" i="157"/>
  <c r="H31" i="157" s="1"/>
  <c r="H40" i="157" s="1"/>
  <c r="G35" i="157"/>
  <c r="G31" i="157" s="1"/>
  <c r="G40" i="157" s="1"/>
  <c r="F35" i="157"/>
  <c r="E35" i="157"/>
  <c r="E31" i="157" s="1"/>
  <c r="E40" i="157" s="1"/>
  <c r="D35" i="157"/>
  <c r="D31" i="157" s="1"/>
  <c r="D40" i="157" s="1"/>
  <c r="C35" i="157"/>
  <c r="C31" i="157" s="1"/>
  <c r="C40" i="157" s="1"/>
  <c r="C34" i="157"/>
  <c r="R34" i="157" s="1"/>
  <c r="R33" i="157"/>
  <c r="Q32" i="157"/>
  <c r="P32" i="157"/>
  <c r="O32" i="157"/>
  <c r="N32" i="157"/>
  <c r="M32" i="157"/>
  <c r="L32" i="157"/>
  <c r="K32" i="157"/>
  <c r="J32" i="157"/>
  <c r="I32" i="157"/>
  <c r="H32" i="157"/>
  <c r="G32" i="157"/>
  <c r="F32" i="157"/>
  <c r="R32" i="157" s="1"/>
  <c r="E32" i="157"/>
  <c r="D32" i="157"/>
  <c r="C32" i="157"/>
  <c r="N31" i="157"/>
  <c r="N40" i="157" s="1"/>
  <c r="J31" i="157"/>
  <c r="J40" i="157" s="1"/>
  <c r="F31" i="157"/>
  <c r="F40" i="157" s="1"/>
  <c r="R30" i="157"/>
  <c r="F29" i="157"/>
  <c r="R29" i="157" s="1"/>
  <c r="Q28" i="157"/>
  <c r="P28" i="157"/>
  <c r="O28" i="157"/>
  <c r="N28" i="157"/>
  <c r="M28" i="157"/>
  <c r="L28" i="157"/>
  <c r="K28" i="157"/>
  <c r="J28" i="157"/>
  <c r="I28" i="157"/>
  <c r="H28" i="157"/>
  <c r="G28" i="157"/>
  <c r="F28" i="157"/>
  <c r="E28" i="157"/>
  <c r="R28" i="157" s="1"/>
  <c r="D28" i="157"/>
  <c r="C28" i="157"/>
  <c r="P23" i="157"/>
  <c r="P25" i="157" s="1"/>
  <c r="O23" i="157"/>
  <c r="N23" i="157"/>
  <c r="M23" i="157"/>
  <c r="M25" i="157" s="1"/>
  <c r="L23" i="157"/>
  <c r="L25" i="157" s="1"/>
  <c r="K23" i="157"/>
  <c r="J23" i="157"/>
  <c r="I23" i="157"/>
  <c r="I25" i="157" s="1"/>
  <c r="H23" i="157"/>
  <c r="H25" i="157" s="1"/>
  <c r="G23" i="157"/>
  <c r="F23" i="157"/>
  <c r="E23" i="157"/>
  <c r="E25" i="157" s="1"/>
  <c r="D23" i="157"/>
  <c r="D25" i="157" s="1"/>
  <c r="C23" i="157"/>
  <c r="R22" i="157"/>
  <c r="R21" i="157"/>
  <c r="R20" i="157"/>
  <c r="Q20" i="157"/>
  <c r="P20" i="157"/>
  <c r="O20" i="157"/>
  <c r="O25" i="157" s="1"/>
  <c r="N20" i="157"/>
  <c r="N25" i="157" s="1"/>
  <c r="M20" i="157"/>
  <c r="L20" i="157"/>
  <c r="K20" i="157"/>
  <c r="K25" i="157" s="1"/>
  <c r="J20" i="157"/>
  <c r="J25" i="157" s="1"/>
  <c r="I20" i="157"/>
  <c r="H20" i="157"/>
  <c r="G20" i="157"/>
  <c r="G25" i="157" s="1"/>
  <c r="F20" i="157"/>
  <c r="F25" i="157" s="1"/>
  <c r="E20" i="157"/>
  <c r="D20" i="157"/>
  <c r="C20" i="157"/>
  <c r="C25" i="157" s="1"/>
  <c r="R19" i="157"/>
  <c r="R18" i="157"/>
  <c r="Q17" i="157"/>
  <c r="P17" i="157"/>
  <c r="O17" i="157"/>
  <c r="N17" i="157"/>
  <c r="M17" i="157"/>
  <c r="L17" i="157"/>
  <c r="K17" i="157"/>
  <c r="J17" i="157"/>
  <c r="I17" i="157"/>
  <c r="H17" i="157"/>
  <c r="G17" i="157"/>
  <c r="F17" i="157"/>
  <c r="E17" i="157"/>
  <c r="D17" i="157"/>
  <c r="R17" i="157" s="1"/>
  <c r="C17" i="157"/>
  <c r="R16" i="157"/>
  <c r="R15" i="157"/>
  <c r="R14" i="157"/>
  <c r="Q14" i="157"/>
  <c r="P14" i="157"/>
  <c r="O14" i="157"/>
  <c r="N14" i="157"/>
  <c r="M14" i="157"/>
  <c r="L14" i="157"/>
  <c r="K14" i="157"/>
  <c r="J14" i="157"/>
  <c r="I14" i="157"/>
  <c r="H14" i="157"/>
  <c r="G14" i="157"/>
  <c r="F14" i="157"/>
  <c r="E14" i="157"/>
  <c r="D14" i="157"/>
  <c r="C14" i="157"/>
  <c r="P40" i="159" l="1"/>
  <c r="P32" i="159"/>
  <c r="P28" i="159"/>
  <c r="D8" i="164"/>
  <c r="C8" i="164"/>
  <c r="P31" i="159" l="1"/>
  <c r="C14" i="162"/>
  <c r="D14" i="162"/>
  <c r="J125" i="160" l="1"/>
  <c r="P23" i="159" l="1"/>
  <c r="P22" i="159"/>
  <c r="P21" i="159"/>
  <c r="O20" i="159"/>
  <c r="N20" i="159"/>
  <c r="M20" i="159"/>
  <c r="L20" i="159"/>
  <c r="L25" i="159" s="1"/>
  <c r="K20" i="159"/>
  <c r="J20" i="159"/>
  <c r="I20" i="159"/>
  <c r="H20" i="159"/>
  <c r="H25" i="159" s="1"/>
  <c r="G20" i="159"/>
  <c r="F20" i="159"/>
  <c r="E20" i="159"/>
  <c r="D20" i="159"/>
  <c r="D25" i="159" s="1"/>
  <c r="C20" i="159"/>
  <c r="P19" i="159"/>
  <c r="P18" i="159"/>
  <c r="O17" i="159"/>
  <c r="N17" i="159"/>
  <c r="M17" i="159"/>
  <c r="L17" i="159"/>
  <c r="K17" i="159"/>
  <c r="J17" i="159"/>
  <c r="I17" i="159"/>
  <c r="H17" i="159"/>
  <c r="G17" i="159"/>
  <c r="F17" i="159"/>
  <c r="E17" i="159"/>
  <c r="D17" i="159"/>
  <c r="C17" i="159"/>
  <c r="P16" i="159"/>
  <c r="P15" i="159"/>
  <c r="O14" i="159"/>
  <c r="N14" i="159"/>
  <c r="M14" i="159"/>
  <c r="L14" i="159"/>
  <c r="K14" i="159"/>
  <c r="J14" i="159"/>
  <c r="I14" i="159"/>
  <c r="H14" i="159"/>
  <c r="G14" i="159"/>
  <c r="F14" i="159"/>
  <c r="E14" i="159"/>
  <c r="D14" i="159"/>
  <c r="C14" i="159"/>
  <c r="T36" i="157"/>
  <c r="Q39" i="157" l="1"/>
  <c r="Q24" i="157"/>
  <c r="C25" i="159"/>
  <c r="G25" i="159"/>
  <c r="K25" i="159"/>
  <c r="O25" i="159"/>
  <c r="P17" i="159"/>
  <c r="P14" i="159"/>
  <c r="E25" i="159"/>
  <c r="I25" i="159"/>
  <c r="M25" i="159"/>
  <c r="F25" i="159"/>
  <c r="J25" i="159"/>
  <c r="N25" i="159"/>
  <c r="P20" i="159"/>
  <c r="R39" i="157" l="1"/>
  <c r="R38" i="157" s="1"/>
  <c r="Q38" i="157"/>
  <c r="Q31" i="157" s="1"/>
  <c r="Q40" i="157" s="1"/>
  <c r="Q23" i="157"/>
  <c r="Q25" i="157" s="1"/>
  <c r="R24" i="157"/>
  <c r="R23" i="157" s="1"/>
  <c r="R25" i="157" s="1"/>
  <c r="P25" i="159"/>
  <c r="R31" i="157" l="1"/>
  <c r="R40" i="157"/>
  <c r="E33" i="155"/>
  <c r="E32" i="155"/>
  <c r="E31" i="155" s="1"/>
  <c r="E10" i="155" l="1"/>
  <c r="F37" i="155" l="1"/>
  <c r="F38" i="155" s="1"/>
  <c r="E37" i="155"/>
  <c r="E38" i="155" s="1"/>
  <c r="E35" i="155"/>
  <c r="E34" i="155" s="1"/>
  <c r="F34" i="155"/>
  <c r="F33" i="155"/>
  <c r="F32" i="155"/>
  <c r="F30" i="155" s="1"/>
  <c r="F36" i="155" s="1"/>
  <c r="F22" i="155"/>
  <c r="F17" i="155"/>
  <c r="E17" i="155"/>
  <c r="F16" i="155"/>
  <c r="E16" i="155"/>
  <c r="F14" i="155"/>
  <c r="F13" i="155" s="1"/>
  <c r="E13" i="155"/>
  <c r="F9" i="155"/>
  <c r="E9" i="155"/>
  <c r="F8" i="155"/>
  <c r="F7" i="155" s="1"/>
  <c r="E8" i="155"/>
  <c r="E7" i="155" s="1"/>
  <c r="F2" i="155"/>
  <c r="E2" i="155"/>
  <c r="F26" i="155" l="1"/>
  <c r="E15" i="155"/>
  <c r="E30" i="155"/>
  <c r="E36" i="155" s="1"/>
  <c r="F18" i="155"/>
  <c r="F15" i="155"/>
  <c r="E18" i="155"/>
  <c r="E22" i="155" l="1"/>
  <c r="E26" i="155" l="1"/>
  <c r="C8" i="92" l="1"/>
  <c r="F11" i="105" l="1"/>
  <c r="D11" i="105"/>
  <c r="E11" i="105" l="1"/>
  <c r="D2" i="113" l="1"/>
  <c r="D2" i="47"/>
  <c r="C2" i="47"/>
  <c r="I12" i="10"/>
  <c r="F12" i="10"/>
  <c r="I11" i="10"/>
  <c r="F11" i="10"/>
  <c r="I9" i="10"/>
  <c r="F9" i="10"/>
  <c r="I6" i="10"/>
  <c r="F6" i="10"/>
  <c r="I5" i="10"/>
  <c r="F5" i="10"/>
  <c r="I7" i="10"/>
  <c r="F7" i="10"/>
  <c r="I10" i="10"/>
  <c r="F10" i="10"/>
  <c r="I8" i="10"/>
  <c r="F8" i="10"/>
</calcChain>
</file>

<file path=xl/sharedStrings.xml><?xml version="1.0" encoding="utf-8"?>
<sst xmlns="http://schemas.openxmlformats.org/spreadsheetml/2006/main" count="2366" uniqueCount="930">
  <si>
    <t>$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</si>
  <si>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</si>
  <si>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</si>
  <si>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</si>
  <si>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</si>
  <si>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</si>
  <si>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</si>
  <si>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</si>
  <si>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</si>
  <si>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</si>
  <si>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Totales</t>
  </si>
  <si>
    <t>IAM</t>
  </si>
  <si>
    <t>Essal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</si>
  <si>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</si>
  <si>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</si>
  <si>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</si>
  <si>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</si>
  <si>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</si>
  <si>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</si>
  <si>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</si>
  <si>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</si>
  <si>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95.579.800-5</t>
  </si>
  <si>
    <t>96.897.320-7</t>
  </si>
  <si>
    <t>%</t>
  </si>
  <si>
    <t xml:space="preserve"> </t>
  </si>
  <si>
    <t>Dividendos pagados</t>
  </si>
  <si>
    <t>Dividendos recibidos</t>
  </si>
  <si>
    <t>Intereses pagados</t>
  </si>
  <si>
    <t>Moneda</t>
  </si>
  <si>
    <t>Euro</t>
  </si>
  <si>
    <t>Director de Vialidad</t>
  </si>
  <si>
    <t>96.809.310-k</t>
  </si>
  <si>
    <t xml:space="preserve">Dividendos </t>
  </si>
  <si>
    <t>EUR</t>
  </si>
  <si>
    <t>Disminución por transferencias y otros cambios</t>
  </si>
  <si>
    <t>76.078.231-9</t>
  </si>
  <si>
    <t>76.080.553-K</t>
  </si>
  <si>
    <t>76.046.628-K</t>
  </si>
  <si>
    <t>Asterión S.A.</t>
  </si>
  <si>
    <t>Essal S.A. (1)</t>
  </si>
  <si>
    <t>Acumulado</t>
  </si>
  <si>
    <t>Trimestre</t>
  </si>
  <si>
    <t xml:space="preserve">Eliminación de cuentas de la sede corporativa con los segmentos </t>
  </si>
  <si>
    <t>Eliminación de las cuentas entre segmentos</t>
  </si>
  <si>
    <t>Aguas del Maipo S.A.</t>
  </si>
  <si>
    <t>76.148.998-4</t>
  </si>
  <si>
    <t>Gobierno Regional de la Región de Los Ríos</t>
  </si>
  <si>
    <t>76.190.084-6</t>
  </si>
  <si>
    <t>Inicio</t>
  </si>
  <si>
    <t>Aqualogy Medioambiente Chile S.A.</t>
  </si>
  <si>
    <t>Aqualogy Solutions Chile Ltda.</t>
  </si>
  <si>
    <t>CLP</t>
  </si>
  <si>
    <t>USD</t>
  </si>
  <si>
    <t>Residual  UF</t>
  </si>
  <si>
    <t>AFR</t>
  </si>
  <si>
    <t>UF</t>
  </si>
  <si>
    <t>No</t>
  </si>
  <si>
    <t>Aguas Cordillera  S.A.</t>
  </si>
  <si>
    <t>96.579.800-5</t>
  </si>
  <si>
    <t>Banco BBVA</t>
  </si>
  <si>
    <t>Banco de Chile</t>
  </si>
  <si>
    <t>BAGUA-J</t>
  </si>
  <si>
    <t>BAGUA-K</t>
  </si>
  <si>
    <t>BAGUA-M</t>
  </si>
  <si>
    <t>BAGUA-N</t>
  </si>
  <si>
    <t>BAGUA-P</t>
  </si>
  <si>
    <t>BAGUA-Q</t>
  </si>
  <si>
    <t>Variable</t>
  </si>
  <si>
    <t>Eco-Riles  S.A.</t>
  </si>
  <si>
    <t>Forward en moneda extranjera</t>
  </si>
  <si>
    <t>Pasivos financieros mantenidos a valor justo</t>
  </si>
  <si>
    <t>BAGUA-R</t>
  </si>
  <si>
    <t>BAGUA-S</t>
  </si>
  <si>
    <t>Empresa Depuradora de Aguas Servidas Mapocho El Trebal Ltda.</t>
  </si>
  <si>
    <t>11-13</t>
  </si>
  <si>
    <t>8.5</t>
  </si>
  <si>
    <t>8.4</t>
  </si>
  <si>
    <t>8.7</t>
  </si>
  <si>
    <t>8.9</t>
  </si>
  <si>
    <t>Director General del Territorio Marítimo y de Marina Mercante</t>
  </si>
  <si>
    <t>BAGUA-U</t>
  </si>
  <si>
    <t>Base</t>
  </si>
  <si>
    <t>Diferencia permanente por impuesto a la renta de ejercicios anteriores</t>
  </si>
  <si>
    <t>OTRO RESULTADO INTEGRAL</t>
  </si>
  <si>
    <t>Ganancias (pérdidas) actuariales por planes de beneficios definidos</t>
  </si>
  <si>
    <t>Préstamos a entidades relacionadas</t>
  </si>
  <si>
    <t>Otros (gasto)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</si>
  <si>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</si>
  <si>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</si>
  <si>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</si>
  <si>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</si>
  <si>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</si>
  <si>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</si>
  <si>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</si>
  <si>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</si>
  <si>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</si>
  <si>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</si>
  <si>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</si>
  <si>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</si>
  <si>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</si>
  <si>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</si>
  <si>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</si>
  <si>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</si>
  <si>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</si>
  <si>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</si>
  <si>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</si>
  <si>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</si>
  <si>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</si>
  <si>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</si>
  <si>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</si>
  <si>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</si>
  <si>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</si>
  <si>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</si>
  <si>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</si>
  <si>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</si>
  <si>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</si>
  <si>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</si>
  <si>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</si>
  <si>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</si>
  <si>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</si>
  <si>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</si>
  <si>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</si>
  <si>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</si>
  <si>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</si>
  <si>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</si>
  <si>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</si>
  <si>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</si>
  <si>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</si>
  <si>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BAGUA-V</t>
  </si>
  <si>
    <t>Garantías directas</t>
  </si>
  <si>
    <t>Cauciones obtenidas de terceros</t>
  </si>
  <si>
    <t>AA - Iam Consolidado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</si>
  <si>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</si>
  <si>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</si>
  <si>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</si>
  <si>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</si>
  <si>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3 - 4</t>
  </si>
  <si>
    <t>W. Reclasificaciones</t>
  </si>
  <si>
    <t>Series</t>
  </si>
  <si>
    <t>Impuestos a las ganancias relativos a componentes de otro resultado integral que no se reclasificará al resultado del período</t>
  </si>
  <si>
    <t>Impuesto a las ganancias relacionado con planes de beneficios definidos</t>
  </si>
  <si>
    <t>Otro resultado integral</t>
  </si>
  <si>
    <t>Total otro resultado integral</t>
  </si>
  <si>
    <t>Componentes de otro resultado integral que no se reclasificarán al resultado del período, antes de impuestos</t>
  </si>
  <si>
    <t>Otro resultado integral que no se reclasificará al resultado del período, antes de impuestos</t>
  </si>
  <si>
    <t xml:space="preserve">Secretaria Regional </t>
  </si>
  <si>
    <t xml:space="preserve">Total </t>
  </si>
  <si>
    <t xml:space="preserve">          Entre 61 y 90 días </t>
  </si>
  <si>
    <t xml:space="preserve">          Entre 121 y 365 días </t>
  </si>
  <si>
    <t xml:space="preserve">          Más de 365 días </t>
  </si>
  <si>
    <t xml:space="preserve">Degremont S.A. </t>
  </si>
  <si>
    <t>96.945.210-3</t>
  </si>
  <si>
    <t>DETERIORO DEL VALOR DE LOS ACTIVOS</t>
  </si>
  <si>
    <t>Nota: Corresponde a la cuenta 5213000700 Deterioro activo.</t>
  </si>
  <si>
    <t>Essal S.A</t>
  </si>
  <si>
    <t>Constructora San Francisco</t>
  </si>
  <si>
    <t>Municipalidad de Las Condes</t>
  </si>
  <si>
    <t>Anam S.A.</t>
  </si>
  <si>
    <t>3-4</t>
  </si>
  <si>
    <t>Inversiones Aguas Metropolitanas S.A.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</si>
  <si>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</si>
  <si>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</si>
  <si>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</si>
  <si>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</si>
  <si>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</si>
  <si>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</si>
  <si>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</si>
  <si>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</si>
  <si>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</si>
  <si>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</si>
  <si>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</si>
  <si>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</si>
  <si>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</si>
  <si>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</si>
  <si>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</si>
  <si>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</si>
  <si>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</si>
  <si>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</si>
  <si>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</si>
  <si>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</si>
  <si>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</si>
  <si>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</si>
  <si>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</si>
  <si>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</si>
  <si>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</si>
  <si>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</si>
  <si>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</si>
  <si>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</si>
  <si>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</si>
  <si>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</si>
  <si>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</si>
  <si>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</si>
  <si>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</si>
  <si>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Fair Value</t>
  </si>
  <si>
    <t>Aguas 
Cordillera S.A.</t>
  </si>
  <si>
    <t>Aguas 
Manquehue S.A.</t>
  </si>
  <si>
    <t>Chilectra S.A.</t>
  </si>
  <si>
    <t>Dirección Regional de Vialidad</t>
  </si>
  <si>
    <t>Ministerio de Obras Publicas - Dirección General de Aguas</t>
  </si>
  <si>
    <t>Municipalidad de Calera de Tango</t>
  </si>
  <si>
    <t>Municipalidad de La Florida</t>
  </si>
  <si>
    <t>Municipalidad de La Pintana</t>
  </si>
  <si>
    <t>Municipalidad de Peñalolen</t>
  </si>
  <si>
    <t>Municipalidad de Providencia</t>
  </si>
  <si>
    <t>Municipalidad de San Joaquín</t>
  </si>
  <si>
    <t>Municipalidad de Santiago</t>
  </si>
  <si>
    <t>Servicio de Vivienda y Urbanismo Metropolitano</t>
  </si>
  <si>
    <t>Superintendencia de Servicios Sanitarios</t>
  </si>
  <si>
    <t>Municipalidad de Vitacura</t>
  </si>
  <si>
    <t>Municipalidad Lo Barnechea</t>
  </si>
  <si>
    <t>Servicio de Vivienda y Urbanismo</t>
  </si>
  <si>
    <t>Empresa Servicios Sanitarios del BioBio S.A.</t>
  </si>
  <si>
    <t>Siderúrgica Huachipato</t>
  </si>
  <si>
    <t>Compañía Minera Doña Inés de Collahuasi</t>
  </si>
  <si>
    <t>Control</t>
  </si>
  <si>
    <t>TAB 180  días</t>
  </si>
  <si>
    <t>Fondos mutuos (Nota 8.6)</t>
  </si>
  <si>
    <t>Fondos mutuos, nivel 1</t>
  </si>
  <si>
    <t>KDM S.A.</t>
  </si>
  <si>
    <t>Degremont S.A. Agencia en Chile</t>
  </si>
  <si>
    <t>Ingeniería y Construcción Sigdo Koppers S.A.</t>
  </si>
  <si>
    <t>Sociedad Concesionaria Costanera Norte S.A.</t>
  </si>
  <si>
    <t>Inmobiliaria y Comercial Quilicura Ltda.</t>
  </si>
  <si>
    <t>Inmobiliaria La Reserva Ltda.</t>
  </si>
  <si>
    <t>Costanera Center S.A.</t>
  </si>
  <si>
    <t>Aqualogy Development Network S.A.</t>
  </si>
  <si>
    <t>Dirección de Obras Hidráulica</t>
  </si>
  <si>
    <t>Municipalidad de Macul</t>
  </si>
  <si>
    <t>Director de Obras Hidráulicas</t>
  </si>
  <si>
    <t>Cooperativa Agrícola y Lechera de la Unión Ltda.</t>
  </si>
  <si>
    <t>Inmobiliaria Nueva Tarapacá S.A.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</si>
  <si>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</si>
  <si>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</si>
  <si>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</si>
  <si>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</si>
  <si>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</si>
  <si>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</si>
  <si>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</si>
  <si>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96.817.230-1</t>
  </si>
  <si>
    <t>70.009.410-3</t>
  </si>
  <si>
    <t>Asociación canalistas sociedad del canal del Maipo</t>
  </si>
  <si>
    <t xml:space="preserve">   Ingresos por instrumentos derivados</t>
  </si>
  <si>
    <t>Para efectos comparativos se han efectuado ciertas reclasificaciones  al estado de resultado por naturaleza al 31 de diciembre de 2014, de acuerdo al siguiente detalle:</t>
  </si>
  <si>
    <t>79.046.628-K</t>
  </si>
  <si>
    <t>Aqualogy Solutions Chile Ltda</t>
  </si>
  <si>
    <t xml:space="preserve">Empresa Depuradora de Aguas Servidas Mapocho El Trebal </t>
  </si>
  <si>
    <t>EPSA Electrica Puntilla S.A.</t>
  </si>
  <si>
    <t>77.274.820-5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</si>
  <si>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</si>
  <si>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</si>
  <si>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</si>
  <si>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</si>
  <si>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</si>
  <si>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</si>
  <si>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>Acciones serie A</t>
  </si>
  <si>
    <t>Acciones serie B</t>
  </si>
  <si>
    <t>Aguas del Valle S.A.</t>
  </si>
  <si>
    <t>Tesorero Municipalidad de La Pintana</t>
  </si>
  <si>
    <t>Corporación Nacional del Cobre</t>
  </si>
  <si>
    <t>Esval S.A.</t>
  </si>
  <si>
    <t>Constructora Salfa S.A.</t>
  </si>
  <si>
    <t>Ingeniería y Construcción Caiquen Ltda.</t>
  </si>
  <si>
    <t>-</t>
  </si>
  <si>
    <t>Constructora Pérez y Gómez Ltda.</t>
  </si>
  <si>
    <t>Inmobiliaria Monte Aconcagua S.A.</t>
  </si>
  <si>
    <t>59.066.560-6</t>
  </si>
  <si>
    <t>Aqua Development Network</t>
  </si>
  <si>
    <t>Ministerio de Obras Publicas</t>
  </si>
  <si>
    <t>Acciona Agua S.A.</t>
  </si>
  <si>
    <t>Constructora Trébol Ltda.</t>
  </si>
  <si>
    <t>Nalac S.A.</t>
  </si>
  <si>
    <t>Domus S.A.</t>
  </si>
  <si>
    <t>Icafal Ingeniería y Construcción S.A.</t>
  </si>
  <si>
    <t>Constructora Cosal S.A.</t>
  </si>
  <si>
    <t>Asociación de Canalistas  Sociedad del Canal Maipo</t>
  </si>
  <si>
    <t>BAGUA-Z</t>
  </si>
  <si>
    <t>BAGUA-AA</t>
  </si>
  <si>
    <t>Empresa de Servicios Sanitarios de Los Lagos S.A. (Essal S.A.)</t>
  </si>
  <si>
    <t>TOTAL</t>
  </si>
  <si>
    <t>Vigente</t>
  </si>
  <si>
    <t>ERROR</t>
  </si>
  <si>
    <t>ASSETS</t>
  </si>
  <si>
    <t>CURRENT ASSETS</t>
  </si>
  <si>
    <t>Cash &amp; cash equivalents</t>
  </si>
  <si>
    <t xml:space="preserve">Other current financial assets </t>
  </si>
  <si>
    <t>Other non-financial assets</t>
  </si>
  <si>
    <t>Trade debtors &amp; other accounts receivable</t>
  </si>
  <si>
    <t>Accounts receivable from related entities</t>
  </si>
  <si>
    <t>Inventories</t>
  </si>
  <si>
    <t>Tax assets</t>
  </si>
  <si>
    <t>Total current assets other than assets or groups of assets for disposal classified as held for sale or held to be distributed to the owners</t>
  </si>
  <si>
    <t>Note</t>
  </si>
  <si>
    <t>Th$</t>
  </si>
  <si>
    <t>TOTAL CURRENT ASSETS</t>
  </si>
  <si>
    <t>NON-CURRENT ASSETS</t>
  </si>
  <si>
    <t>Other financial assets</t>
  </si>
  <si>
    <t>Receivables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</si>
  <si>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</si>
  <si>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</si>
  <si>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</si>
  <si>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</si>
  <si>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</si>
  <si>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</si>
  <si>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</si>
  <si>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</si>
  <si>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</si>
  <si>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Trade creditors &amp;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</si>
  <si>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</si>
  <si>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</si>
  <si>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</si>
  <si>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</si>
  <si>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</si>
  <si>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</si>
  <si>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</si>
  <si>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</si>
  <si>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</si>
  <si>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</si>
  <si>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TOTAL NON-CURRENT LIABILITIES</t>
  </si>
  <si>
    <t>TOTAL LIABILITIES</t>
  </si>
  <si>
    <t>EQUITY</t>
  </si>
  <si>
    <t>Issued capital</t>
  </si>
  <si>
    <t>Accumulated earnings</t>
  </si>
  <si>
    <t>Other equity participations</t>
  </si>
  <si>
    <t>Equity attributable to owners of the controller</t>
  </si>
  <si>
    <t xml:space="preserve">       Non-controller participations</t>
  </si>
  <si>
    <t>TOTAL  EQUITY</t>
  </si>
  <si>
    <t>TOTAL EQUITY &amp; LIABILITIES</t>
  </si>
  <si>
    <t>Issuance premiums</t>
  </si>
  <si>
    <t xml:space="preserve">STATEMENT OF RESULTS BY NATURE 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</si>
  <si>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</si>
  <si>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</si>
  <si>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</si>
  <si>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</si>
  <si>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</si>
  <si>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Other gains</t>
  </si>
  <si>
    <t>Financial income</t>
  </si>
  <si>
    <t>Financial costs</t>
  </si>
  <si>
    <t>Exchange differences</t>
  </si>
  <si>
    <t>Results of indexation adjustments</t>
  </si>
  <si>
    <t xml:space="preserve"> Earnings before taxes</t>
  </si>
  <si>
    <t>Charge for income taxes</t>
  </si>
  <si>
    <t xml:space="preserve"> Earnings from continuing operations</t>
  </si>
  <si>
    <t>Earnings</t>
  </si>
  <si>
    <t>Earnings attributable to:</t>
  </si>
  <si>
    <t>Owners of the controller</t>
  </si>
  <si>
    <t>Earnings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</si>
  <si>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</si>
  <si>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</si>
  <si>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</si>
  <si>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</si>
  <si>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TOTAL COMPREHENSIVE RESULT</t>
  </si>
  <si>
    <t>Comprehensive result attributable to</t>
  </si>
  <si>
    <t>Result attributable to owners of the controller</t>
  </si>
  <si>
    <t>Result attrubutable to non-controller participations</t>
  </si>
  <si>
    <t>Total comprehensive result</t>
  </si>
  <si>
    <t>Statement of direct cash flow</t>
  </si>
  <si>
    <t>Proceeds classes from operating activities</t>
  </si>
  <si>
    <t>Proceeds of sales of goods &amp; services</t>
  </si>
  <si>
    <t>Proceeds of insurance claims &amp; annuities</t>
  </si>
  <si>
    <t>Other proceeds from operating activities</t>
  </si>
  <si>
    <t>Payment classes from operating activities</t>
  </si>
  <si>
    <t>Payments to suppliers of goods &amp; services</t>
  </si>
  <si>
    <t>Payments to &amp; on behalf of employees</t>
  </si>
  <si>
    <t>Payments of insurance premiums &amp; other obligations</t>
  </si>
  <si>
    <t>Other operating activity payments</t>
  </si>
  <si>
    <t>Cash flow from (used in) operating activities</t>
  </si>
  <si>
    <t>Interest paid</t>
  </si>
  <si>
    <t>Interest received</t>
  </si>
  <si>
    <t>Income taxes refunded (paid)</t>
  </si>
  <si>
    <t>Other cash inflows (outflows)</t>
  </si>
  <si>
    <t>Net cash flow from operating activities</t>
  </si>
  <si>
    <t>Proceeds of sales of property, plant &amp; equipment</t>
  </si>
  <si>
    <t>Purchases of property, plant &amp; equipment</t>
  </si>
  <si>
    <t>Purchases of intangible assets</t>
  </si>
  <si>
    <t>Net cash flow used in investment activities</t>
  </si>
  <si>
    <t>Proceeds of long-term loans</t>
  </si>
  <si>
    <t>Proceeds of short-term loans</t>
  </si>
  <si>
    <t>Loan proceeds from financing activities</t>
  </si>
  <si>
    <t>Loan repayments</t>
  </si>
  <si>
    <t>Dividends paid</t>
  </si>
  <si>
    <t>Net cash flow used in financing activities</t>
  </si>
  <si>
    <t>Net increase (decrease) in cash &amp; cash equivalents</t>
  </si>
  <si>
    <t>Cash &amp; cash equivalents at start of the period</t>
  </si>
  <si>
    <t>Cash &amp; cash equivalents at end of the period</t>
  </si>
  <si>
    <t>Statement of changes in equity</t>
  </si>
  <si>
    <t>Issued Capital</t>
  </si>
  <si>
    <t>Other participations in the equity</t>
  </si>
  <si>
    <t>Book of earnings and losses on defined benefit plans</t>
  </si>
  <si>
    <t>Accumulated earnings (losses)</t>
  </si>
  <si>
    <t>Non-controller participations</t>
  </si>
  <si>
    <t>Total equity</t>
  </si>
  <si>
    <t>Initial balance as of 01-01-2016</t>
  </si>
  <si>
    <t>Comprehensive result</t>
  </si>
  <si>
    <t>Total changes in equity</t>
  </si>
  <si>
    <t>Closing balance as of 31-03-2016</t>
  </si>
  <si>
    <t>Initial balance as of 01-01-2015</t>
  </si>
  <si>
    <t>Closing balance as of 31-03-2015</t>
  </si>
  <si>
    <t>New IFRS</t>
  </si>
  <si>
    <t>Date of mandatory application</t>
  </si>
  <si>
    <t>IFRS 9, Financial instruments, classification and measurement</t>
  </si>
  <si>
    <t>Annual periods starting or after January 1, 2018</t>
  </si>
  <si>
    <t>IFRS 15, Revenue from Contracts with Customers</t>
  </si>
  <si>
    <t>IFRS 16, Leases</t>
  </si>
  <si>
    <t>Annual periods starting or after January 1, 2019</t>
  </si>
  <si>
    <t xml:space="preserve">Improvements and modifications </t>
  </si>
  <si>
    <t>IAS 7, Statement of cash flows</t>
  </si>
  <si>
    <t>Annual periods starting or after January 1, 2017</t>
  </si>
  <si>
    <t>IAS 12, Income tax</t>
  </si>
  <si>
    <t>IAS 28, Investments in Associates and Joint Ventures</t>
  </si>
  <si>
    <t>Determined</t>
  </si>
  <si>
    <t>IFRS 10, Consolidated Financial Statements</t>
  </si>
  <si>
    <t>Tax ID</t>
  </si>
  <si>
    <t xml:space="preserve">Company </t>
  </si>
  <si>
    <t>Direct %</t>
  </si>
  <si>
    <t>Indirect %</t>
  </si>
  <si>
    <t>Total 2016 (%)</t>
  </si>
  <si>
    <t>Total 2015 (%)</t>
  </si>
  <si>
    <t>Currency</t>
  </si>
  <si>
    <t>US Dollar</t>
  </si>
  <si>
    <t>Item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</si>
  <si>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</si>
  <si>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</si>
  <si>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</si>
  <si>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</si>
  <si>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</si>
  <si>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</si>
  <si>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</si>
  <si>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Useful life (years)  minimum</t>
  </si>
  <si>
    <t>Useful life (years) maximum</t>
  </si>
  <si>
    <t>Reclassifications</t>
  </si>
  <si>
    <t>Statement of result by nature:</t>
  </si>
  <si>
    <t>Other (losses) revenues</t>
  </si>
  <si>
    <t>Increase/Decrease                   Th$</t>
  </si>
  <si>
    <t>Company</t>
  </si>
  <si>
    <t>% Participation</t>
  </si>
  <si>
    <t>Equity</t>
  </si>
  <si>
    <t>Result</t>
  </si>
  <si>
    <t>Non-operating revenue &amp; expenses</t>
  </si>
  <si>
    <t>Gain on sale of non-current assets, not held for sale</t>
  </si>
  <si>
    <t>Losses on replacement of property, plant and equipment</t>
  </si>
  <si>
    <t>Other losses</t>
  </si>
  <si>
    <t>Other earnings (losses)</t>
  </si>
  <si>
    <t>Bank loans interest expenses</t>
  </si>
  <si>
    <t>AFR interest expenses</t>
  </si>
  <si>
    <t>Bond interest expense</t>
  </si>
  <si>
    <t>Other interest costs</t>
  </si>
  <si>
    <t>Amortization of loan agreement complementary costs</t>
  </si>
  <si>
    <t>Interest income</t>
  </si>
  <si>
    <t>Gain on redemption &amp; extinction of debt</t>
  </si>
  <si>
    <t>Subsidiaries</t>
  </si>
  <si>
    <t>Current assets</t>
  </si>
  <si>
    <t>Non-current assets</t>
  </si>
  <si>
    <t>Current liabilities</t>
  </si>
  <si>
    <t>Non-current liabilities</t>
  </si>
  <si>
    <t>Result for the period</t>
  </si>
  <si>
    <t>Ordinary revenue</t>
  </si>
  <si>
    <t>Operating expenses (-)</t>
  </si>
  <si>
    <t>Other net expenses (-)  / revenue (+)</t>
  </si>
  <si>
    <t>Name of significant subsidiary</t>
  </si>
  <si>
    <t>Chilean Tax ID</t>
  </si>
  <si>
    <t>Functional currency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</si>
  <si>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</si>
  <si>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</si>
  <si>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</si>
  <si>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</si>
  <si>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</si>
  <si>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Net income for the period</t>
  </si>
  <si>
    <t>Chilean Pesos</t>
  </si>
  <si>
    <t>Banks</t>
  </si>
  <si>
    <t>Term deposits (see note 8.6)</t>
  </si>
  <si>
    <t>Classes of financial instruments</t>
  </si>
  <si>
    <t>Financial assets</t>
  </si>
  <si>
    <t xml:space="preserve">Other financial assets </t>
  </si>
  <si>
    <t xml:space="preserve">  Total trade debtors and other accounts receivable, current</t>
  </si>
  <si>
    <t xml:space="preserve">  Trade debtors and other accounts receivable</t>
  </si>
  <si>
    <t>Information of related entities, current</t>
  </si>
  <si>
    <t>Accounts receivable to related entities</t>
  </si>
  <si>
    <t>Total current financial assets</t>
  </si>
  <si>
    <t>Rights receivable</t>
  </si>
  <si>
    <t xml:space="preserve">  Other financial assets</t>
  </si>
  <si>
    <t>Total financial assets, non-current</t>
  </si>
  <si>
    <t>Financial liabilities</t>
  </si>
  <si>
    <t>Other financial liabilities, current</t>
  </si>
  <si>
    <t xml:space="preserve">  Bank loans</t>
  </si>
  <si>
    <t xml:space="preserve">  Bonds</t>
  </si>
  <si>
    <t xml:space="preserve">  Reimbursable financial contributions (AFR)</t>
  </si>
  <si>
    <t>Other financial liabilities, non-current</t>
  </si>
  <si>
    <t>Trade accounts and other payable accounts</t>
  </si>
  <si>
    <t>Information on related entities, current</t>
  </si>
  <si>
    <t>Total current financial liabilities</t>
  </si>
  <si>
    <t xml:space="preserve"> Other payable accounts </t>
  </si>
  <si>
    <t xml:space="preserve">Total non-current financial liabilities </t>
  </si>
  <si>
    <t>Registration No. or Identification of the lnstrument</t>
  </si>
  <si>
    <t>Currency indexation unit</t>
  </si>
  <si>
    <t>Book value</t>
  </si>
  <si>
    <t>Contract real interest rate</t>
  </si>
  <si>
    <t xml:space="preserve">Effective rate 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</si>
  <si>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</si>
  <si>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</si>
  <si>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</si>
  <si>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</si>
  <si>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</si>
  <si>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</si>
  <si>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 xml:space="preserve">  Reimbursable Financial Contributions, current portion</t>
  </si>
  <si>
    <t xml:space="preserve">  Reimbursable Financial Contributions, non-current portion</t>
  </si>
  <si>
    <t>Maturity Date</t>
  </si>
  <si>
    <t>ThC$</t>
  </si>
  <si>
    <t xml:space="preserve">Debtor tax no. </t>
  </si>
  <si>
    <t>Debtor name</t>
  </si>
  <si>
    <t>Debtor country</t>
  </si>
  <si>
    <t>Creditor tax ID</t>
  </si>
  <si>
    <t xml:space="preserve">Bank or financial institution </t>
  </si>
  <si>
    <t>Currency or indexation unit</t>
  </si>
  <si>
    <t>Repayment method</t>
  </si>
  <si>
    <t>Effective rate</t>
  </si>
  <si>
    <t>Nominal rate</t>
  </si>
  <si>
    <t>Nominal amount</t>
  </si>
  <si>
    <t>To 1 year</t>
  </si>
  <si>
    <t>To 90 days</t>
  </si>
  <si>
    <t>Over 90 days to 1 year</t>
  </si>
  <si>
    <t>Over 1 to 3 years</t>
  </si>
  <si>
    <t>Over 1 to 2 years</t>
  </si>
  <si>
    <t>Over 2 to 3 years</t>
  </si>
  <si>
    <t>Over 3 years to 5 years</t>
  </si>
  <si>
    <t>Over 3 to 4 years</t>
  </si>
  <si>
    <t>Over 4 to 5 years</t>
  </si>
  <si>
    <t>Over 5 years</t>
  </si>
  <si>
    <t>Total nominal values</t>
  </si>
  <si>
    <t>Current bank loans</t>
  </si>
  <si>
    <t>Non-current bank loans</t>
  </si>
  <si>
    <t>Over 1 and under 3 years</t>
  </si>
  <si>
    <t>1 to 2 years</t>
  </si>
  <si>
    <t>2 to 3 years</t>
  </si>
  <si>
    <t>Over 3 years</t>
  </si>
  <si>
    <t>3 to 4 years</t>
  </si>
  <si>
    <t>4 to 5 years</t>
  </si>
  <si>
    <t>Total bank loans</t>
  </si>
  <si>
    <t>Semi-annual</t>
  </si>
  <si>
    <t xml:space="preserve">Creditor tax ID </t>
  </si>
  <si>
    <t>Nominal value</t>
  </si>
  <si>
    <t>Registration number</t>
  </si>
  <si>
    <t>Final maturity</t>
  </si>
  <si>
    <t>Repayment period</t>
  </si>
  <si>
    <t>Nominal values</t>
  </si>
  <si>
    <t>Total  nominal values</t>
  </si>
  <si>
    <t>Book values</t>
  </si>
  <si>
    <t>Current public obligations</t>
  </si>
  <si>
    <t>Non-current public obligations</t>
  </si>
  <si>
    <t>Total public obligations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</si>
  <si>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</si>
  <si>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</si>
  <si>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</si>
  <si>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</si>
  <si>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</si>
  <si>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Initial balance</t>
  </si>
  <si>
    <t>Increase in existing provisions</t>
  </si>
  <si>
    <t>Reductions</t>
  </si>
  <si>
    <t>Changes, total</t>
  </si>
  <si>
    <t>Closing balance</t>
  </si>
  <si>
    <t>Closing balance as of 31-12-2015</t>
  </si>
  <si>
    <t>Ageing of debt</t>
  </si>
  <si>
    <t>Less than three months</t>
  </si>
  <si>
    <t>Three to six months</t>
  </si>
  <si>
    <t>Six to eight months</t>
  </si>
  <si>
    <t>More than eight months</t>
  </si>
  <si>
    <t xml:space="preserve"> Total</t>
  </si>
  <si>
    <t>Past-due debt</t>
  </si>
  <si>
    <t>Proyected profile</t>
  </si>
  <si>
    <t>Maturity structure</t>
  </si>
  <si>
    <t>Up to 90 days</t>
  </si>
  <si>
    <t>91 days to 1 year</t>
  </si>
  <si>
    <t>13 months to 3 years</t>
  </si>
  <si>
    <t>3 to 5 years</t>
  </si>
  <si>
    <t>More than 5 years</t>
  </si>
  <si>
    <t>Contract interest rate</t>
  </si>
  <si>
    <t>Bank loans</t>
  </si>
  <si>
    <t>Bonds</t>
  </si>
  <si>
    <t>Rate</t>
  </si>
  <si>
    <t>Debt instruments</t>
  </si>
  <si>
    <t>Aguas Andinas Consolidated</t>
  </si>
  <si>
    <t>Variable rate</t>
  </si>
  <si>
    <t>Points  (+/-)</t>
  </si>
  <si>
    <t>Nominal amount of debt Th$</t>
  </si>
  <si>
    <t>Impact on result 
Th$ 
(+/-)</t>
  </si>
  <si>
    <t>Rate sensibilitazion analysis as of</t>
  </si>
  <si>
    <t>Instruments</t>
  </si>
  <si>
    <t>Term deposit</t>
  </si>
  <si>
    <t>Trade creditors &amp; other accounts payable, current</t>
  </si>
  <si>
    <t>Dividends</t>
  </si>
  <si>
    <t>Suppliers for investments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</si>
  <si>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</si>
  <si>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</si>
  <si>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</si>
  <si>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</si>
  <si>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</si>
  <si>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</si>
  <si>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</si>
  <si>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</si>
  <si>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water</t>
  </si>
  <si>
    <t>Suppliers for investments in progress</t>
  </si>
  <si>
    <t>Sundry creditors</t>
  </si>
  <si>
    <t>Sub total non-current</t>
  </si>
  <si>
    <t>Total current &amp; non-current</t>
  </si>
  <si>
    <t>Current trade accounts according to term</t>
  </si>
  <si>
    <t>To 30 days</t>
  </si>
  <si>
    <t>From 31 to 60 days</t>
  </si>
  <si>
    <t xml:space="preserve">From 91 to 120 days </t>
  </si>
  <si>
    <t>Goods</t>
  </si>
  <si>
    <t>Services</t>
  </si>
  <si>
    <t>Other</t>
  </si>
  <si>
    <t>Overdue trade accounts according to term</t>
  </si>
  <si>
    <t>From 61 to 90 days</t>
  </si>
  <si>
    <t>From 91 to 120 days</t>
  </si>
  <si>
    <t>From 121 to 365 days</t>
  </si>
  <si>
    <t>More than 365 days</t>
  </si>
  <si>
    <t xml:space="preserve">  Cash &amp; cash equivalents</t>
  </si>
  <si>
    <t>Investments booked at fair value</t>
  </si>
  <si>
    <t>Term deposits, level 1</t>
  </si>
  <si>
    <t>Financial liabilities booked at amortized cost</t>
  </si>
  <si>
    <t>Bank debt, level 2</t>
  </si>
  <si>
    <t>Bonds, level 1</t>
  </si>
  <si>
    <t>AFR, level 3</t>
  </si>
  <si>
    <t>Amortized cost</t>
  </si>
  <si>
    <t>Fair value</t>
  </si>
  <si>
    <t xml:space="preserve">Tax ID related party </t>
  </si>
  <si>
    <t>Name of related party</t>
  </si>
  <si>
    <t>Relationship</t>
  </si>
  <si>
    <t xml:space="preserve">Nature of transaction with related parties </t>
  </si>
  <si>
    <t>Security</t>
  </si>
  <si>
    <t>Related to the controller</t>
  </si>
  <si>
    <t>Laboratory analysis and sampling services</t>
  </si>
  <si>
    <t>Unsecured</t>
  </si>
  <si>
    <t>Colector cleaning contract</t>
  </si>
  <si>
    <t>Counseling realized by support for technical inspection of Effluents Treatment Plants in CMPC Santa Fe</t>
  </si>
  <si>
    <t>Supply of equipment, mounting and launch of second phase of Mapocho Wastewater Treatment Plant, module 4</t>
  </si>
  <si>
    <t>Security full compliance with contract for UF218.320</t>
  </si>
  <si>
    <t>Sale of materials</t>
  </si>
  <si>
    <t>Controller</t>
  </si>
  <si>
    <t>Office leases</t>
  </si>
  <si>
    <t>Period</t>
  </si>
  <si>
    <t>Hydraulic efficiency project</t>
  </si>
  <si>
    <t>30 days</t>
  </si>
  <si>
    <t>Guaranteed fulfillment of contract for UF: 14.992</t>
  </si>
  <si>
    <t>Ice-Pigging network cleaning service contract</t>
  </si>
  <si>
    <t>Guaranteed fulfillment of contract for ThCh$26.600</t>
  </si>
  <si>
    <t>Construction and expansion of sludge line La Union</t>
  </si>
  <si>
    <t>Guaranteed fulfillment of contract for ThCh$47.110</t>
  </si>
  <si>
    <t>Update service of the operation and security of dam Pudeto and Gamboa</t>
  </si>
  <si>
    <t>Guaranteed fulfillment of contract for ThCh$705</t>
  </si>
  <si>
    <t>SCADA Platform</t>
  </si>
  <si>
    <t>Cocule Plant</t>
  </si>
  <si>
    <t>Modeling odor panels</t>
  </si>
  <si>
    <t>Purchase of materials</t>
  </si>
  <si>
    <t>Guaranteed fulfillment of contract for ThCh$279.298</t>
  </si>
  <si>
    <t>Implementation of geographic information system Essal S.A.</t>
  </si>
  <si>
    <t>Guaranteed fulfillment of contract for UF887</t>
  </si>
  <si>
    <t>Process re-engineering service contract and implementation of new customer service information systems</t>
  </si>
  <si>
    <t>Guaranteed fulfillment of contract for ThCh$845.149</t>
  </si>
  <si>
    <t>La Farfana Wastewater Treatment Plant operation and maintenance services</t>
  </si>
  <si>
    <t>Bail strict compliance with the obligations from the contract. Amount UF194.249,62</t>
  </si>
  <si>
    <t>Biogas plant operation services</t>
  </si>
  <si>
    <t>El Trebal Wastewater Treatment Plant services of operation and maintenance and construction, operation and maintenance Mapocho Wastewater Treatment Plant</t>
  </si>
  <si>
    <t>90 days</t>
  </si>
  <si>
    <t>Guaranteed fulfillment of contract for UF357.863</t>
  </si>
  <si>
    <t>Integrated talent management contract</t>
  </si>
  <si>
    <t>Dividends payable</t>
  </si>
  <si>
    <t>Common board member</t>
  </si>
  <si>
    <t>Recalculation of energy supply</t>
  </si>
  <si>
    <t>Exceptional transfer of water</t>
  </si>
  <si>
    <t>Payment statement for expansion of third plant</t>
  </si>
  <si>
    <t>Guaranteed fulfillment of contract for UF 408.029</t>
  </si>
  <si>
    <t xml:space="preserve">Tax ID Related party </t>
  </si>
  <si>
    <t xml:space="preserve">Name of related party </t>
  </si>
  <si>
    <t>Nature of transaction with related parties</t>
  </si>
  <si>
    <t>Amount</t>
  </si>
  <si>
    <t>Effect on results (Charge)/ Credit</t>
  </si>
  <si>
    <t>No tax ID</t>
  </si>
  <si>
    <t xml:space="preserve">Related to the controller </t>
  </si>
  <si>
    <t>Lo Pinto proyect</t>
  </si>
  <si>
    <t>Biogas Wastewater Treatment Plant operation and maintenance services</t>
  </si>
  <si>
    <t>Compensation for lower flow</t>
  </si>
  <si>
    <t xml:space="preserve">Directors </t>
  </si>
  <si>
    <t>Directors' committee</t>
  </si>
  <si>
    <t>Inventory class</t>
  </si>
  <si>
    <t>Spares &amp; meters</t>
  </si>
  <si>
    <t>Supplies for production</t>
  </si>
  <si>
    <t>Others</t>
  </si>
  <si>
    <t>Intangible assets, net</t>
  </si>
  <si>
    <t xml:space="preserve">  Trademarks, net</t>
  </si>
  <si>
    <t xml:space="preserve">  Computer programs, net</t>
  </si>
  <si>
    <t xml:space="preserve">  Other intangible assets, net*</t>
  </si>
  <si>
    <t>Intangible assets, gross</t>
  </si>
  <si>
    <t xml:space="preserve">  Trademarks, gross</t>
  </si>
  <si>
    <t xml:space="preserve">  Computer programs, gross</t>
  </si>
  <si>
    <t xml:space="preserve">  Other intangible assets, gross</t>
  </si>
  <si>
    <t>Intangible assets, accumulated amortization</t>
  </si>
  <si>
    <t xml:space="preserve">Trademarks, accumulated amortization </t>
  </si>
  <si>
    <t xml:space="preserve">  Computer programs, accumulated amortization</t>
  </si>
  <si>
    <t xml:space="preserve">  Other intangible assets, accumulated amortization</t>
  </si>
  <si>
    <t>INTANGIBLE ASSETS OTHER THAN GOODWILL</t>
  </si>
  <si>
    <t>MOVEMENTS OF INTANGIBLE ASSETS</t>
  </si>
  <si>
    <t xml:space="preserve">  Other intangible assets, net</t>
  </si>
  <si>
    <t>Current period</t>
  </si>
  <si>
    <t>Intangible assets movements</t>
  </si>
  <si>
    <t>Amortization</t>
  </si>
  <si>
    <t>Increases (reductions) for transfers</t>
  </si>
  <si>
    <t>Increases (reductions) for other changes</t>
  </si>
  <si>
    <t>Disposals and withdrawals from service</t>
  </si>
  <si>
    <t>Previous period</t>
  </si>
  <si>
    <t>Disclosure information on intangible assets (gross value)</t>
  </si>
  <si>
    <t>Disclosure information on intangible assets (accumulated amortization)</t>
  </si>
  <si>
    <t>Trademarks, accumulated amortization</t>
  </si>
  <si>
    <t>Detail of other intangible assets:</t>
  </si>
  <si>
    <t>Water rights</t>
  </si>
  <si>
    <t>Easements</t>
  </si>
  <si>
    <t>Commitments for acquiring intangible assets for the period 2016:</t>
  </si>
  <si>
    <t>Property, plant &amp; equipment, net</t>
  </si>
  <si>
    <t xml:space="preserve">  Land</t>
  </si>
  <si>
    <t xml:space="preserve">  Buildings</t>
  </si>
  <si>
    <t xml:space="preserve">  Machinery</t>
  </si>
  <si>
    <t xml:space="preserve">  Transport vehicles</t>
  </si>
  <si>
    <t xml:space="preserve">  Fixed installations &amp; accessories</t>
  </si>
  <si>
    <t xml:space="preserve">  Computer equipment</t>
  </si>
  <si>
    <t xml:space="preserve">  Improvements to leased assets</t>
  </si>
  <si>
    <t xml:space="preserve">  Construction in progress</t>
  </si>
  <si>
    <t xml:space="preserve">  Other property, plant &amp; equipment *</t>
  </si>
  <si>
    <t>Property, plant &amp; equipment, gross</t>
  </si>
  <si>
    <t xml:space="preserve">  Other property, plant &amp; equipment </t>
  </si>
  <si>
    <t>Accumulated depreciation</t>
  </si>
  <si>
    <t>PROPERTY, PLANT AND EQUIPMENT</t>
  </si>
  <si>
    <t>Disclosure information for property, plant and equipment by class:</t>
  </si>
  <si>
    <t>Concept</t>
  </si>
  <si>
    <t>Total property, plant &amp; equipment, net</t>
  </si>
  <si>
    <t>Depreciation</t>
  </si>
  <si>
    <t>Increases (reductions) for transfers from construction in progress</t>
  </si>
  <si>
    <t>Other increases (decreases)</t>
  </si>
  <si>
    <t>Disposals &amp; withdrawals from service</t>
  </si>
  <si>
    <t>Total changes</t>
  </si>
  <si>
    <t>Disclosure information for property, plant and equipment (gross value)</t>
  </si>
  <si>
    <t>Total property, plant &amp; equipment, gross</t>
  </si>
  <si>
    <t>Increases (reductions) for transfers from Construction in progress</t>
  </si>
  <si>
    <t>Disclosure information for property, plant and equipment (accumulated depreciation)</t>
  </si>
  <si>
    <t>Total property, plant &amp; equipment, accumulated depreciation</t>
  </si>
  <si>
    <t>Commitments for acquisition of property, plant and equipment for the period 2016</t>
  </si>
  <si>
    <t>Property, plant and equipment temporarily out of service</t>
  </si>
  <si>
    <t>Gross Value</t>
  </si>
  <si>
    <t>Accumulated Depreciation</t>
  </si>
  <si>
    <t>Net Value</t>
  </si>
  <si>
    <t>Classes of provisions</t>
  </si>
  <si>
    <t xml:space="preserve">Provisions for legal claims </t>
  </si>
  <si>
    <t>Other provisions, current</t>
  </si>
  <si>
    <t>Other provisions, non-current</t>
  </si>
  <si>
    <t>Provisions, non-current</t>
  </si>
  <si>
    <t>Legal claims</t>
  </si>
  <si>
    <t>Initial balance provisions</t>
  </si>
  <si>
    <t>Provision used</t>
  </si>
  <si>
    <t>Changes in provisions, total</t>
  </si>
  <si>
    <t>Creditor of the guarantee</t>
  </si>
  <si>
    <t>Debtor</t>
  </si>
  <si>
    <t>Type of guarantee</t>
  </si>
  <si>
    <t>Performance bond</t>
  </si>
  <si>
    <t>Insurance policy</t>
  </si>
  <si>
    <t>Contractor or supplier</t>
  </si>
  <si>
    <t>Maturity date</t>
  </si>
  <si>
    <t>Total current liabilities</t>
  </si>
  <si>
    <t>Total non-current liabilities</t>
  </si>
  <si>
    <t>Total IFRS liabilities</t>
  </si>
  <si>
    <t>Third party guarantees (*)</t>
  </si>
  <si>
    <t>Total liabilities</t>
  </si>
  <si>
    <t>Total assets</t>
  </si>
  <si>
    <t xml:space="preserve">Total current liabilities </t>
  </si>
  <si>
    <t>Total net equity</t>
  </si>
  <si>
    <t>Indebtness level</t>
  </si>
  <si>
    <t>Secured</t>
  </si>
  <si>
    <t>Accumulated inflation</t>
  </si>
  <si>
    <t>Basis</t>
  </si>
  <si>
    <t>Limit</t>
  </si>
  <si>
    <t>Classes of ordinary revenue</t>
  </si>
  <si>
    <t>Sales of goods</t>
  </si>
  <si>
    <t>Provision of services</t>
  </si>
  <si>
    <t>Insurance repayment</t>
  </si>
  <si>
    <t>OPERATIVE LESSEE:</t>
  </si>
  <si>
    <t>Future minimum non-cancellable lease receivables, lessees</t>
  </si>
  <si>
    <t>Future minimum non-cancellable lease payments up to 1 year, lessees</t>
  </si>
  <si>
    <t>Future minimum non-cancellable lease paymentss, 1 to 5 years, lessees</t>
  </si>
  <si>
    <t>Future minimum non-cancellable lease payments, lessees, total</t>
  </si>
  <si>
    <t>Minimum lease payments under operative leases</t>
  </si>
  <si>
    <t>Lease &amp; sub-lease installments booked in statement of results, total</t>
  </si>
  <si>
    <t>OPERATIVE LESSOR:</t>
  </si>
  <si>
    <t xml:space="preserve">Future minimum non-cancellable lease receivables, lessors </t>
  </si>
  <si>
    <t>Future minimum non-cancellable lease receivables, up to 1 year, lessors</t>
  </si>
  <si>
    <t>Amount of rentals booked in statement of results</t>
  </si>
  <si>
    <t xml:space="preserve">Provisions for employee benefits </t>
  </si>
  <si>
    <t>Movement in actuarial provision</t>
  </si>
  <si>
    <t>Cost of services</t>
  </si>
  <si>
    <t>Interest cost</t>
  </si>
  <si>
    <t>Actuarial gains or losses</t>
  </si>
  <si>
    <t>Benefits paid</t>
  </si>
  <si>
    <t>Provision termination benefits</t>
  </si>
  <si>
    <t>Sub-total</t>
  </si>
  <si>
    <t>Profit sharing &amp; bonuses</t>
  </si>
  <si>
    <t>Provisions for employee benefits, current</t>
  </si>
  <si>
    <t>Provisions for employee benefits, non-current</t>
  </si>
  <si>
    <t>Expected payment flows</t>
  </si>
  <si>
    <t>Number of employees</t>
  </si>
  <si>
    <t>Year</t>
  </si>
  <si>
    <t>Projected liabilities as of December 31, 2015</t>
  </si>
  <si>
    <t>Expected payment flow
Th$</t>
  </si>
  <si>
    <t>Cost of services 
Th$</t>
  </si>
  <si>
    <t>Interest costs 
Th$</t>
  </si>
  <si>
    <t>Sensitivity of the assumptions</t>
  </si>
  <si>
    <t>More than 0.5%
ThCh$</t>
  </si>
  <si>
    <t>Less than 0.5%
ThCh$</t>
  </si>
  <si>
    <t>Discount rate</t>
  </si>
  <si>
    <t>Turnover rate</t>
  </si>
  <si>
    <t>Wage increase rate</t>
  </si>
  <si>
    <t>Personnel expenses</t>
  </si>
  <si>
    <t>Wages &amp; salaries</t>
  </si>
  <si>
    <t>Defined benefits</t>
  </si>
  <si>
    <t>Termination benefits</t>
  </si>
  <si>
    <t>Other personnel expenses</t>
  </si>
  <si>
    <t>Trade debtors and other accounts receivable</t>
  </si>
  <si>
    <t>Total variation assets</t>
  </si>
  <si>
    <t>Trade accounts payable and other accounts payable</t>
  </si>
  <si>
    <t xml:space="preserve">Total variation liabilities </t>
  </si>
  <si>
    <t>Gain (loss) from exchange differences</t>
  </si>
  <si>
    <t>Other expenses by nature</t>
  </si>
  <si>
    <t>Treatment plant operation</t>
  </si>
  <si>
    <t>Commercial services</t>
  </si>
  <si>
    <t>Insurance, taxation, licenses &amp; permits</t>
  </si>
  <si>
    <t>Maintenance of networks, equipment and enclosures</t>
  </si>
  <si>
    <t>Supplies &amp; basic services</t>
  </si>
  <si>
    <t>Other expenses</t>
  </si>
  <si>
    <t>Capitalized interest costs, property, plant &amp; equipment</t>
  </si>
  <si>
    <t>Rate of capitalization of capitalized interest costs, property, plant &amp; equipment</t>
  </si>
  <si>
    <t>Amount of capitalized interest, property, plant &amp; equipment</t>
  </si>
  <si>
    <t>Statements of financial position</t>
  </si>
  <si>
    <t>Net deferred tax position</t>
  </si>
  <si>
    <t>Disclosure information on deferred tax assets</t>
  </si>
  <si>
    <t>Water rights (amortization)</t>
  </si>
  <si>
    <t>Provision for doubtful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</si>
  <si>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</si>
  <si>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</si>
  <si>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</si>
  <si>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</si>
  <si>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</si>
  <si>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dam transaction</t>
  </si>
  <si>
    <t>Disclosure information on deferred tax liabilities</t>
  </si>
  <si>
    <t>Depreciation fixed assets</t>
  </si>
  <si>
    <t>Expense investment related companies</t>
  </si>
  <si>
    <t>Revaluation of land</t>
  </si>
  <si>
    <t>Revaluations of water rights</t>
  </si>
  <si>
    <t>Fair value of assets on purchase Essal S.A.</t>
  </si>
  <si>
    <t>Movement in deferred tax liabilities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</si>
  <si>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</si>
  <si>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</si>
  <si>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</si>
  <si>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</si>
  <si>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</si>
  <si>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Revenues (charge) for income taxes by current &amp; deferred parts</t>
  </si>
  <si>
    <t>Charge for current taxes</t>
  </si>
  <si>
    <t>Adjustment tax charge previous period</t>
  </si>
  <si>
    <t>Charge for current income tax</t>
  </si>
  <si>
    <t>Tax loss benefit</t>
  </si>
  <si>
    <t>Deferred income (expenses) for taxes related to creation &amp; reversal of timing differences</t>
  </si>
  <si>
    <t>Charge for sole tax (disallowed expenses)</t>
  </si>
  <si>
    <t>Earnings (charge) for other taxes</t>
  </si>
  <si>
    <t>Charge for income tax</t>
  </si>
  <si>
    <t>Permanent difference for disallowed expenses</t>
  </si>
  <si>
    <t>Permanent difference for previous years' income tax</t>
  </si>
  <si>
    <t>Other permanent differences</t>
  </si>
  <si>
    <t>Adjustments to tax charge using the statutory rate</t>
  </si>
  <si>
    <t>Tax charge using the effective rate</t>
  </si>
  <si>
    <t>Charge for taxes using the statutory rate</t>
  </si>
  <si>
    <t>Permanent difference for monetary correction tax equity</t>
  </si>
  <si>
    <t>Effect for change in deferred tax rate</t>
  </si>
  <si>
    <t>Statutory tax rate</t>
  </si>
  <si>
    <t>Effective tax rate</t>
  </si>
  <si>
    <t xml:space="preserve">Earnings attributable to shareholders in equity of the controller </t>
  </si>
  <si>
    <t xml:space="preserve">Results available to common shareholders, basic </t>
  </si>
  <si>
    <t>Weighted average number of shares, basic</t>
  </si>
  <si>
    <t>General information on results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</si>
  <si>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</si>
  <si>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</si>
  <si>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</si>
  <si>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</si>
  <si>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revenue &amp; expenses</t>
  </si>
  <si>
    <t>Result of indexation &amp; exchange differences</t>
  </si>
  <si>
    <t>Income tax charge</t>
  </si>
  <si>
    <t>Earnings by segment</t>
  </si>
  <si>
    <t xml:space="preserve">Earnings by segment attributable to owners of the controller </t>
  </si>
  <si>
    <t xml:space="preserve">Earnings (losses) by segment attributable to non-controller participations </t>
  </si>
  <si>
    <t>Water</t>
  </si>
  <si>
    <t>Non-Water</t>
  </si>
  <si>
    <t>Total assets, liabilities &amp; equity</t>
  </si>
  <si>
    <t xml:space="preserve">Non-controller participations </t>
  </si>
  <si>
    <t>Total equity &amp; liabilities</t>
  </si>
  <si>
    <t xml:space="preserve">Reconciliation of revenues from ordinary activities </t>
  </si>
  <si>
    <t>Revenues from ordinary activities of the segments</t>
  </si>
  <si>
    <t>Elimination of ordinary activity revenues between segments</t>
  </si>
  <si>
    <t>Reconciliation of earnings</t>
  </si>
  <si>
    <t>Total consolidated earnings (loss) of segments</t>
  </si>
  <si>
    <t>Consolidation of elimination of earnings (loss) between segments</t>
  </si>
  <si>
    <t>Consolidation of earnings (loss)</t>
  </si>
  <si>
    <t xml:space="preserve">Reconciliations of segment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</si>
  <si>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</si>
  <si>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</si>
  <si>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</si>
  <si>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</si>
  <si>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</si>
  <si>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Reconciliation of equity</t>
  </si>
  <si>
    <t>Consolidation total equities of segments</t>
  </si>
  <si>
    <t xml:space="preserve">Equity attributable to owners of the controller </t>
  </si>
  <si>
    <t>ENVIRONMENT</t>
  </si>
  <si>
    <t>Proyect Name</t>
  </si>
  <si>
    <t>Expansion &amp; improvements Greater Santiago WWTP</t>
  </si>
  <si>
    <t>Expansion &amp; improvements Isla de Maipo WWTP</t>
  </si>
  <si>
    <t>Expansion &amp; improvements Other Districts WWTP</t>
  </si>
  <si>
    <t>Expansion &amp; improvement Pomaire WWTP</t>
  </si>
  <si>
    <t>Expansion &amp; improvements Valdivia de Paine WWTP</t>
  </si>
  <si>
    <t>Farfana - Trebal interceptor</t>
  </si>
  <si>
    <t>Improvement &amp; renewal equipment &amp; installations</t>
  </si>
  <si>
    <t>Improvement in disposal infrastructure</t>
  </si>
  <si>
    <t>Improvement of EDAR system</t>
  </si>
  <si>
    <t>Renewal of treatment &amp; disposal equipment</t>
  </si>
  <si>
    <t>Projected environmental investments for the period 2016</t>
  </si>
  <si>
    <t>Series A Shares</t>
  </si>
  <si>
    <t>Series B Shares</t>
  </si>
  <si>
    <t>Fixed</t>
  </si>
  <si>
    <t>The criteria of materiality for reporting transactions with related entities are accumulated amounts of over Th$25,000.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</si>
</sst>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dd\-mm\-yyyy;@"/>
    <numFmt numFmtId="169" formatCode="_-* #,##0.00\ _D_M_-;\-* #,##0.00\ _D_M_-;_-* &quot;-&quot;??\ _D_M_-;_-@_-"/>
    <numFmt numFmtId="170" formatCode="#,##0.000"/>
    <numFmt numFmtId="171" formatCode="dd\-mm\-yyyy"/>
    <numFmt numFmtId="172" formatCode="d\-m\-yyyy"/>
    <numFmt numFmtId="173" formatCode="_-* #,##0.00\ [$€]_-;\-* #,##0.00\ [$€]_-;_-* &quot;-&quot;??\ [$€]_-;_-@_-"/>
    <numFmt numFmtId="174" formatCode="_-* #,##0\ _D_M_-;\-* #,##0\ _D_M_-;_-* &quot;-&quot;??\ _D_M_-;_-@_-"/>
    <numFmt numFmtId="175" formatCode="0.00000%"/>
    <numFmt numFmtId="176" formatCode="dd/mm/yy;@"/>
    <numFmt numFmtId="177" formatCode="0.00000"/>
    <numFmt numFmtId="178" formatCode="0.000"/>
    <numFmt numFmtId="179" formatCode="_-* #,##0\ _D_M_-;\-* #,##0\ _D_M_-;_-* &quot;-&quot;\ _D_M_-;_-@_-"/>
    <numFmt numFmtId="180" formatCode="_-* #,##0.00\ &quot;DM&quot;_-;\-* #,##0.00\ &quot;DM&quot;_-;_-* &quot;-&quot;??\ &quot;DM&quot;_-;_-@_-"/>
    <numFmt numFmtId="181" formatCode="_-* #,##0\ &quot;DM&quot;_-;\-* #,##0\ &quot;DM&quot;_-;_-* &quot;-&quot;\ &quot;DM&quot;_-;_-@_-"/>
    <numFmt numFmtId="182" formatCode="_-* #,##0_-;\-* #,##0_-;_-* &quot;-&quot;??_-;_-@_-"/>
    <numFmt numFmtId="183" formatCode="#,##0\ &quot;CLP&quot;"/>
    <numFmt numFmtId="184" formatCode="d\-mm\-yyyy"/>
    <numFmt numFmtId="185" formatCode="0.0%"/>
    <numFmt numFmtId="186" formatCode="0.000_)"/>
    <numFmt numFmtId="187" formatCode="_(* #,##0_);_(* \(#,##0\);_(* &quot;-&quot;??_);_(@_)"/>
    <numFmt numFmtId="188" formatCode="&quot;$&quot;#,##0"/>
    <numFmt numFmtId="189" formatCode="_-[$€-2]\ * #,##0.00_-;\-[$€-2]\ * #,##0.00_-;_-[$€-2]\ * &quot;-&quot;??_-"/>
    <numFmt numFmtId="190" formatCode="#,#00"/>
    <numFmt numFmtId="191" formatCode="#.##000"/>
    <numFmt numFmtId="192" formatCode="\$#,#00"/>
    <numFmt numFmtId="193" formatCode="\$#,"/>
    <numFmt numFmtId="194" formatCode="General_)"/>
    <numFmt numFmtId="195" formatCode="0.00_)"/>
    <numFmt numFmtId="196" formatCode="#.##0,"/>
    <numFmt numFmtId="197" formatCode="_-* #,##0\ &quot;Pts&quot;_-;\-* #,##0\ &quot;Pts&quot;_-;_-* &quot;-&quot;\ &quot;Pts&quot;_-;_-@_-"/>
    <numFmt numFmtId="198" formatCode="_-* #,##0.00\ &quot;Pts&quot;_-;\-* #,##0.00\ &quot;Pts&quot;_-;_-* &quot;-&quot;??\ &quot;Pts&quot;_-;_-@_-"/>
    <numFmt numFmtId="199" formatCode="yyyy\-mm\-dd"/>
    <numFmt numFmtId="200" formatCode="_-* #,##0\ _€_-;\-* #,##0\ _€_-;_-* &quot;-&quot;\ _€_-;_-@_-"/>
    <numFmt numFmtId="201" formatCode="_-* #,##0\ &quot;€&quot;_-;\-* #,##0\ &quot;€&quot;_-;_-* &quot;-&quot;\ &quot;€&quot;_-;_-@_-"/>
    <numFmt numFmtId="202" formatCode="_-* #,##0.00\ &quot;€&quot;_-;\-* #,##0.00\ &quot;€&quot;_-;_-* &quot;-&quot;??\ &quot;€&quot;_-;_-@_-"/>
    <numFmt numFmtId="203" formatCode="_-* #,##0\ _z_ł_-;\-* #,##0\ _z_ł_-;_-* &quot;-&quot;\ _z_ł_-;_-@_-"/>
    <numFmt numFmtId="204" formatCode="_-* #,##0.00\ _z_ł_-;\-* #,##0.00\ _z_ł_-;_-* &quot;-&quot;??\ _z_ł_-;_-@_-"/>
    <numFmt numFmtId="205" formatCode="0.00\ &quot;veces&quot;"/>
    <numFmt numFmtId="206" formatCode="#,##0_ ;\-#,##0\ "/>
    <numFmt numFmtId="207" formatCode="0.000000"/>
  </numFmts>
  <fonts count="1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b/>
      <vertAlign val="superscript"/>
      <sz val="8"/>
      <color indexed="9"/>
      <name val="Tahoma"/>
      <family val="2"/>
    </font>
    <font>
      <u/>
      <sz val="8"/>
      <name val="Tahoma"/>
      <family val="2"/>
    </font>
    <font>
      <b/>
      <sz val="8"/>
      <color rgb="FFFF0000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6"/>
      <color indexed="8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5"/>
      <color theme="1"/>
      <name val="Tahoma"/>
      <family val="2"/>
    </font>
    <font>
      <b/>
      <sz val="5"/>
      <color theme="1"/>
      <name val="Tahoma"/>
      <family val="2"/>
    </font>
    <font>
      <b/>
      <sz val="8"/>
      <color rgb="FF00000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293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8" fillId="2" borderId="0" applyNumberFormat="0" applyBorder="0" applyAlignment="0" applyProtection="0"/>
    <xf numFmtId="0" fontId="99" fillId="75" borderId="0" applyNumberFormat="0" applyBorder="0" applyAlignment="0" applyProtection="0"/>
    <xf numFmtId="0" fontId="29" fillId="8" borderId="0" applyNumberFormat="0" applyBorder="0" applyAlignment="0" applyProtection="0"/>
    <xf numFmtId="0" fontId="99" fillId="75" borderId="0" applyNumberFormat="0" applyBorder="0" applyAlignment="0" applyProtection="0"/>
    <xf numFmtId="0" fontId="29" fillId="8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8" fillId="3" borderId="0" applyNumberFormat="0" applyBorder="0" applyAlignment="0" applyProtection="0"/>
    <xf numFmtId="0" fontId="99" fillId="76" borderId="0" applyNumberFormat="0" applyBorder="0" applyAlignment="0" applyProtection="0"/>
    <xf numFmtId="0" fontId="29" fillId="9" borderId="0" applyNumberFormat="0" applyBorder="0" applyAlignment="0" applyProtection="0"/>
    <xf numFmtId="0" fontId="99" fillId="76" borderId="0" applyNumberFormat="0" applyBorder="0" applyAlignment="0" applyProtection="0"/>
    <xf numFmtId="0" fontId="29" fillId="9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8" fillId="4" borderId="0" applyNumberFormat="0" applyBorder="0" applyAlignment="0" applyProtection="0"/>
    <xf numFmtId="0" fontId="99" fillId="77" borderId="0" applyNumberFormat="0" applyBorder="0" applyAlignment="0" applyProtection="0"/>
    <xf numFmtId="0" fontId="29" fillId="10" borderId="0" applyNumberFormat="0" applyBorder="0" applyAlignment="0" applyProtection="0"/>
    <xf numFmtId="0" fontId="99" fillId="77" borderId="0" applyNumberFormat="0" applyBorder="0" applyAlignment="0" applyProtection="0"/>
    <xf numFmtId="0" fontId="29" fillId="10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8" fillId="5" borderId="0" applyNumberFormat="0" applyBorder="0" applyAlignment="0" applyProtection="0"/>
    <xf numFmtId="0" fontId="99" fillId="78" borderId="0" applyNumberFormat="0" applyBorder="0" applyAlignment="0" applyProtection="0"/>
    <xf numFmtId="0" fontId="29" fillId="11" borderId="0" applyNumberFormat="0" applyBorder="0" applyAlignment="0" applyProtection="0"/>
    <xf numFmtId="0" fontId="99" fillId="78" borderId="0" applyNumberFormat="0" applyBorder="0" applyAlignment="0" applyProtection="0"/>
    <xf numFmtId="0" fontId="29" fillId="11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98" fillId="79" borderId="0" applyNumberFormat="0" applyBorder="0" applyAlignment="0" applyProtection="0"/>
    <xf numFmtId="0" fontId="99" fillId="79" borderId="0" applyNumberFormat="0" applyBorder="0" applyAlignment="0" applyProtection="0"/>
    <xf numFmtId="0" fontId="29" fillId="12" borderId="0" applyNumberFormat="0" applyBorder="0" applyAlignment="0" applyProtection="0"/>
    <xf numFmtId="0" fontId="99" fillId="79" borderId="0" applyNumberFormat="0" applyBorder="0" applyAlignment="0" applyProtection="0"/>
    <xf numFmtId="0" fontId="29" fillId="12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0" borderId="0" applyNumberFormat="0" applyBorder="0" applyAlignment="0" applyProtection="0"/>
    <xf numFmtId="0" fontId="29" fillId="3" borderId="0" applyNumberFormat="0" applyBorder="0" applyAlignment="0" applyProtection="0"/>
    <xf numFmtId="0" fontId="99" fillId="80" borderId="0" applyNumberFormat="0" applyBorder="0" applyAlignment="0" applyProtection="0"/>
    <xf numFmtId="0" fontId="29" fillId="3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8" fillId="81" borderId="0" applyNumberFormat="0" applyBorder="0" applyAlignment="0" applyProtection="0"/>
    <xf numFmtId="0" fontId="99" fillId="81" borderId="0" applyNumberFormat="0" applyBorder="0" applyAlignment="0" applyProtection="0"/>
    <xf numFmtId="0" fontId="29" fillId="15" borderId="0" applyNumberFormat="0" applyBorder="0" applyAlignment="0" applyProtection="0"/>
    <xf numFmtId="0" fontId="99" fillId="81" borderId="0" applyNumberFormat="0" applyBorder="0" applyAlignment="0" applyProtection="0"/>
    <xf numFmtId="0" fontId="29" fillId="15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98" fillId="82" borderId="0" applyNumberFormat="0" applyBorder="0" applyAlignment="0" applyProtection="0"/>
    <xf numFmtId="0" fontId="99" fillId="82" borderId="0" applyNumberFormat="0" applyBorder="0" applyAlignment="0" applyProtection="0"/>
    <xf numFmtId="0" fontId="29" fillId="9" borderId="0" applyNumberFormat="0" applyBorder="0" applyAlignment="0" applyProtection="0"/>
    <xf numFmtId="0" fontId="99" fillId="82" borderId="0" applyNumberFormat="0" applyBorder="0" applyAlignment="0" applyProtection="0"/>
    <xf numFmtId="0" fontId="29" fillId="9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99" fillId="83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8" fillId="13" borderId="0" applyNumberFormat="0" applyBorder="0" applyAlignment="0" applyProtection="0"/>
    <xf numFmtId="0" fontId="99" fillId="83" borderId="0" applyNumberFormat="0" applyBorder="0" applyAlignment="0" applyProtection="0"/>
    <xf numFmtId="0" fontId="29" fillId="16" borderId="0" applyNumberFormat="0" applyBorder="0" applyAlignment="0" applyProtection="0"/>
    <xf numFmtId="0" fontId="99" fillId="83" borderId="0" applyNumberFormat="0" applyBorder="0" applyAlignment="0" applyProtection="0"/>
    <xf numFmtId="0" fontId="29" fillId="16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9" fillId="84" borderId="0" applyNumberFormat="0" applyBorder="0" applyAlignment="0" applyProtection="0"/>
    <xf numFmtId="0" fontId="99" fillId="84" borderId="0" applyNumberFormat="0" applyBorder="0" applyAlignment="0" applyProtection="0"/>
    <xf numFmtId="0" fontId="98" fillId="84" borderId="0" applyNumberFormat="0" applyBorder="0" applyAlignment="0" applyProtection="0"/>
    <xf numFmtId="0" fontId="99" fillId="84" borderId="0" applyNumberFormat="0" applyBorder="0" applyAlignment="0" applyProtection="0"/>
    <xf numFmtId="0" fontId="29" fillId="17" borderId="0" applyNumberFormat="0" applyBorder="0" applyAlignment="0" applyProtection="0"/>
    <xf numFmtId="0" fontId="99" fillId="84" borderId="0" applyNumberFormat="0" applyBorder="0" applyAlignment="0" applyProtection="0"/>
    <xf numFmtId="0" fontId="29" fillId="17" borderId="0" applyNumberFormat="0" applyBorder="0" applyAlignment="0" applyProtection="0"/>
    <xf numFmtId="0" fontId="99" fillId="84" borderId="0" applyNumberFormat="0" applyBorder="0" applyAlignment="0" applyProtection="0"/>
    <xf numFmtId="0" fontId="99" fillId="84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8" fillId="85" borderId="0" applyNumberFormat="0" applyBorder="0" applyAlignment="0" applyProtection="0"/>
    <xf numFmtId="0" fontId="99" fillId="85" borderId="0" applyNumberFormat="0" applyBorder="0" applyAlignment="0" applyProtection="0"/>
    <xf numFmtId="0" fontId="29" fillId="15" borderId="0" applyNumberFormat="0" applyBorder="0" applyAlignment="0" applyProtection="0"/>
    <xf numFmtId="0" fontId="99" fillId="85" borderId="0" applyNumberFormat="0" applyBorder="0" applyAlignment="0" applyProtection="0"/>
    <xf numFmtId="0" fontId="29" fillId="1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6" borderId="0" applyNumberFormat="0" applyBorder="0" applyAlignment="0" applyProtection="0"/>
    <xf numFmtId="0" fontId="29" fillId="7" borderId="0" applyNumberFormat="0" applyBorder="0" applyAlignment="0" applyProtection="0"/>
    <xf numFmtId="0" fontId="99" fillId="86" borderId="0" applyNumberFormat="0" applyBorder="0" applyAlignment="0" applyProtection="0"/>
    <xf numFmtId="0" fontId="29" fillId="7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0" fillId="87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96" fillId="15" borderId="0" applyNumberFormat="0" applyBorder="0" applyAlignment="0" applyProtection="0"/>
    <xf numFmtId="0" fontId="101" fillId="87" borderId="0" applyNumberFormat="0" applyBorder="0" applyAlignment="0" applyProtection="0"/>
    <xf numFmtId="0" fontId="96" fillId="15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100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96" fillId="9" borderId="0" applyNumberFormat="0" applyBorder="0" applyAlignment="0" applyProtection="0"/>
    <xf numFmtId="0" fontId="101" fillId="88" borderId="0" applyNumberFormat="0" applyBorder="0" applyAlignment="0" applyProtection="0"/>
    <xf numFmtId="0" fontId="96" fillId="9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9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96" fillId="16" borderId="0" applyNumberFormat="0" applyBorder="0" applyAlignment="0" applyProtection="0"/>
    <xf numFmtId="0" fontId="101" fillId="89" borderId="0" applyNumberFormat="0" applyBorder="0" applyAlignment="0" applyProtection="0"/>
    <xf numFmtId="0" fontId="96" fillId="16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0" fillId="13" borderId="0" applyNumberFormat="0" applyBorder="0" applyAlignment="0" applyProtection="0"/>
    <xf numFmtId="0" fontId="101" fillId="90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96" fillId="17" borderId="0" applyNumberFormat="0" applyBorder="0" applyAlignment="0" applyProtection="0"/>
    <xf numFmtId="0" fontId="101" fillId="90" borderId="0" applyNumberFormat="0" applyBorder="0" applyAlignment="0" applyProtection="0"/>
    <xf numFmtId="0" fontId="96" fillId="17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96" fillId="15" borderId="0" applyNumberFormat="0" applyBorder="0" applyAlignment="0" applyProtection="0"/>
    <xf numFmtId="0" fontId="101" fillId="91" borderId="0" applyNumberFormat="0" applyBorder="0" applyAlignment="0" applyProtection="0"/>
    <xf numFmtId="0" fontId="96" fillId="15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2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96" fillId="7" borderId="0" applyNumberFormat="0" applyBorder="0" applyAlignment="0" applyProtection="0"/>
    <xf numFmtId="0" fontId="101" fillId="92" borderId="0" applyNumberFormat="0" applyBorder="0" applyAlignment="0" applyProtection="0"/>
    <xf numFmtId="0" fontId="96" fillId="7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0" fillId="21" borderId="0" applyNumberFormat="0" applyBorder="0" applyAlignment="0" applyProtection="0"/>
    <xf numFmtId="0" fontId="66" fillId="0" borderId="0"/>
    <xf numFmtId="0" fontId="1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4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5" fillId="3" borderId="0" applyNumberFormat="0" applyBorder="0" applyAlignment="0" applyProtection="0"/>
    <xf numFmtId="0" fontId="102" fillId="9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7" fillId="0" borderId="0"/>
    <xf numFmtId="0" fontId="68" fillId="0" borderId="0">
      <protection locked="0"/>
    </xf>
    <xf numFmtId="0" fontId="68" fillId="0" borderId="0">
      <protection locked="0"/>
    </xf>
    <xf numFmtId="0" fontId="16" fillId="17" borderId="1" applyNumberFormat="0" applyAlignment="0" applyProtection="0"/>
    <xf numFmtId="0" fontId="103" fillId="94" borderId="77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104" fillId="95" borderId="78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105" fillId="0" borderId="79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68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10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0" fillId="9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0" fillId="9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0" fillId="98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0" fillId="9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0" fillId="10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0" fillId="10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7" fillId="102" borderId="77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90" fontId="68" fillId="0" borderId="0">
      <protection locked="0"/>
    </xf>
    <xf numFmtId="191" fontId="68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10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4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6" fontId="6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6" fontId="88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2" fontId="91" fillId="0" borderId="0" applyFont="0" applyFill="0" applyBorder="0" applyAlignment="0" applyProtection="0"/>
    <xf numFmtId="192" fontId="68" fillId="0" borderId="0">
      <protection locked="0"/>
    </xf>
    <xf numFmtId="193" fontId="68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11" fillId="10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4" fontId="71" fillId="0" borderId="0"/>
    <xf numFmtId="195" fontId="72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13" fillId="0" borderId="0"/>
    <xf numFmtId="0" fontId="112" fillId="0" borderId="0"/>
    <xf numFmtId="0" fontId="32" fillId="61" borderId="0"/>
    <xf numFmtId="0" fontId="10" fillId="0" borderId="0"/>
    <xf numFmtId="0" fontId="98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10" fillId="0" borderId="0"/>
    <xf numFmtId="0" fontId="98" fillId="0" borderId="0"/>
    <xf numFmtId="0" fontId="95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12" fillId="0" borderId="0"/>
    <xf numFmtId="0" fontId="112" fillId="0" borderId="0"/>
    <xf numFmtId="0" fontId="39" fillId="0" borderId="0"/>
    <xf numFmtId="0" fontId="10" fillId="0" borderId="0"/>
    <xf numFmtId="0" fontId="98" fillId="0" borderId="0"/>
    <xf numFmtId="0" fontId="32" fillId="61" borderId="0"/>
    <xf numFmtId="0" fontId="112" fillId="0" borderId="0"/>
    <xf numFmtId="0" fontId="112" fillId="0" borderId="0"/>
    <xf numFmtId="0" fontId="112" fillId="0" borderId="0"/>
    <xf numFmtId="0" fontId="10" fillId="0" borderId="0"/>
    <xf numFmtId="0" fontId="10" fillId="0" borderId="0"/>
    <xf numFmtId="0" fontId="112" fillId="0" borderId="0"/>
    <xf numFmtId="0" fontId="32" fillId="61" borderId="0"/>
    <xf numFmtId="0" fontId="10" fillId="0" borderId="0"/>
    <xf numFmtId="0" fontId="113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5" borderId="80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18" fillId="17" borderId="8" applyNumberFormat="0" applyAlignment="0" applyProtection="0"/>
    <xf numFmtId="0" fontId="73" fillId="0" borderId="0"/>
    <xf numFmtId="9" fontId="6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68" fillId="0" borderId="0">
      <protection locked="0"/>
    </xf>
    <xf numFmtId="196" fontId="68" fillId="0" borderId="0">
      <protection locked="0"/>
    </xf>
    <xf numFmtId="0" fontId="73" fillId="0" borderId="0"/>
    <xf numFmtId="0" fontId="73" fillId="0" borderId="0"/>
    <xf numFmtId="3" fontId="10" fillId="0" borderId="0" applyFill="0" applyBorder="0" applyAlignment="0" applyProtection="0"/>
    <xf numFmtId="0" fontId="73" fillId="0" borderId="0"/>
    <xf numFmtId="0" fontId="114" fillId="94" borderId="81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4" fontId="71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82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20" fillId="0" borderId="83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6" fillId="0" borderId="84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1" fillId="0" borderId="85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98" fillId="0" borderId="0" applyFont="0" applyFill="0" applyBorder="0" applyAlignment="0" applyProtection="0"/>
    <xf numFmtId="0" fontId="98" fillId="105" borderId="80" applyNumberFormat="0" applyFont="0" applyAlignment="0" applyProtection="0"/>
    <xf numFmtId="0" fontId="98" fillId="75" borderId="0" applyNumberFormat="0" applyBorder="0" applyAlignment="0" applyProtection="0"/>
    <xf numFmtId="0" fontId="98" fillId="81" borderId="0" applyNumberFormat="0" applyBorder="0" applyAlignment="0" applyProtection="0"/>
    <xf numFmtId="0" fontId="98" fillId="76" borderId="0" applyNumberFormat="0" applyBorder="0" applyAlignment="0" applyProtection="0"/>
    <xf numFmtId="0" fontId="98" fillId="82" borderId="0" applyNumberFormat="0" applyBorder="0" applyAlignment="0" applyProtection="0"/>
    <xf numFmtId="0" fontId="98" fillId="77" borderId="0" applyNumberFormat="0" applyBorder="0" applyAlignment="0" applyProtection="0"/>
    <xf numFmtId="0" fontId="98" fillId="83" borderId="0" applyNumberFormat="0" applyBorder="0" applyAlignment="0" applyProtection="0"/>
    <xf numFmtId="0" fontId="100" fillId="89" borderId="0" applyNumberFormat="0" applyBorder="0" applyAlignment="0" applyProtection="0"/>
    <xf numFmtId="0" fontId="98" fillId="78" borderId="0" applyNumberFormat="0" applyBorder="0" applyAlignment="0" applyProtection="0"/>
    <xf numFmtId="0" fontId="98" fillId="84" borderId="0" applyNumberFormat="0" applyBorder="0" applyAlignment="0" applyProtection="0"/>
    <xf numFmtId="0" fontId="100" fillId="90" borderId="0" applyNumberFormat="0" applyBorder="0" applyAlignment="0" applyProtection="0"/>
    <xf numFmtId="0" fontId="98" fillId="79" borderId="0" applyNumberFormat="0" applyBorder="0" applyAlignment="0" applyProtection="0"/>
    <xf numFmtId="0" fontId="98" fillId="85" borderId="0" applyNumberFormat="0" applyBorder="0" applyAlignment="0" applyProtection="0"/>
    <xf numFmtId="0" fontId="98" fillId="80" borderId="0" applyNumberFormat="0" applyBorder="0" applyAlignment="0" applyProtection="0"/>
    <xf numFmtId="0" fontId="98" fillId="86" borderId="0" applyNumberFormat="0" applyBorder="0" applyAlignment="0" applyProtection="0"/>
    <xf numFmtId="0" fontId="100" fillId="92" borderId="0" applyNumberFormat="0" applyBorder="0" applyAlignment="0" applyProtection="0"/>
    <xf numFmtId="0" fontId="95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98" fillId="75" borderId="0" applyNumberFormat="0" applyBorder="0" applyAlignment="0" applyProtection="0"/>
    <xf numFmtId="0" fontId="13" fillId="3" borderId="0" applyNumberFormat="0" applyBorder="0" applyAlignment="0" applyProtection="0"/>
    <xf numFmtId="0" fontId="98" fillId="76" borderId="0" applyNumberFormat="0" applyBorder="0" applyAlignment="0" applyProtection="0"/>
    <xf numFmtId="0" fontId="13" fillId="4" borderId="0" applyNumberFormat="0" applyBorder="0" applyAlignment="0" applyProtection="0"/>
    <xf numFmtId="0" fontId="98" fillId="77" borderId="0" applyNumberFormat="0" applyBorder="0" applyAlignment="0" applyProtection="0"/>
    <xf numFmtId="0" fontId="13" fillId="5" borderId="0" applyNumberFormat="0" applyBorder="0" applyAlignment="0" applyProtection="0"/>
    <xf numFmtId="0" fontId="98" fillId="7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98" fillId="8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43" fontId="98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43" fontId="98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4" fontId="13" fillId="0" borderId="0" applyFont="0" applyFill="0" applyBorder="0" applyAlignment="0" applyProtection="0"/>
    <xf numFmtId="20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43" fontId="9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43" fontId="98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12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2" fontId="29" fillId="0" borderId="0" applyFont="0" applyFill="0" applyBorder="0" applyAlignment="0" applyProtection="0"/>
    <xf numFmtId="20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4" applyNumberFormat="0" applyFill="0" applyAlignment="0" applyProtection="0"/>
    <xf numFmtId="204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4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4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99" fillId="86" borderId="0" applyNumberFormat="0" applyBorder="0" applyAlignment="0" applyProtection="0"/>
    <xf numFmtId="0" fontId="99" fillId="85" borderId="0" applyNumberFormat="0" applyBorder="0" applyAlignment="0" applyProtection="0"/>
    <xf numFmtId="0" fontId="99" fillId="84" borderId="0" applyNumberFormat="0" applyBorder="0" applyAlignment="0" applyProtection="0"/>
    <xf numFmtId="0" fontId="99" fillId="83" borderId="0" applyNumberFormat="0" applyBorder="0" applyAlignment="0" applyProtection="0"/>
    <xf numFmtId="0" fontId="99" fillId="82" borderId="0" applyNumberFormat="0" applyBorder="0" applyAlignment="0" applyProtection="0"/>
    <xf numFmtId="0" fontId="99" fillId="81" borderId="0" applyNumberFormat="0" applyBorder="0" applyAlignment="0" applyProtection="0"/>
    <xf numFmtId="0" fontId="99" fillId="80" borderId="0" applyNumberFormat="0" applyBorder="0" applyAlignment="0" applyProtection="0"/>
    <xf numFmtId="0" fontId="99" fillId="79" borderId="0" applyNumberFormat="0" applyBorder="0" applyAlignment="0" applyProtection="0"/>
    <xf numFmtId="0" fontId="99" fillId="78" borderId="0" applyNumberFormat="0" applyBorder="0" applyAlignment="0" applyProtection="0"/>
    <xf numFmtId="0" fontId="99" fillId="77" borderId="0" applyNumberFormat="0" applyBorder="0" applyAlignment="0" applyProtection="0"/>
    <xf numFmtId="0" fontId="99" fillId="76" borderId="0" applyNumberFormat="0" applyBorder="0" applyAlignment="0" applyProtection="0"/>
    <xf numFmtId="0" fontId="99" fillId="75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5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9" fontId="98" fillId="0" borderId="0" applyFont="0" applyFill="0" applyBorder="0" applyAlignment="0" applyProtection="0"/>
  </cellStyleXfs>
  <cellXfs count="1292">
    <xf numFmtId="0" fontId="0" fillId="0" borderId="0" xfId="0"/>
    <xf numFmtId="0" fontId="62" fillId="0" borderId="0" xfId="0" applyFont="1"/>
    <xf numFmtId="3" fontId="62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4" fillId="0" borderId="0" xfId="0" applyFont="1"/>
    <xf numFmtId="3" fontId="64" fillId="0" borderId="0" xfId="0" applyNumberFormat="1" applyFont="1"/>
    <xf numFmtId="3" fontId="63" fillId="0" borderId="0" xfId="0" applyNumberFormat="1" applyFont="1"/>
    <xf numFmtId="0" fontId="62" fillId="0" borderId="0" xfId="0" applyFont="1" applyAlignment="1">
      <alignment vertical="center"/>
    </xf>
    <xf numFmtId="183" fontId="32" fillId="0" borderId="2" xfId="2287" applyNumberFormat="1" applyFont="1">
      <alignment horizontal="right" vertical="center"/>
    </xf>
    <xf numFmtId="0" fontId="58" fillId="0" borderId="0" xfId="1540" applyFont="1" applyAlignment="1">
      <alignment horizontal="left"/>
    </xf>
    <xf numFmtId="0" fontId="58" fillId="0" borderId="0" xfId="1540" applyFont="1"/>
    <xf numFmtId="3" fontId="58" fillId="0" borderId="0" xfId="1540" applyNumberFormat="1" applyFont="1"/>
    <xf numFmtId="0" fontId="11" fillId="0" borderId="0" xfId="1540" applyFont="1"/>
    <xf numFmtId="0" fontId="65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58" fillId="0" borderId="0" xfId="0" applyFont="1"/>
    <xf numFmtId="169" fontId="11" fillId="0" borderId="0" xfId="1370" applyFont="1"/>
    <xf numFmtId="183" fontId="32" fillId="0" borderId="2" xfId="2294" applyNumberFormat="1">
      <alignment horizontal="right" vertical="center"/>
    </xf>
    <xf numFmtId="0" fontId="11" fillId="0" borderId="29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center" vertical="center"/>
    </xf>
    <xf numFmtId="3" fontId="11" fillId="0" borderId="1" xfId="1519" applyNumberFormat="1" applyFont="1" applyFill="1" applyBorder="1" applyAlignment="1">
      <alignment vertical="center"/>
    </xf>
    <xf numFmtId="3" fontId="11" fillId="0" borderId="30" xfId="1519" applyNumberFormat="1" applyFont="1" applyFill="1" applyBorder="1" applyAlignment="1">
      <alignment vertical="center"/>
    </xf>
    <xf numFmtId="49" fontId="11" fillId="0" borderId="1" xfId="1519" applyNumberFormat="1" applyFont="1" applyFill="1" applyBorder="1" applyAlignment="1">
      <alignment horizontal="center" vertical="center"/>
    </xf>
    <xf numFmtId="0" fontId="58" fillId="69" borderId="29" xfId="1519" applyFont="1" applyFill="1" applyBorder="1" applyAlignment="1">
      <alignment vertical="center"/>
    </xf>
    <xf numFmtId="3" fontId="58" fillId="69" borderId="1" xfId="1519" applyNumberFormat="1" applyFont="1" applyFill="1" applyBorder="1" applyAlignment="1">
      <alignment vertical="center"/>
    </xf>
    <xf numFmtId="3" fontId="58" fillId="69" borderId="30" xfId="1519" applyNumberFormat="1" applyFont="1" applyFill="1" applyBorder="1" applyAlignment="1">
      <alignment vertical="center"/>
    </xf>
    <xf numFmtId="0" fontId="58" fillId="69" borderId="1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left" vertical="center" indent="3"/>
    </xf>
    <xf numFmtId="3" fontId="11" fillId="0" borderId="1" xfId="1519" applyNumberFormat="1" applyFont="1" applyFill="1" applyBorder="1" applyAlignment="1">
      <alignment horizontal="center" vertical="center"/>
    </xf>
    <xf numFmtId="0" fontId="58" fillId="0" borderId="1" xfId="1519" applyFont="1" applyFill="1" applyBorder="1" applyAlignment="1">
      <alignment horizontal="center" vertical="center"/>
    </xf>
    <xf numFmtId="170" fontId="11" fillId="0" borderId="1" xfId="1519" applyNumberFormat="1" applyFont="1" applyFill="1" applyBorder="1" applyAlignment="1">
      <alignment vertical="center"/>
    </xf>
    <xf numFmtId="170" fontId="11" fillId="0" borderId="30" xfId="1519" applyNumberFormat="1" applyFont="1" applyFill="1" applyBorder="1" applyAlignment="1">
      <alignment vertical="center"/>
    </xf>
    <xf numFmtId="170" fontId="58" fillId="0" borderId="37" xfId="1519" applyNumberFormat="1" applyFont="1" applyFill="1" applyBorder="1" applyAlignment="1">
      <alignment horizontal="center" vertical="center"/>
    </xf>
    <xf numFmtId="0" fontId="58" fillId="0" borderId="29" xfId="1532" applyFont="1" applyFill="1" applyBorder="1" applyAlignment="1">
      <alignment horizontal="left" vertical="center"/>
    </xf>
    <xf numFmtId="0" fontId="58" fillId="0" borderId="1" xfId="1535" applyFont="1" applyFill="1" applyBorder="1" applyAlignment="1">
      <alignment horizontal="center" vertical="center"/>
    </xf>
    <xf numFmtId="3" fontId="58" fillId="0" borderId="1" xfId="1519" applyNumberFormat="1" applyFont="1" applyFill="1" applyBorder="1" applyAlignment="1">
      <alignment vertical="center"/>
    </xf>
    <xf numFmtId="3" fontId="58" fillId="0" borderId="3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/>
    </xf>
    <xf numFmtId="0" fontId="11" fillId="0" borderId="29" xfId="1519" applyFont="1" applyFill="1" applyBorder="1" applyAlignment="1">
      <alignment vertical="center"/>
    </xf>
    <xf numFmtId="0" fontId="58" fillId="0" borderId="38" xfId="1519" applyFont="1" applyFill="1" applyBorder="1" applyAlignment="1">
      <alignment vertical="center"/>
    </xf>
    <xf numFmtId="0" fontId="58" fillId="0" borderId="29" xfId="1532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horizontal="right" vertical="center" wrapText="1"/>
    </xf>
    <xf numFmtId="3" fontId="58" fillId="69" borderId="1" xfId="1483" applyNumberFormat="1" applyFont="1" applyFill="1" applyBorder="1" applyAlignment="1">
      <alignment horizontal="right" vertical="center"/>
    </xf>
    <xf numFmtId="3" fontId="58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/>
    </xf>
    <xf numFmtId="3" fontId="11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 wrapText="1"/>
    </xf>
    <xf numFmtId="0" fontId="11" fillId="69" borderId="29" xfId="1483" applyFont="1" applyFill="1" applyBorder="1" applyAlignment="1">
      <alignment vertical="center" wrapText="1"/>
    </xf>
    <xf numFmtId="0" fontId="11" fillId="0" borderId="0" xfId="1519" applyFont="1" applyFill="1" applyBorder="1"/>
    <xf numFmtId="3" fontId="11" fillId="0" borderId="0" xfId="1519" applyNumberFormat="1" applyFont="1" applyFill="1" applyBorder="1"/>
    <xf numFmtId="0" fontId="58" fillId="0" borderId="0" xfId="1519" applyFont="1" applyFill="1" applyBorder="1"/>
    <xf numFmtId="0" fontId="58" fillId="0" borderId="29" xfId="1519" applyFont="1" applyFill="1" applyBorder="1" applyAlignment="1">
      <alignment horizontal="left" vertical="center" indent="1"/>
    </xf>
    <xf numFmtId="3" fontId="11" fillId="0" borderId="1" xfId="1519" quotePrefix="1" applyNumberFormat="1" applyFont="1" applyFill="1" applyBorder="1" applyAlignment="1">
      <alignment horizontal="center" vertical="center"/>
    </xf>
    <xf numFmtId="0" fontId="11" fillId="0" borderId="1" xfId="1519" applyFont="1" applyFill="1" applyBorder="1" applyAlignment="1">
      <alignment vertical="center"/>
    </xf>
    <xf numFmtId="0" fontId="11" fillId="0" borderId="30" xfId="1519" applyFont="1" applyFill="1" applyBorder="1" applyAlignment="1">
      <alignment vertical="center"/>
    </xf>
    <xf numFmtId="0" fontId="76" fillId="0" borderId="0" xfId="1519" applyFont="1" applyFill="1"/>
    <xf numFmtId="0" fontId="11" fillId="0" borderId="0" xfId="1519" applyFont="1" applyFill="1" applyBorder="1" applyAlignment="1">
      <alignment horizontal="left" vertical="center" indent="1"/>
    </xf>
    <xf numFmtId="0" fontId="11" fillId="0" borderId="0" xfId="1519" applyFont="1" applyFill="1" applyBorder="1" applyAlignment="1">
      <alignment horizontal="left" vertical="center" indent="2"/>
    </xf>
    <xf numFmtId="3" fontId="11" fillId="0" borderId="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 indent="2"/>
    </xf>
    <xf numFmtId="3" fontId="64" fillId="0" borderId="0" xfId="1519" applyNumberFormat="1" applyFont="1" applyFill="1" applyBorder="1"/>
    <xf numFmtId="3" fontId="77" fillId="0" borderId="0" xfId="0" applyNumberFormat="1" applyFont="1"/>
    <xf numFmtId="0" fontId="11" fillId="0" borderId="0" xfId="1519" applyFont="1" applyAlignment="1"/>
    <xf numFmtId="0" fontId="11" fillId="0" borderId="0" xfId="1519" applyFont="1" applyAlignment="1">
      <alignment horizontal="center"/>
    </xf>
    <xf numFmtId="3" fontId="11" fillId="0" borderId="0" xfId="1519" applyNumberFormat="1" applyFont="1" applyAlignment="1"/>
    <xf numFmtId="0" fontId="11" fillId="0" borderId="0" xfId="1519" applyFont="1" applyFill="1" applyAlignment="1"/>
    <xf numFmtId="0" fontId="11" fillId="0" borderId="0" xfId="1543" applyFont="1" applyFill="1" applyBorder="1" applyAlignment="1">
      <alignment horizontal="left" vertical="center" wrapText="1"/>
    </xf>
    <xf numFmtId="0" fontId="11" fillId="0" borderId="0" xfId="1543" applyFont="1" applyBorder="1" applyAlignment="1">
      <alignment horizontal="left" vertical="center" wrapText="1"/>
    </xf>
    <xf numFmtId="0" fontId="64" fillId="0" borderId="0" xfId="1518" applyFont="1"/>
    <xf numFmtId="0" fontId="11" fillId="0" borderId="0" xfId="1518" applyFont="1"/>
    <xf numFmtId="0" fontId="58" fillId="0" borderId="0" xfId="1518" applyFont="1"/>
    <xf numFmtId="0" fontId="11" fillId="0" borderId="29" xfId="1518" applyFont="1" applyBorder="1" applyAlignment="1">
      <alignment vertical="center" wrapText="1"/>
    </xf>
    <xf numFmtId="0" fontId="11" fillId="0" borderId="1" xfId="1518" applyFont="1" applyBorder="1" applyAlignment="1">
      <alignment vertical="center" wrapText="1"/>
    </xf>
    <xf numFmtId="177" fontId="11" fillId="0" borderId="1" xfId="1518" applyNumberFormat="1" applyFont="1" applyBorder="1" applyAlignment="1">
      <alignment vertical="center" wrapText="1"/>
    </xf>
    <xf numFmtId="0" fontId="11" fillId="0" borderId="34" xfId="1518" applyFont="1" applyBorder="1" applyAlignment="1">
      <alignment vertical="center" wrapText="1"/>
    </xf>
    <xf numFmtId="0" fontId="11" fillId="0" borderId="44" xfId="1518" applyFont="1" applyBorder="1" applyAlignment="1">
      <alignment vertical="center" wrapText="1"/>
    </xf>
    <xf numFmtId="177" fontId="11" fillId="0" borderId="44" xfId="1518" applyNumberFormat="1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5" fontId="78" fillId="0" borderId="1" xfId="0" applyNumberFormat="1" applyFont="1" applyBorder="1" applyAlignment="1">
      <alignment vertical="center"/>
    </xf>
    <xf numFmtId="0" fontId="78" fillId="0" borderId="0" xfId="0" applyFont="1"/>
    <xf numFmtId="3" fontId="78" fillId="0" borderId="0" xfId="0" applyNumberFormat="1" applyFont="1"/>
    <xf numFmtId="0" fontId="78" fillId="0" borderId="0" xfId="0" applyFont="1" applyAlignment="1">
      <alignment vertical="center"/>
    </xf>
    <xf numFmtId="171" fontId="58" fillId="73" borderId="35" xfId="1" applyNumberFormat="1" applyFont="1" applyFill="1" applyBorder="1" applyAlignment="1">
      <alignment horizontal="center" vertical="center" wrapText="1"/>
    </xf>
    <xf numFmtId="0" fontId="58" fillId="73" borderId="36" xfId="1" applyFont="1" applyFill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3" fontId="58" fillId="73" borderId="31" xfId="1" applyNumberFormat="1" applyFont="1" applyFill="1" applyBorder="1" applyAlignment="1">
      <alignment horizontal="right" vertical="center" wrapText="1"/>
    </xf>
    <xf numFmtId="17" fontId="78" fillId="0" borderId="0" xfId="0" applyNumberFormat="1" applyFont="1" applyAlignment="1">
      <alignment horizontal="left"/>
    </xf>
    <xf numFmtId="3" fontId="80" fillId="0" borderId="0" xfId="0" applyNumberFormat="1" applyFont="1" applyFill="1"/>
    <xf numFmtId="0" fontId="80" fillId="0" borderId="0" xfId="0" applyFont="1"/>
    <xf numFmtId="14" fontId="78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29" xfId="1540" applyFont="1" applyBorder="1" applyAlignment="1">
      <alignment vertical="center" wrapText="1"/>
    </xf>
    <xf numFmtId="3" fontId="11" fillId="0" borderId="1" xfId="1540" applyNumberFormat="1" applyFont="1" applyBorder="1" applyAlignment="1">
      <alignment horizontal="right" vertical="center"/>
    </xf>
    <xf numFmtId="3" fontId="11" fillId="0" borderId="30" xfId="1540" applyNumberFormat="1" applyFont="1" applyBorder="1" applyAlignment="1">
      <alignment horizontal="right" vertical="center"/>
    </xf>
    <xf numFmtId="3" fontId="11" fillId="0" borderId="1" xfId="1540" applyNumberFormat="1" applyFont="1" applyBorder="1" applyAlignment="1">
      <alignment horizontal="center" vertical="center"/>
    </xf>
    <xf numFmtId="3" fontId="80" fillId="0" borderId="0" xfId="0" applyNumberFormat="1" applyFont="1"/>
    <xf numFmtId="182" fontId="11" fillId="0" borderId="0" xfId="1356" applyNumberFormat="1" applyFont="1"/>
    <xf numFmtId="0" fontId="75" fillId="0" borderId="29" xfId="0" applyFont="1" applyFill="1" applyBorder="1" applyAlignment="1">
      <alignment vertical="center"/>
    </xf>
    <xf numFmtId="3" fontId="75" fillId="0" borderId="1" xfId="1356" applyNumberFormat="1" applyFont="1" applyFill="1" applyBorder="1" applyAlignment="1">
      <alignment horizontal="right" vertical="center"/>
    </xf>
    <xf numFmtId="168" fontId="75" fillId="0" borderId="30" xfId="1356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168" fontId="79" fillId="0" borderId="0" xfId="0" applyNumberFormat="1" applyFont="1"/>
    <xf numFmtId="0" fontId="79" fillId="0" borderId="0" xfId="0" applyFont="1" applyAlignment="1">
      <alignment horizontal="right"/>
    </xf>
    <xf numFmtId="0" fontId="75" fillId="0" borderId="1" xfId="0" applyFont="1" applyFill="1" applyBorder="1" applyAlignment="1">
      <alignment horizontal="left" vertical="center"/>
    </xf>
    <xf numFmtId="3" fontId="11" fillId="0" borderId="1" xfId="1540" applyNumberFormat="1" applyFont="1" applyBorder="1" applyAlignment="1">
      <alignment horizontal="left" vertical="center"/>
    </xf>
    <xf numFmtId="3" fontId="81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8" fillId="0" borderId="0" xfId="1483" applyFont="1"/>
    <xf numFmtId="0" fontId="11" fillId="0" borderId="0" xfId="1483" applyFont="1"/>
    <xf numFmtId="174" fontId="11" fillId="0" borderId="0" xfId="1370" applyNumberFormat="1" applyFont="1"/>
    <xf numFmtId="3" fontId="11" fillId="0" borderId="1" xfId="1483" applyNumberFormat="1" applyFont="1" applyBorder="1" applyAlignment="1">
      <alignment horizontal="right" vertical="center" wrapText="1"/>
    </xf>
    <xf numFmtId="3" fontId="64" fillId="0" borderId="0" xfId="1483" applyNumberFormat="1" applyFont="1"/>
    <xf numFmtId="0" fontId="11" fillId="0" borderId="0" xfId="1483" applyFont="1" applyFill="1"/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58" fillId="0" borderId="0" xfId="0" applyFont="1" applyFill="1" applyBorder="1" applyAlignment="1">
      <alignment wrapText="1"/>
    </xf>
    <xf numFmtId="0" fontId="64" fillId="0" borderId="0" xfId="0" applyFont="1" applyAlignment="1">
      <alignment horizontal="right"/>
    </xf>
    <xf numFmtId="174" fontId="58" fillId="0" borderId="0" xfId="1370" applyNumberFormat="1" applyFont="1"/>
    <xf numFmtId="0" fontId="81" fillId="0" borderId="0" xfId="0" applyFont="1"/>
    <xf numFmtId="0" fontId="58" fillId="0" borderId="29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30" xfId="0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11" fillId="0" borderId="0" xfId="1546" applyFont="1"/>
    <xf numFmtId="0" fontId="11" fillId="0" borderId="0" xfId="1546" applyFont="1" applyFill="1" applyBorder="1"/>
    <xf numFmtId="3" fontId="11" fillId="0" borderId="1" xfId="1546" applyNumberFormat="1" applyFont="1" applyBorder="1" applyAlignment="1">
      <alignment horizontal="right" vertical="center" wrapText="1"/>
    </xf>
    <xf numFmtId="0" fontId="11" fillId="0" borderId="29" xfId="1546" applyFont="1" applyBorder="1" applyAlignment="1">
      <alignment horizontal="justify" vertical="center" wrapText="1"/>
    </xf>
    <xf numFmtId="3" fontId="11" fillId="0" borderId="30" xfId="1546" applyNumberFormat="1" applyFont="1" applyBorder="1" applyAlignment="1">
      <alignment horizontal="right" vertical="center" wrapText="1"/>
    </xf>
    <xf numFmtId="3" fontId="11" fillId="0" borderId="0" xfId="1546" applyNumberFormat="1" applyFont="1"/>
    <xf numFmtId="3" fontId="64" fillId="0" borderId="0" xfId="1546" applyNumberFormat="1" applyFont="1"/>
    <xf numFmtId="3" fontId="11" fillId="0" borderId="1" xfId="1546" applyNumberFormat="1" applyFont="1" applyFill="1" applyBorder="1" applyAlignment="1">
      <alignment horizontal="right" vertical="center" wrapText="1"/>
    </xf>
    <xf numFmtId="3" fontId="11" fillId="0" borderId="30" xfId="1546" applyNumberFormat="1" applyFont="1" applyFill="1" applyBorder="1" applyAlignment="1">
      <alignment horizontal="right" vertical="center" wrapText="1"/>
    </xf>
    <xf numFmtId="0" fontId="11" fillId="0" borderId="0" xfId="1546" applyFont="1" applyBorder="1" applyAlignment="1">
      <alignment horizontal="center"/>
    </xf>
    <xf numFmtId="0" fontId="58" fillId="0" borderId="0" xfId="1546" applyFont="1" applyFill="1" applyBorder="1" applyAlignment="1">
      <alignment horizontal="left" vertical="center" wrapText="1"/>
    </xf>
    <xf numFmtId="3" fontId="64" fillId="0" borderId="0" xfId="1546" applyNumberFormat="1" applyFont="1" applyFill="1" applyBorder="1" applyAlignment="1">
      <alignment horizontal="right" vertical="center" wrapText="1"/>
    </xf>
    <xf numFmtId="3" fontId="64" fillId="0" borderId="0" xfId="1546" applyNumberFormat="1" applyFont="1" applyFill="1"/>
    <xf numFmtId="0" fontId="11" fillId="0" borderId="0" xfId="1546" applyFont="1" applyFill="1"/>
    <xf numFmtId="3" fontId="11" fillId="0" borderId="1" xfId="1546" applyNumberFormat="1" applyFont="1" applyBorder="1" applyAlignment="1">
      <alignment horizontal="center" vertical="center" wrapText="1"/>
    </xf>
    <xf numFmtId="49" fontId="11" fillId="0" borderId="30" xfId="1546" applyNumberFormat="1" applyFont="1" applyBorder="1" applyAlignment="1">
      <alignment horizontal="center" vertical="center" wrapText="1"/>
    </xf>
    <xf numFmtId="0" fontId="11" fillId="0" borderId="42" xfId="1546" applyFont="1" applyBorder="1" applyAlignment="1">
      <alignment horizontal="justify" vertical="center" wrapText="1"/>
    </xf>
    <xf numFmtId="3" fontId="11" fillId="0" borderId="48" xfId="1546" applyNumberFormat="1" applyFont="1" applyBorder="1" applyAlignment="1">
      <alignment horizontal="right" vertical="center" wrapText="1"/>
    </xf>
    <xf numFmtId="3" fontId="11" fillId="0" borderId="43" xfId="1546" applyNumberFormat="1" applyFont="1" applyBorder="1" applyAlignment="1">
      <alignment horizontal="right" vertical="center" wrapText="1"/>
    </xf>
    <xf numFmtId="187" fontId="11" fillId="0" borderId="0" xfId="1356" applyNumberFormat="1" applyFont="1"/>
    <xf numFmtId="185" fontId="11" fillId="0" borderId="1" xfId="1610" applyNumberFormat="1" applyFont="1" applyBorder="1" applyAlignment="1">
      <alignment horizontal="center" vertical="center" wrapText="1"/>
    </xf>
    <xf numFmtId="185" fontId="11" fillId="0" borderId="44" xfId="1610" applyNumberFormat="1" applyFont="1" applyBorder="1" applyAlignment="1">
      <alignment horizontal="center" vertical="center" wrapText="1"/>
    </xf>
    <xf numFmtId="3" fontId="11" fillId="0" borderId="44" xfId="1546" applyNumberFormat="1" applyFont="1" applyBorder="1" applyAlignment="1">
      <alignment horizontal="right" vertical="center" wrapText="1"/>
    </xf>
    <xf numFmtId="3" fontId="11" fillId="0" borderId="31" xfId="1546" applyNumberFormat="1" applyFont="1" applyBorder="1" applyAlignment="1">
      <alignment horizontal="right" vertical="center" wrapText="1"/>
    </xf>
    <xf numFmtId="3" fontId="58" fillId="0" borderId="0" xfId="1546" applyNumberFormat="1" applyFont="1" applyFill="1" applyBorder="1" applyAlignment="1">
      <alignment horizontal="right" vertical="center" wrapText="1"/>
    </xf>
    <xf numFmtId="0" fontId="58" fillId="73" borderId="25" xfId="1546" applyFont="1" applyFill="1" applyBorder="1" applyAlignment="1">
      <alignment vertical="center"/>
    </xf>
    <xf numFmtId="0" fontId="11" fillId="0" borderId="29" xfId="1546" applyFont="1" applyBorder="1" applyAlignment="1">
      <alignment vertical="center" wrapText="1"/>
    </xf>
    <xf numFmtId="0" fontId="11" fillId="0" borderId="1" xfId="1546" applyFont="1" applyBorder="1" applyAlignment="1">
      <alignment vertical="center" wrapText="1"/>
    </xf>
    <xf numFmtId="0" fontId="11" fillId="0" borderId="44" xfId="0" applyFont="1" applyBorder="1" applyAlignment="1">
      <alignment horizontal="center" vertical="center" wrapText="1"/>
    </xf>
    <xf numFmtId="0" fontId="58" fillId="0" borderId="29" xfId="0" applyFont="1" applyBorder="1" applyAlignment="1">
      <alignment horizontal="justify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8" fontId="78" fillId="0" borderId="0" xfId="0" applyNumberFormat="1" applyFont="1"/>
    <xf numFmtId="3" fontId="11" fillId="0" borderId="1" xfId="1610" applyNumberFormat="1" applyFont="1" applyBorder="1" applyAlignment="1">
      <alignment horizontal="right" vertical="center" wrapText="1"/>
    </xf>
    <xf numFmtId="3" fontId="11" fillId="0" borderId="30" xfId="161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61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4" fillId="0" borderId="0" xfId="1610" applyNumberFormat="1" applyFont="1" applyBorder="1" applyAlignment="1">
      <alignment horizontal="right" vertical="center" wrapText="1"/>
    </xf>
    <xf numFmtId="3" fontId="58" fillId="0" borderId="1" xfId="1542" applyNumberFormat="1" applyFont="1" applyBorder="1" applyAlignment="1">
      <alignment vertical="center"/>
    </xf>
    <xf numFmtId="3" fontId="58" fillId="0" borderId="30" xfId="1542" applyNumberFormat="1" applyFont="1" applyBorder="1" applyAlignment="1">
      <alignment vertical="center"/>
    </xf>
    <xf numFmtId="0" fontId="11" fillId="0" borderId="29" xfId="1542" applyFont="1" applyBorder="1" applyAlignment="1">
      <alignment vertical="center"/>
    </xf>
    <xf numFmtId="3" fontId="11" fillId="0" borderId="1" xfId="1542" applyNumberFormat="1" applyFont="1" applyBorder="1" applyAlignment="1">
      <alignment vertical="center"/>
    </xf>
    <xf numFmtId="3" fontId="11" fillId="0" borderId="30" xfId="1542" applyNumberFormat="1" applyFont="1" applyBorder="1" applyAlignment="1">
      <alignment vertical="center"/>
    </xf>
    <xf numFmtId="0" fontId="58" fillId="0" borderId="29" xfId="1542" applyFont="1" applyFill="1" applyBorder="1" applyAlignment="1">
      <alignment vertical="center"/>
    </xf>
    <xf numFmtId="3" fontId="58" fillId="0" borderId="1" xfId="1542" applyNumberFormat="1" applyFont="1" applyFill="1" applyBorder="1" applyAlignment="1">
      <alignment vertical="center"/>
    </xf>
    <xf numFmtId="3" fontId="58" fillId="0" borderId="30" xfId="1542" applyNumberFormat="1" applyFont="1" applyFill="1" applyBorder="1" applyAlignment="1">
      <alignment vertical="center"/>
    </xf>
    <xf numFmtId="3" fontId="11" fillId="0" borderId="44" xfId="1542" applyNumberFormat="1" applyFont="1" applyBorder="1" applyAlignment="1">
      <alignment vertical="center"/>
    </xf>
    <xf numFmtId="0" fontId="58" fillId="0" borderId="27" xfId="1542" applyFont="1" applyFill="1" applyBorder="1" applyAlignment="1">
      <alignment vertical="center"/>
    </xf>
    <xf numFmtId="3" fontId="58" fillId="0" borderId="27" xfId="1542" applyNumberFormat="1" applyFont="1" applyFill="1" applyBorder="1" applyAlignment="1">
      <alignment vertical="center"/>
    </xf>
    <xf numFmtId="0" fontId="58" fillId="0" borderId="26" xfId="1542" applyFont="1" applyBorder="1" applyAlignment="1">
      <alignment vertical="center"/>
    </xf>
    <xf numFmtId="3" fontId="58" fillId="0" borderId="26" xfId="1542" applyNumberFormat="1" applyFont="1" applyBorder="1" applyAlignment="1">
      <alignment vertical="center"/>
    </xf>
    <xf numFmtId="0" fontId="11" fillId="0" borderId="26" xfId="1542" applyFont="1" applyBorder="1" applyAlignment="1">
      <alignment vertical="center"/>
    </xf>
    <xf numFmtId="3" fontId="11" fillId="0" borderId="26" xfId="1542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0" fontId="58" fillId="0" borderId="29" xfId="1519" applyFont="1" applyBorder="1" applyAlignment="1">
      <alignment vertical="center" wrapText="1"/>
    </xf>
    <xf numFmtId="3" fontId="58" fillId="0" borderId="30" xfId="1519" applyNumberFormat="1" applyFont="1" applyBorder="1" applyAlignment="1">
      <alignment horizontal="right" vertical="center"/>
    </xf>
    <xf numFmtId="3" fontId="11" fillId="0" borderId="30" xfId="1519" applyNumberFormat="1" applyFont="1" applyBorder="1" applyAlignment="1">
      <alignment horizontal="right" vertical="center"/>
    </xf>
    <xf numFmtId="0" fontId="11" fillId="0" borderId="0" xfId="1541" applyFont="1"/>
    <xf numFmtId="10" fontId="11" fillId="0" borderId="30" xfId="1625" applyNumberFormat="1" applyFont="1" applyBorder="1" applyAlignment="1">
      <alignment horizontal="center" vertical="center"/>
    </xf>
    <xf numFmtId="3" fontId="11" fillId="0" borderId="1" xfId="1540" applyNumberFormat="1" applyFont="1" applyFill="1" applyBorder="1" applyAlignment="1">
      <alignment horizontal="right" vertical="center"/>
    </xf>
    <xf numFmtId="3" fontId="11" fillId="0" borderId="30" xfId="154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83" applyNumberFormat="1" applyFont="1" applyFill="1" applyBorder="1" applyAlignment="1">
      <alignment horizontal="center" vertical="center" wrapText="1"/>
    </xf>
    <xf numFmtId="3" fontId="11" fillId="0" borderId="0" xfId="1483" applyNumberFormat="1" applyFont="1"/>
    <xf numFmtId="0" fontId="65" fillId="0" borderId="0" xfId="0" applyFont="1"/>
    <xf numFmtId="0" fontId="79" fillId="73" borderId="53" xfId="0" applyFont="1" applyFill="1" applyBorder="1" applyAlignment="1">
      <alignment vertical="center" wrapText="1"/>
    </xf>
    <xf numFmtId="0" fontId="82" fillId="0" borderId="0" xfId="0" applyFont="1"/>
    <xf numFmtId="3" fontId="82" fillId="0" borderId="0" xfId="0" applyNumberFormat="1" applyFont="1"/>
    <xf numFmtId="3" fontId="82" fillId="0" borderId="59" xfId="0" applyNumberFormat="1" applyFont="1" applyBorder="1" applyAlignment="1">
      <alignment horizontal="center" vertical="center"/>
    </xf>
    <xf numFmtId="0" fontId="84" fillId="0" borderId="60" xfId="1540" applyFont="1" applyFill="1" applyBorder="1" applyAlignment="1">
      <alignment horizontal="center" vertical="center" wrapText="1"/>
    </xf>
    <xf numFmtId="3" fontId="82" fillId="0" borderId="61" xfId="0" applyNumberFormat="1" applyFont="1" applyBorder="1" applyAlignment="1">
      <alignment vertical="center"/>
    </xf>
    <xf numFmtId="3" fontId="82" fillId="0" borderId="39" xfId="0" applyNumberFormat="1" applyFont="1" applyBorder="1" applyAlignment="1">
      <alignment horizontal="center" vertical="center"/>
    </xf>
    <xf numFmtId="0" fontId="84" fillId="0" borderId="62" xfId="1540" applyFont="1" applyFill="1" applyBorder="1" applyAlignment="1">
      <alignment horizontal="center" vertical="center" wrapText="1"/>
    </xf>
    <xf numFmtId="3" fontId="82" fillId="0" borderId="62" xfId="0" applyNumberFormat="1" applyFont="1" applyBorder="1" applyAlignment="1">
      <alignment horizontal="center" vertical="center"/>
    </xf>
    <xf numFmtId="10" fontId="84" fillId="0" borderId="39" xfId="1610" applyNumberFormat="1" applyFont="1" applyBorder="1" applyAlignment="1">
      <alignment horizontal="center" vertical="center"/>
    </xf>
    <xf numFmtId="3" fontId="82" fillId="0" borderId="63" xfId="0" applyNumberFormat="1" applyFont="1" applyBorder="1" applyAlignment="1">
      <alignment vertical="center"/>
    </xf>
    <xf numFmtId="3" fontId="82" fillId="0" borderId="64" xfId="0" applyNumberFormat="1" applyFont="1" applyBorder="1" applyAlignment="1">
      <alignment vertical="center"/>
    </xf>
    <xf numFmtId="0" fontId="85" fillId="0" borderId="0" xfId="0" applyFont="1"/>
    <xf numFmtId="3" fontId="82" fillId="0" borderId="39" xfId="0" applyNumberFormat="1" applyFont="1" applyBorder="1" applyAlignment="1">
      <alignment vertical="center"/>
    </xf>
    <xf numFmtId="0" fontId="82" fillId="0" borderId="0" xfId="0" applyFont="1" applyAlignment="1">
      <alignment vertical="center"/>
    </xf>
    <xf numFmtId="3" fontId="82" fillId="0" borderId="0" xfId="0" applyNumberFormat="1" applyFont="1" applyAlignment="1">
      <alignment vertical="center"/>
    </xf>
    <xf numFmtId="0" fontId="82" fillId="0" borderId="0" xfId="0" applyFont="1" applyBorder="1" applyAlignment="1">
      <alignment vertical="center"/>
    </xf>
    <xf numFmtId="199" fontId="84" fillId="0" borderId="0" xfId="1540" applyNumberFormat="1" applyFont="1" applyBorder="1" applyAlignment="1">
      <alignment horizontal="center" vertical="center"/>
    </xf>
    <xf numFmtId="3" fontId="82" fillId="0" borderId="0" xfId="0" applyNumberFormat="1" applyFont="1" applyBorder="1" applyAlignment="1">
      <alignment vertical="center"/>
    </xf>
    <xf numFmtId="0" fontId="85" fillId="0" borderId="0" xfId="0" applyFont="1" applyAlignment="1">
      <alignment vertical="center"/>
    </xf>
    <xf numFmtId="0" fontId="11" fillId="0" borderId="1" xfId="1540" applyFont="1" applyBorder="1" applyAlignment="1">
      <alignment horizontal="center" vertical="center"/>
    </xf>
    <xf numFmtId="0" fontId="11" fillId="0" borderId="29" xfId="1545" applyFont="1" applyFill="1" applyBorder="1" applyAlignment="1" applyProtection="1">
      <alignment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37" xfId="1519" applyFont="1" applyFill="1" applyBorder="1" applyAlignment="1">
      <alignment horizontal="center" vertical="center"/>
    </xf>
    <xf numFmtId="0" fontId="58" fillId="0" borderId="55" xfId="1519" applyFont="1" applyFill="1" applyBorder="1" applyAlignment="1">
      <alignment vertical="center"/>
    </xf>
    <xf numFmtId="0" fontId="75" fillId="0" borderId="68" xfId="0" applyFont="1" applyBorder="1" applyAlignment="1">
      <alignment horizontal="center" vertical="center"/>
    </xf>
    <xf numFmtId="0" fontId="98" fillId="0" borderId="0" xfId="1484"/>
    <xf numFmtId="0" fontId="98" fillId="0" borderId="0" xfId="1476"/>
    <xf numFmtId="3" fontId="98" fillId="0" borderId="0" xfId="1476" applyNumberFormat="1"/>
    <xf numFmtId="0" fontId="98" fillId="0" borderId="0" xfId="1476" applyAlignment="1">
      <alignment vertical="center"/>
    </xf>
    <xf numFmtId="3" fontId="98" fillId="0" borderId="0" xfId="1476" applyNumberFormat="1" applyAlignment="1">
      <alignment vertical="center"/>
    </xf>
    <xf numFmtId="170" fontId="11" fillId="0" borderId="0" xfId="1519" applyNumberFormat="1" applyFont="1" applyFill="1" applyBorder="1"/>
    <xf numFmtId="3" fontId="84" fillId="0" borderId="1" xfId="1541" applyNumberFormat="1" applyFont="1" applyBorder="1" applyAlignment="1">
      <alignment horizontal="right" vertical="center"/>
    </xf>
    <xf numFmtId="10" fontId="84" fillId="0" borderId="1" xfId="1541" applyNumberFormat="1" applyFont="1" applyBorder="1" applyAlignment="1">
      <alignment horizontal="center" vertical="center"/>
    </xf>
    <xf numFmtId="10" fontId="84" fillId="0" borderId="30" xfId="1541" applyNumberFormat="1" applyFont="1" applyBorder="1" applyAlignment="1">
      <alignment horizontal="center" vertical="center"/>
    </xf>
    <xf numFmtId="3" fontId="90" fillId="0" borderId="0" xfId="1519" applyNumberFormat="1" applyFont="1" applyFill="1" applyBorder="1" applyAlignment="1">
      <alignment horizontal="left" vertical="center" indent="2"/>
    </xf>
    <xf numFmtId="0" fontId="75" fillId="0" borderId="0" xfId="0" applyFont="1"/>
    <xf numFmtId="0" fontId="75" fillId="0" borderId="1" xfId="0" applyFont="1" applyBorder="1" applyAlignment="1">
      <alignment horizontal="center" vertical="center"/>
    </xf>
    <xf numFmtId="0" fontId="75" fillId="0" borderId="44" xfId="0" applyFont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lef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0" fontId="58" fillId="0" borderId="39" xfId="0" applyFont="1" applyFill="1" applyBorder="1" applyAlignment="1">
      <alignment horizontal="center" vertical="center" wrapText="1"/>
    </xf>
    <xf numFmtId="3" fontId="75" fillId="0" borderId="0" xfId="0" applyNumberFormat="1" applyFont="1"/>
    <xf numFmtId="0" fontId="58" fillId="74" borderId="40" xfId="1483" applyFont="1" applyFill="1" applyBorder="1" applyAlignment="1"/>
    <xf numFmtId="171" fontId="58" fillId="74" borderId="46" xfId="1" applyNumberFormat="1" applyFont="1" applyFill="1" applyBorder="1" applyAlignment="1">
      <alignment horizontal="center" vertical="center" wrapText="1"/>
    </xf>
    <xf numFmtId="171" fontId="58" fillId="74" borderId="35" xfId="1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vertical="center"/>
    </xf>
    <xf numFmtId="3" fontId="11" fillId="0" borderId="30" xfId="1483" applyNumberFormat="1" applyFont="1" applyFill="1" applyBorder="1" applyAlignment="1">
      <alignment vertical="center"/>
    </xf>
    <xf numFmtId="3" fontId="90" fillId="0" borderId="0" xfId="0" applyNumberFormat="1" applyFont="1"/>
    <xf numFmtId="171" fontId="58" fillId="73" borderId="46" xfId="0" applyNumberFormat="1" applyFont="1" applyFill="1" applyBorder="1" applyAlignment="1">
      <alignment horizontal="center" vertical="center" wrapText="1"/>
    </xf>
    <xf numFmtId="171" fontId="58" fillId="73" borderId="3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1" fontId="58" fillId="73" borderId="46" xfId="0" applyNumberFormat="1" applyFont="1" applyFill="1" applyBorder="1" applyAlignment="1">
      <alignment horizontal="center" vertical="center" wrapText="1"/>
    </xf>
    <xf numFmtId="171" fontId="58" fillId="73" borderId="35" xfId="0" applyNumberFormat="1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17" fontId="58" fillId="73" borderId="47" xfId="0" applyNumberFormat="1" applyFont="1" applyFill="1" applyBorder="1" applyAlignment="1">
      <alignment horizontal="center" vertical="top" wrapText="1"/>
    </xf>
    <xf numFmtId="17" fontId="58" fillId="73" borderId="36" xfId="0" applyNumberFormat="1" applyFont="1" applyFill="1" applyBorder="1" applyAlignment="1">
      <alignment horizontal="center" vertical="top" wrapText="1"/>
    </xf>
    <xf numFmtId="0" fontId="58" fillId="73" borderId="29" xfId="0" applyFont="1" applyFill="1" applyBorder="1" applyAlignment="1">
      <alignment vertical="center" wrapText="1"/>
    </xf>
    <xf numFmtId="0" fontId="58" fillId="73" borderId="34" xfId="0" applyFont="1" applyFill="1" applyBorder="1" applyAlignment="1">
      <alignment vertical="center" wrapText="1"/>
    </xf>
    <xf numFmtId="3" fontId="58" fillId="73" borderId="44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5" fillId="0" borderId="0" xfId="0" applyNumberFormat="1" applyFont="1"/>
    <xf numFmtId="3" fontId="75" fillId="0" borderId="1" xfId="0" applyNumberFormat="1" applyFont="1" applyBorder="1" applyAlignment="1">
      <alignment vertical="center"/>
    </xf>
    <xf numFmtId="171" fontId="58" fillId="73" borderId="46" xfId="1" applyNumberFormat="1" applyFont="1" applyFill="1" applyBorder="1" applyAlignment="1">
      <alignment horizontal="center" vertical="center" wrapText="1"/>
    </xf>
    <xf numFmtId="0" fontId="58" fillId="73" borderId="47" xfId="1" applyFont="1" applyFill="1" applyBorder="1" applyAlignment="1">
      <alignment horizontal="center" vertical="center" wrapText="1"/>
    </xf>
    <xf numFmtId="0" fontId="58" fillId="73" borderId="29" xfId="1" applyFont="1" applyFill="1" applyBorder="1" applyAlignment="1">
      <alignment horizontal="justify" vertical="center" wrapText="1"/>
    </xf>
    <xf numFmtId="3" fontId="58" fillId="73" borderId="1" xfId="1" applyNumberFormat="1" applyFont="1" applyFill="1" applyBorder="1" applyAlignment="1">
      <alignment horizontal="right" vertical="center" wrapText="1"/>
    </xf>
    <xf numFmtId="3" fontId="58" fillId="73" borderId="30" xfId="1" applyNumberFormat="1" applyFont="1" applyFill="1" applyBorder="1" applyAlignment="1">
      <alignment horizontal="right" vertical="center" wrapText="1"/>
    </xf>
    <xf numFmtId="0" fontId="58" fillId="73" borderId="34" xfId="1" applyFont="1" applyFill="1" applyBorder="1" applyAlignment="1">
      <alignment horizontal="justify" vertical="center" wrapText="1"/>
    </xf>
    <xf numFmtId="3" fontId="58" fillId="73" borderId="44" xfId="1" applyNumberFormat="1" applyFont="1" applyFill="1" applyBorder="1" applyAlignment="1">
      <alignment horizontal="right" vertical="center" wrapText="1"/>
    </xf>
    <xf numFmtId="0" fontId="58" fillId="73" borderId="34" xfId="1546" applyFont="1" applyFill="1" applyBorder="1" applyAlignment="1">
      <alignment horizontal="left" vertical="center" wrapText="1"/>
    </xf>
    <xf numFmtId="3" fontId="58" fillId="73" borderId="44" xfId="1546" applyNumberFormat="1" applyFont="1" applyFill="1" applyBorder="1" applyAlignment="1">
      <alignment horizontal="right" vertical="center" wrapText="1"/>
    </xf>
    <xf numFmtId="3" fontId="58" fillId="73" borderId="31" xfId="1546" applyNumberFormat="1" applyFont="1" applyFill="1" applyBorder="1" applyAlignment="1">
      <alignment horizontal="right" vertical="center" wrapText="1"/>
    </xf>
    <xf numFmtId="171" fontId="58" fillId="73" borderId="46" xfId="1519" applyNumberFormat="1" applyFont="1" applyFill="1" applyBorder="1" applyAlignment="1">
      <alignment horizontal="center" vertical="center"/>
    </xf>
    <xf numFmtId="171" fontId="58" fillId="73" borderId="35" xfId="1519" applyNumberFormat="1" applyFont="1" applyFill="1" applyBorder="1" applyAlignment="1">
      <alignment horizontal="center" vertical="center"/>
    </xf>
    <xf numFmtId="172" fontId="58" fillId="73" borderId="47" xfId="1519" applyNumberFormat="1" applyFont="1" applyFill="1" applyBorder="1" applyAlignment="1">
      <alignment horizontal="center" vertical="top"/>
    </xf>
    <xf numFmtId="172" fontId="58" fillId="73" borderId="36" xfId="1519" applyNumberFormat="1" applyFont="1" applyFill="1" applyBorder="1" applyAlignment="1">
      <alignment horizontal="center" vertical="top"/>
    </xf>
    <xf numFmtId="0" fontId="58" fillId="73" borderId="1" xfId="1519" applyFont="1" applyFill="1" applyBorder="1" applyAlignment="1">
      <alignment horizontal="center" vertical="center"/>
    </xf>
    <xf numFmtId="3" fontId="58" fillId="73" borderId="1" xfId="1519" applyNumberFormat="1" applyFont="1" applyFill="1" applyBorder="1" applyAlignment="1">
      <alignment vertical="center"/>
    </xf>
    <xf numFmtId="3" fontId="58" fillId="73" borderId="30" xfId="1519" applyNumberFormat="1" applyFont="1" applyFill="1" applyBorder="1" applyAlignment="1">
      <alignment vertical="center"/>
    </xf>
    <xf numFmtId="3" fontId="58" fillId="73" borderId="1" xfId="1519" applyNumberFormat="1" applyFont="1" applyFill="1" applyBorder="1" applyAlignment="1">
      <alignment horizontal="right" vertical="center"/>
    </xf>
    <xf numFmtId="3" fontId="58" fillId="73" borderId="30" xfId="1519" applyNumberFormat="1" applyFont="1" applyFill="1" applyBorder="1" applyAlignment="1">
      <alignment horizontal="right" vertical="center"/>
    </xf>
    <xf numFmtId="0" fontId="58" fillId="73" borderId="44" xfId="1519" applyFont="1" applyFill="1" applyBorder="1" applyAlignment="1">
      <alignment horizontal="center" vertical="center"/>
    </xf>
    <xf numFmtId="3" fontId="58" fillId="73" borderId="44" xfId="1519" applyNumberFormat="1" applyFont="1" applyFill="1" applyBorder="1" applyAlignment="1">
      <alignment vertical="center"/>
    </xf>
    <xf numFmtId="3" fontId="58" fillId="73" borderId="31" xfId="1519" applyNumberFormat="1" applyFont="1" applyFill="1" applyBorder="1" applyAlignment="1">
      <alignment vertical="center"/>
    </xf>
    <xf numFmtId="168" fontId="58" fillId="73" borderId="46" xfId="0" applyNumberFormat="1" applyFont="1" applyFill="1" applyBorder="1" applyAlignment="1">
      <alignment horizontal="center" vertical="center" wrapText="1"/>
    </xf>
    <xf numFmtId="168" fontId="58" fillId="73" borderId="35" xfId="0" applyNumberFormat="1" applyFont="1" applyFill="1" applyBorder="1" applyAlignment="1">
      <alignment horizontal="center" vertical="center" wrapText="1"/>
    </xf>
    <xf numFmtId="176" fontId="58" fillId="73" borderId="47" xfId="0" applyNumberFormat="1" applyFont="1" applyFill="1" applyBorder="1" applyAlignment="1">
      <alignment horizontal="center" vertical="top" wrapText="1"/>
    </xf>
    <xf numFmtId="176" fontId="58" fillId="73" borderId="36" xfId="0" applyNumberFormat="1" applyFont="1" applyFill="1" applyBorder="1" applyAlignment="1">
      <alignment horizontal="center" vertical="top" wrapText="1"/>
    </xf>
    <xf numFmtId="171" fontId="58" fillId="73" borderId="46" xfId="1483" applyNumberFormat="1" applyFont="1" applyFill="1" applyBorder="1" applyAlignment="1">
      <alignment horizontal="center" vertical="center" wrapText="1"/>
    </xf>
    <xf numFmtId="171" fontId="58" fillId="73" borderId="35" xfId="1483" applyNumberFormat="1" applyFont="1" applyFill="1" applyBorder="1" applyAlignment="1">
      <alignment horizontal="center" vertical="center" wrapText="1"/>
    </xf>
    <xf numFmtId="0" fontId="58" fillId="73" borderId="47" xfId="1483" applyFont="1" applyFill="1" applyBorder="1" applyAlignment="1">
      <alignment horizontal="center" vertical="top" wrapText="1"/>
    </xf>
    <xf numFmtId="0" fontId="58" fillId="73" borderId="36" xfId="1483" applyFont="1" applyFill="1" applyBorder="1" applyAlignment="1">
      <alignment horizontal="center" vertical="top" wrapText="1"/>
    </xf>
    <xf numFmtId="3" fontId="58" fillId="73" borderId="44" xfId="1483" applyNumberFormat="1" applyFont="1" applyFill="1" applyBorder="1" applyAlignment="1">
      <alignment horizontal="right" vertical="center" wrapText="1"/>
    </xf>
    <xf numFmtId="3" fontId="58" fillId="73" borderId="31" xfId="1483" applyNumberFormat="1" applyFont="1" applyFill="1" applyBorder="1" applyAlignment="1">
      <alignment horizontal="right" vertical="center" wrapText="1"/>
    </xf>
    <xf numFmtId="0" fontId="58" fillId="73" borderId="34" xfId="0" applyFont="1" applyFill="1" applyBorder="1" applyAlignment="1">
      <alignment horizontal="justify" vertical="center" wrapText="1"/>
    </xf>
    <xf numFmtId="3" fontId="58" fillId="73" borderId="44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168" fontId="58" fillId="73" borderId="46" xfId="1546" applyNumberFormat="1" applyFont="1" applyFill="1" applyBorder="1" applyAlignment="1">
      <alignment horizontal="center" vertical="center"/>
    </xf>
    <xf numFmtId="168" fontId="58" fillId="73" borderId="35" xfId="1546" applyNumberFormat="1" applyFont="1" applyFill="1" applyBorder="1" applyAlignment="1">
      <alignment horizontal="center" vertical="center"/>
    </xf>
    <xf numFmtId="0" fontId="58" fillId="73" borderId="47" xfId="1546" applyFont="1" applyFill="1" applyBorder="1" applyAlignment="1">
      <alignment horizontal="center" vertical="center"/>
    </xf>
    <xf numFmtId="0" fontId="58" fillId="73" borderId="36" xfId="1546" applyFont="1" applyFill="1" applyBorder="1" applyAlignment="1">
      <alignment horizontal="center" vertical="center"/>
    </xf>
    <xf numFmtId="3" fontId="58" fillId="73" borderId="1" xfId="1546" applyNumberFormat="1" applyFont="1" applyFill="1" applyBorder="1" applyAlignment="1">
      <alignment horizontal="right" vertical="center" wrapText="1"/>
    </xf>
    <xf numFmtId="0" fontId="58" fillId="73" borderId="32" xfId="1546" applyFont="1" applyFill="1" applyBorder="1" applyAlignment="1">
      <alignment horizontal="left" vertical="center" wrapText="1"/>
    </xf>
    <xf numFmtId="0" fontId="58" fillId="73" borderId="47" xfId="0" applyFont="1" applyFill="1" applyBorder="1" applyAlignment="1">
      <alignment horizontal="center" vertical="top" wrapText="1"/>
    </xf>
    <xf numFmtId="0" fontId="58" fillId="73" borderId="36" xfId="0" applyFont="1" applyFill="1" applyBorder="1" applyAlignment="1">
      <alignment horizontal="center" vertical="top" wrapText="1"/>
    </xf>
    <xf numFmtId="0" fontId="58" fillId="73" borderId="45" xfId="0" applyFont="1" applyFill="1" applyBorder="1" applyAlignment="1">
      <alignment vertical="center"/>
    </xf>
    <xf numFmtId="171" fontId="58" fillId="73" borderId="45" xfId="1" applyNumberFormat="1" applyFont="1" applyFill="1" applyBorder="1" applyAlignment="1">
      <alignment horizontal="center" vertical="center" wrapText="1"/>
    </xf>
    <xf numFmtId="0" fontId="58" fillId="73" borderId="41" xfId="1483" applyFont="1" applyFill="1" applyBorder="1" applyAlignment="1">
      <alignment horizontal="center" vertical="top" wrapText="1"/>
    </xf>
    <xf numFmtId="0" fontId="58" fillId="73" borderId="34" xfId="1483" applyFont="1" applyFill="1" applyBorder="1" applyAlignment="1">
      <alignment horizontal="left" vertical="center" wrapText="1"/>
    </xf>
    <xf numFmtId="49" fontId="11" fillId="73" borderId="44" xfId="1483" applyNumberFormat="1" applyFont="1" applyFill="1" applyBorder="1" applyAlignment="1">
      <alignment horizontal="center" vertical="center" wrapText="1"/>
    </xf>
    <xf numFmtId="3" fontId="58" fillId="73" borderId="44" xfId="1483" applyNumberFormat="1" applyFont="1" applyFill="1" applyBorder="1" applyAlignment="1">
      <alignment horizontal="right" vertical="center"/>
    </xf>
    <xf numFmtId="3" fontId="58" fillId="73" borderId="1" xfId="1483" applyNumberFormat="1" applyFont="1" applyFill="1" applyBorder="1" applyAlignment="1">
      <alignment horizontal="right" vertical="center"/>
    </xf>
    <xf numFmtId="3" fontId="58" fillId="73" borderId="30" xfId="1483" applyNumberFormat="1" applyFont="1" applyFill="1" applyBorder="1" applyAlignment="1">
      <alignment horizontal="right" vertical="center"/>
    </xf>
    <xf numFmtId="0" fontId="58" fillId="73" borderId="29" xfId="1483" applyFont="1" applyFill="1" applyBorder="1" applyAlignment="1">
      <alignment horizontal="left" vertical="center" wrapText="1"/>
    </xf>
    <xf numFmtId="0" fontId="79" fillId="73" borderId="32" xfId="0" applyFont="1" applyFill="1" applyBorder="1" applyAlignment="1">
      <alignment vertical="center" wrapText="1"/>
    </xf>
    <xf numFmtId="0" fontId="58" fillId="0" borderId="72" xfId="0" applyFont="1" applyFill="1" applyBorder="1" applyAlignment="1">
      <alignment horizontal="left"/>
    </xf>
    <xf numFmtId="0" fontId="58" fillId="0" borderId="72" xfId="0" applyFont="1" applyBorder="1" applyAlignment="1"/>
    <xf numFmtId="171" fontId="58" fillId="0" borderId="72" xfId="1540" applyNumberFormat="1" applyFont="1" applyFill="1" applyBorder="1" applyAlignment="1">
      <alignment horizontal="center" wrapText="1"/>
    </xf>
    <xf numFmtId="0" fontId="10" fillId="0" borderId="0" xfId="1485" applyFont="1"/>
    <xf numFmtId="3" fontId="58" fillId="73" borderId="1" xfId="1542" applyNumberFormat="1" applyFont="1" applyFill="1" applyBorder="1" applyAlignment="1">
      <alignment vertical="center"/>
    </xf>
    <xf numFmtId="3" fontId="58" fillId="73" borderId="30" xfId="1542" applyNumberFormat="1" applyFont="1" applyFill="1" applyBorder="1" applyAlignment="1">
      <alignment vertical="center"/>
    </xf>
    <xf numFmtId="171" fontId="58" fillId="73" borderId="46" xfId="1540" applyNumberFormat="1" applyFont="1" applyFill="1" applyBorder="1" applyAlignment="1">
      <alignment horizontal="center" vertical="center" wrapText="1"/>
    </xf>
    <xf numFmtId="171" fontId="58" fillId="73" borderId="35" xfId="1540" applyNumberFormat="1" applyFont="1" applyFill="1" applyBorder="1" applyAlignment="1">
      <alignment horizontal="center" vertical="center" wrapText="1"/>
    </xf>
    <xf numFmtId="0" fontId="58" fillId="73" borderId="47" xfId="0" applyFont="1" applyFill="1" applyBorder="1" applyAlignment="1">
      <alignment horizontal="center" vertical="top"/>
    </xf>
    <xf numFmtId="0" fontId="58" fillId="73" borderId="36" xfId="0" applyFont="1" applyFill="1" applyBorder="1" applyAlignment="1">
      <alignment horizontal="center" vertical="top"/>
    </xf>
    <xf numFmtId="3" fontId="58" fillId="73" borderId="44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0" fontId="58" fillId="73" borderId="34" xfId="1519" applyFont="1" applyFill="1" applyBorder="1" applyAlignment="1">
      <alignment vertical="center" wrapText="1"/>
    </xf>
    <xf numFmtId="3" fontId="58" fillId="73" borderId="31" xfId="1519" applyNumberFormat="1" applyFont="1" applyFill="1" applyBorder="1" applyAlignment="1">
      <alignment horizontal="right" vertical="center"/>
    </xf>
    <xf numFmtId="0" fontId="58" fillId="73" borderId="47" xfId="0" applyFont="1" applyFill="1" applyBorder="1" applyAlignment="1">
      <alignment horizontal="center" vertical="center" wrapText="1"/>
    </xf>
    <xf numFmtId="0" fontId="58" fillId="73" borderId="36" xfId="0" applyFont="1" applyFill="1" applyBorder="1" applyAlignment="1">
      <alignment horizontal="center" vertical="center" wrapText="1"/>
    </xf>
    <xf numFmtId="0" fontId="58" fillId="73" borderId="40" xfId="1546" applyFont="1" applyFill="1" applyBorder="1" applyAlignment="1">
      <alignment vertical="center" wrapText="1"/>
    </xf>
    <xf numFmtId="0" fontId="58" fillId="73" borderId="46" xfId="1546" applyFont="1" applyFill="1" applyBorder="1" applyAlignment="1">
      <alignment horizontal="center" vertical="center" wrapText="1"/>
    </xf>
    <xf numFmtId="0" fontId="58" fillId="73" borderId="41" xfId="1546" applyFont="1" applyFill="1" applyBorder="1" applyAlignment="1">
      <alignment vertical="center" wrapText="1"/>
    </xf>
    <xf numFmtId="0" fontId="58" fillId="73" borderId="47" xfId="1546" applyFont="1" applyFill="1" applyBorder="1" applyAlignment="1">
      <alignment vertical="center" wrapText="1"/>
    </xf>
    <xf numFmtId="0" fontId="58" fillId="73" borderId="47" xfId="1" applyFont="1" applyFill="1" applyBorder="1" applyAlignment="1">
      <alignment horizontal="center" vertical="top" wrapText="1"/>
    </xf>
    <xf numFmtId="0" fontId="58" fillId="73" borderId="44" xfId="1546" applyFont="1" applyFill="1" applyBorder="1" applyAlignment="1">
      <alignment horizontal="center" vertical="center" wrapText="1"/>
    </xf>
    <xf numFmtId="0" fontId="58" fillId="73" borderId="1" xfId="1546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0" fontId="58" fillId="73" borderId="29" xfId="0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10" fontId="11" fillId="0" borderId="0" xfId="1540" applyNumberFormat="1" applyFont="1" applyFill="1" applyBorder="1" applyAlignment="1">
      <alignment horizontal="center"/>
    </xf>
    <xf numFmtId="0" fontId="85" fillId="0" borderId="0" xfId="0" applyFont="1" applyBorder="1" applyAlignment="1">
      <alignment vertical="center"/>
    </xf>
    <xf numFmtId="17" fontId="58" fillId="73" borderId="45" xfId="1540" applyNumberFormat="1" applyFont="1" applyFill="1" applyBorder="1" applyAlignment="1">
      <alignment horizontal="center" vertical="center" wrapText="1"/>
    </xf>
    <xf numFmtId="17" fontId="58" fillId="73" borderId="33" xfId="1540" applyNumberFormat="1" applyFont="1" applyFill="1" applyBorder="1" applyAlignment="1">
      <alignment horizontal="center" vertical="center" wrapText="1"/>
    </xf>
    <xf numFmtId="0" fontId="58" fillId="73" borderId="34" xfId="1540" applyFont="1" applyFill="1" applyBorder="1" applyAlignment="1">
      <alignment vertical="center" wrapText="1"/>
    </xf>
    <xf numFmtId="3" fontId="58" fillId="73" borderId="44" xfId="1540" applyNumberFormat="1" applyFont="1" applyFill="1" applyBorder="1" applyAlignment="1">
      <alignment horizontal="center" vertical="center"/>
    </xf>
    <xf numFmtId="10" fontId="58" fillId="73" borderId="31" xfId="1625" applyNumberFormat="1" applyFont="1" applyFill="1" applyBorder="1" applyAlignment="1">
      <alignment horizontal="center" vertical="center"/>
    </xf>
    <xf numFmtId="0" fontId="83" fillId="73" borderId="34" xfId="0" applyFont="1" applyFill="1" applyBorder="1" applyAlignment="1">
      <alignment vertical="center"/>
    </xf>
    <xf numFmtId="3" fontId="83" fillId="73" borderId="44" xfId="0" applyNumberFormat="1" applyFont="1" applyFill="1" applyBorder="1" applyAlignment="1">
      <alignment vertical="center"/>
    </xf>
    <xf numFmtId="0" fontId="83" fillId="73" borderId="44" xfId="0" applyFont="1" applyFill="1" applyBorder="1" applyAlignment="1">
      <alignment vertical="center"/>
    </xf>
    <xf numFmtId="0" fontId="83" fillId="73" borderId="44" xfId="0" applyFont="1" applyFill="1" applyBorder="1" applyAlignment="1">
      <alignment horizontal="center" vertical="center"/>
    </xf>
    <xf numFmtId="0" fontId="83" fillId="73" borderId="31" xfId="0" applyFont="1" applyFill="1" applyBorder="1" applyAlignment="1">
      <alignment horizontal="center" vertical="center"/>
    </xf>
    <xf numFmtId="0" fontId="0" fillId="0" borderId="0" xfId="0" applyFill="1"/>
    <xf numFmtId="3" fontId="11" fillId="69" borderId="1" xfId="1546" applyNumberFormat="1" applyFont="1" applyFill="1" applyBorder="1" applyAlignment="1">
      <alignment horizontal="center" vertical="center" wrapText="1"/>
    </xf>
    <xf numFmtId="3" fontId="11" fillId="69" borderId="48" xfId="1546" applyNumberFormat="1" applyFont="1" applyFill="1" applyBorder="1" applyAlignment="1">
      <alignment horizontal="center" vertical="center" wrapText="1"/>
    </xf>
    <xf numFmtId="17" fontId="58" fillId="73" borderId="47" xfId="1540" applyNumberFormat="1" applyFont="1" applyFill="1" applyBorder="1" applyAlignment="1">
      <alignment horizontal="center" vertical="center"/>
    </xf>
    <xf numFmtId="17" fontId="58" fillId="73" borderId="36" xfId="1540" applyNumberFormat="1" applyFont="1" applyFill="1" applyBorder="1" applyAlignment="1">
      <alignment horizontal="center" vertical="center"/>
    </xf>
    <xf numFmtId="3" fontId="58" fillId="73" borderId="44" xfId="1540" applyNumberFormat="1" applyFont="1" applyFill="1" applyBorder="1" applyAlignment="1">
      <alignment horizontal="right" vertical="center"/>
    </xf>
    <xf numFmtId="3" fontId="58" fillId="73" borderId="31" xfId="1540" applyNumberFormat="1" applyFont="1" applyFill="1" applyBorder="1" applyAlignment="1">
      <alignment horizontal="right" vertical="center"/>
    </xf>
    <xf numFmtId="184" fontId="58" fillId="73" borderId="46" xfId="1540" applyNumberFormat="1" applyFont="1" applyFill="1" applyBorder="1" applyAlignment="1">
      <alignment horizontal="center" vertical="center" wrapText="1"/>
    </xf>
    <xf numFmtId="184" fontId="58" fillId="73" borderId="35" xfId="1540" applyNumberFormat="1" applyFont="1" applyFill="1" applyBorder="1" applyAlignment="1">
      <alignment horizontal="center" vertical="center" wrapText="1"/>
    </xf>
    <xf numFmtId="0" fontId="58" fillId="73" borderId="47" xfId="1540" applyFont="1" applyFill="1" applyBorder="1" applyAlignment="1">
      <alignment horizontal="center" vertical="center" wrapText="1"/>
    </xf>
    <xf numFmtId="0" fontId="58" fillId="73" borderId="36" xfId="1540" applyFont="1" applyFill="1" applyBorder="1" applyAlignment="1">
      <alignment horizontal="center" vertical="center" wrapText="1"/>
    </xf>
    <xf numFmtId="0" fontId="58" fillId="73" borderId="73" xfId="1540" applyFont="1" applyFill="1" applyBorder="1" applyAlignment="1">
      <alignment vertical="center" wrapText="1"/>
    </xf>
    <xf numFmtId="0" fontId="58" fillId="73" borderId="44" xfId="1540" applyFont="1" applyFill="1" applyBorder="1" applyAlignment="1">
      <alignment vertical="center" wrapText="1"/>
    </xf>
    <xf numFmtId="0" fontId="58" fillId="73" borderId="1" xfId="1519" applyFont="1" applyFill="1" applyBorder="1" applyAlignment="1">
      <alignment horizontal="center" vertical="center"/>
    </xf>
    <xf numFmtId="0" fontId="58" fillId="73" borderId="29" xfId="1540" applyFont="1" applyFill="1" applyBorder="1" applyAlignment="1">
      <alignment vertical="center" wrapText="1"/>
    </xf>
    <xf numFmtId="3" fontId="58" fillId="73" borderId="1" xfId="1540" applyNumberFormat="1" applyFont="1" applyFill="1" applyBorder="1" applyAlignment="1">
      <alignment horizontal="center" vertical="center"/>
    </xf>
    <xf numFmtId="3" fontId="58" fillId="73" borderId="1" xfId="1540" applyNumberFormat="1" applyFont="1" applyFill="1" applyBorder="1" applyAlignment="1">
      <alignment horizontal="right" vertical="center"/>
    </xf>
    <xf numFmtId="3" fontId="58" fillId="73" borderId="30" xfId="1540" applyNumberFormat="1" applyFont="1" applyFill="1" applyBorder="1" applyAlignment="1">
      <alignment horizontal="right" vertical="center"/>
    </xf>
    <xf numFmtId="3" fontId="11" fillId="73" borderId="1" xfId="1540" applyNumberFormat="1" applyFont="1" applyFill="1" applyBorder="1" applyAlignment="1">
      <alignment horizontal="center" vertical="center"/>
    </xf>
    <xf numFmtId="0" fontId="58" fillId="73" borderId="1" xfId="1540" applyFont="1" applyFill="1" applyBorder="1" applyAlignment="1">
      <alignment horizontal="center" vertical="center"/>
    </xf>
    <xf numFmtId="3" fontId="58" fillId="73" borderId="1" xfId="0" applyNumberFormat="1" applyFont="1" applyFill="1" applyBorder="1" applyAlignment="1">
      <alignment horizontal="right" vertical="center" wrapText="1"/>
    </xf>
    <xf numFmtId="14" fontId="58" fillId="73" borderId="47" xfId="0" applyNumberFormat="1" applyFont="1" applyFill="1" applyBorder="1" applyAlignment="1">
      <alignment horizontal="center" vertical="top" wrapText="1"/>
    </xf>
    <xf numFmtId="14" fontId="58" fillId="73" borderId="36" xfId="0" applyNumberFormat="1" applyFont="1" applyFill="1" applyBorder="1" applyAlignment="1">
      <alignment horizontal="center" vertical="top" wrapText="1"/>
    </xf>
    <xf numFmtId="14" fontId="58" fillId="73" borderId="47" xfId="0" applyNumberFormat="1" applyFont="1" applyFill="1" applyBorder="1" applyAlignment="1">
      <alignment horizontal="center" vertical="center" wrapText="1"/>
    </xf>
    <xf numFmtId="14" fontId="58" fillId="73" borderId="36" xfId="0" applyNumberFormat="1" applyFont="1" applyFill="1" applyBorder="1" applyAlignment="1">
      <alignment horizontal="center"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1" fontId="58" fillId="73" borderId="45" xfId="0" applyNumberFormat="1" applyFont="1" applyFill="1" applyBorder="1" applyAlignment="1">
      <alignment horizontal="center" vertical="center" wrapText="1"/>
    </xf>
    <xf numFmtId="171" fontId="58" fillId="73" borderId="33" xfId="0" applyNumberFormat="1" applyFont="1" applyFill="1" applyBorder="1" applyAlignment="1">
      <alignment horizontal="center" vertical="center" wrapText="1"/>
    </xf>
    <xf numFmtId="0" fontId="79" fillId="73" borderId="47" xfId="0" applyFont="1" applyFill="1" applyBorder="1" applyAlignment="1">
      <alignment horizontal="center" vertical="center"/>
    </xf>
    <xf numFmtId="0" fontId="83" fillId="73" borderId="55" xfId="0" applyFont="1" applyFill="1" applyBorder="1" applyAlignment="1">
      <alignment horizontal="left" vertical="center"/>
    </xf>
    <xf numFmtId="0" fontId="82" fillId="73" borderId="65" xfId="0" applyFont="1" applyFill="1" applyBorder="1" applyAlignment="1">
      <alignment vertical="center"/>
    </xf>
    <xf numFmtId="3" fontId="85" fillId="73" borderId="39" xfId="0" applyNumberFormat="1" applyFont="1" applyFill="1" applyBorder="1" applyAlignment="1">
      <alignment vertical="center"/>
    </xf>
    <xf numFmtId="3" fontId="85" fillId="73" borderId="56" xfId="0" applyNumberFormat="1" applyFont="1" applyFill="1" applyBorder="1" applyAlignment="1">
      <alignment vertical="center"/>
    </xf>
    <xf numFmtId="3" fontId="82" fillId="73" borderId="39" xfId="0" applyNumberFormat="1" applyFont="1" applyFill="1" applyBorder="1" applyAlignment="1">
      <alignment vertical="center"/>
    </xf>
    <xf numFmtId="3" fontId="85" fillId="73" borderId="68" xfId="0" applyNumberFormat="1" applyFont="1" applyFill="1" applyBorder="1" applyAlignment="1">
      <alignment vertical="center"/>
    </xf>
    <xf numFmtId="3" fontId="85" fillId="73" borderId="58" xfId="0" applyNumberFormat="1" applyFont="1" applyFill="1" applyBorder="1" applyAlignment="1">
      <alignment vertical="center"/>
    </xf>
    <xf numFmtId="168" fontId="58" fillId="73" borderId="47" xfId="0" applyNumberFormat="1" applyFont="1" applyFill="1" applyBorder="1" applyAlignment="1">
      <alignment horizontal="center" vertical="center" wrapText="1"/>
    </xf>
    <xf numFmtId="168" fontId="58" fillId="73" borderId="36" xfId="0" applyNumberFormat="1" applyFont="1" applyFill="1" applyBorder="1" applyAlignment="1">
      <alignment horizontal="center" vertical="center" wrapText="1"/>
    </xf>
    <xf numFmtId="0" fontId="58" fillId="73" borderId="1" xfId="1519" applyFont="1" applyFill="1" applyBorder="1" applyAlignment="1">
      <alignment horizontal="left" vertical="center" indent="3"/>
    </xf>
    <xf numFmtId="0" fontId="58" fillId="73" borderId="44" xfId="1519" applyFont="1" applyFill="1" applyBorder="1" applyAlignment="1">
      <alignment horizontal="left" vertical="center" indent="3"/>
    </xf>
    <xf numFmtId="0" fontId="11" fillId="73" borderId="1" xfId="1519" applyFont="1" applyFill="1" applyBorder="1" applyAlignment="1">
      <alignment horizontal="center" vertical="center"/>
    </xf>
    <xf numFmtId="0" fontId="58" fillId="73" borderId="29" xfId="1519" applyFont="1" applyFill="1" applyBorder="1" applyAlignment="1">
      <alignment horizontal="left" vertical="center" wrapText="1" indent="2"/>
    </xf>
    <xf numFmtId="3" fontId="58" fillId="73" borderId="47" xfId="1519" applyNumberFormat="1" applyFont="1" applyFill="1" applyBorder="1" applyAlignment="1">
      <alignment horizontal="center" vertical="top"/>
    </xf>
    <xf numFmtId="3" fontId="58" fillId="73" borderId="36" xfId="1519" applyNumberFormat="1" applyFont="1" applyFill="1" applyBorder="1" applyAlignment="1">
      <alignment horizontal="center" vertical="top"/>
    </xf>
    <xf numFmtId="0" fontId="58" fillId="73" borderId="29" xfId="1519" applyFont="1" applyFill="1" applyBorder="1" applyAlignment="1">
      <alignment vertical="center"/>
    </xf>
    <xf numFmtId="0" fontId="58" fillId="73" borderId="29" xfId="1519" applyFont="1" applyFill="1" applyBorder="1" applyAlignment="1">
      <alignment vertical="center" wrapText="1"/>
    </xf>
    <xf numFmtId="0" fontId="11" fillId="73" borderId="44" xfId="1519" applyFont="1" applyFill="1" applyBorder="1" applyAlignment="1">
      <alignment horizontal="center" vertical="center"/>
    </xf>
    <xf numFmtId="170" fontId="58" fillId="73" borderId="44" xfId="1519" applyNumberFormat="1" applyFont="1" applyFill="1" applyBorder="1" applyAlignment="1">
      <alignment vertical="center"/>
    </xf>
    <xf numFmtId="0" fontId="58" fillId="73" borderId="47" xfId="1535" applyFont="1" applyFill="1" applyBorder="1" applyAlignment="1">
      <alignment horizontal="center" vertical="top"/>
    </xf>
    <xf numFmtId="3" fontId="82" fillId="0" borderId="39" xfId="0" applyNumberFormat="1" applyFont="1" applyBorder="1" applyAlignment="1">
      <alignment horizontal="center" vertical="center" wrapText="1"/>
    </xf>
    <xf numFmtId="3" fontId="82" fillId="0" borderId="62" xfId="0" applyNumberFormat="1" applyFont="1" applyBorder="1" applyAlignment="1">
      <alignment horizontal="center" vertical="center" wrapText="1"/>
    </xf>
    <xf numFmtId="171" fontId="92" fillId="0" borderId="59" xfId="1540" applyNumberFormat="1" applyFont="1" applyBorder="1" applyAlignment="1">
      <alignment horizontal="center" vertical="center"/>
    </xf>
    <xf numFmtId="171" fontId="92" fillId="0" borderId="60" xfId="1540" applyNumberFormat="1" applyFont="1" applyBorder="1" applyAlignment="1">
      <alignment horizontal="center" vertical="center"/>
    </xf>
    <xf numFmtId="0" fontId="93" fillId="0" borderId="61" xfId="0" applyFont="1" applyBorder="1" applyAlignment="1">
      <alignment vertical="center"/>
    </xf>
    <xf numFmtId="3" fontId="93" fillId="0" borderId="39" xfId="0" applyNumberFormat="1" applyFont="1" applyBorder="1" applyAlignment="1">
      <alignment horizontal="center" vertical="center" wrapText="1"/>
    </xf>
    <xf numFmtId="3" fontId="93" fillId="0" borderId="62" xfId="0" applyNumberFormat="1" applyFont="1" applyBorder="1" applyAlignment="1">
      <alignment horizontal="center" vertical="center" wrapText="1"/>
    </xf>
    <xf numFmtId="3" fontId="93" fillId="0" borderId="39" xfId="0" applyNumberFormat="1" applyFont="1" applyBorder="1" applyAlignment="1">
      <alignment horizontal="center" vertical="center"/>
    </xf>
    <xf numFmtId="3" fontId="93" fillId="0" borderId="62" xfId="0" applyNumberFormat="1" applyFont="1" applyBorder="1" applyAlignment="1">
      <alignment horizontal="center" vertical="center"/>
    </xf>
    <xf numFmtId="171" fontId="92" fillId="0" borderId="39" xfId="1540" applyNumberFormat="1" applyFont="1" applyBorder="1" applyAlignment="1">
      <alignment horizontal="center" vertical="center"/>
    </xf>
    <xf numFmtId="171" fontId="92" fillId="0" borderId="62" xfId="1540" applyNumberFormat="1" applyFont="1" applyBorder="1" applyAlignment="1">
      <alignment horizontal="center" vertical="center"/>
    </xf>
    <xf numFmtId="3" fontId="93" fillId="0" borderId="61" xfId="0" applyNumberFormat="1" applyFont="1" applyBorder="1" applyAlignment="1">
      <alignment vertical="center"/>
    </xf>
    <xf numFmtId="3" fontId="94" fillId="73" borderId="39" xfId="0" applyNumberFormat="1" applyFont="1" applyFill="1" applyBorder="1" applyAlignment="1">
      <alignment vertical="center"/>
    </xf>
    <xf numFmtId="3" fontId="94" fillId="73" borderId="56" xfId="0" applyNumberFormat="1" applyFont="1" applyFill="1" applyBorder="1" applyAlignment="1">
      <alignment vertical="center"/>
    </xf>
    <xf numFmtId="3" fontId="93" fillId="0" borderId="39" xfId="0" applyNumberFormat="1" applyFont="1" applyBorder="1" applyAlignment="1">
      <alignment vertical="center"/>
    </xf>
    <xf numFmtId="3" fontId="93" fillId="0" borderId="39" xfId="0" applyNumberFormat="1" applyFont="1" applyFill="1" applyBorder="1" applyAlignment="1">
      <alignment vertical="center"/>
    </xf>
    <xf numFmtId="3" fontId="94" fillId="73" borderId="68" xfId="0" applyNumberFormat="1" applyFont="1" applyFill="1" applyBorder="1" applyAlignment="1">
      <alignment vertical="center"/>
    </xf>
    <xf numFmtId="3" fontId="94" fillId="73" borderId="58" xfId="0" applyNumberFormat="1" applyFont="1" applyFill="1" applyBorder="1" applyAlignment="1">
      <alignment vertical="center"/>
    </xf>
    <xf numFmtId="0" fontId="58" fillId="73" borderId="45" xfId="0" applyFont="1" applyFill="1" applyBorder="1" applyAlignment="1">
      <alignment wrapText="1"/>
    </xf>
    <xf numFmtId="0" fontId="11" fillId="0" borderId="1" xfId="1610" applyNumberFormat="1" applyFont="1" applyBorder="1" applyAlignment="1">
      <alignment horizontal="right" vertical="center"/>
    </xf>
    <xf numFmtId="0" fontId="11" fillId="0" borderId="30" xfId="1610" applyNumberFormat="1" applyFont="1" applyBorder="1" applyAlignment="1">
      <alignment horizontal="right" vertical="center"/>
    </xf>
    <xf numFmtId="0" fontId="79" fillId="73" borderId="1" xfId="0" applyFont="1" applyFill="1" applyBorder="1" applyAlignment="1">
      <alignment horizontal="center" vertical="center" wrapText="1"/>
    </xf>
    <xf numFmtId="0" fontId="58" fillId="73" borderId="57" xfId="1540" applyFont="1" applyFill="1" applyBorder="1" applyAlignment="1">
      <alignment vertical="center" wrapText="1"/>
    </xf>
    <xf numFmtId="3" fontId="58" fillId="73" borderId="68" xfId="1540" applyNumberFormat="1" applyFont="1" applyFill="1" applyBorder="1" applyAlignment="1">
      <alignment vertical="center"/>
    </xf>
    <xf numFmtId="3" fontId="58" fillId="73" borderId="58" xfId="1540" applyNumberFormat="1" applyFont="1" applyFill="1" applyBorder="1" applyAlignment="1">
      <alignment vertical="center"/>
    </xf>
    <xf numFmtId="3" fontId="58" fillId="73" borderId="31" xfId="1483" applyNumberFormat="1" applyFont="1" applyFill="1" applyBorder="1" applyAlignment="1">
      <alignment horizontal="right" vertical="center"/>
    </xf>
    <xf numFmtId="3" fontId="93" fillId="0" borderId="62" xfId="0" applyNumberFormat="1" applyFont="1" applyFill="1" applyBorder="1" applyAlignment="1">
      <alignment horizontal="center" vertical="center" wrapText="1"/>
    </xf>
    <xf numFmtId="3" fontId="93" fillId="0" borderId="62" xfId="0" applyNumberFormat="1" applyFont="1" applyFill="1" applyBorder="1" applyAlignment="1">
      <alignment horizontal="center" vertical="center"/>
    </xf>
    <xf numFmtId="171" fontId="92" fillId="0" borderId="62" xfId="1540" applyNumberFormat="1" applyFont="1" applyFill="1" applyBorder="1" applyAlignment="1">
      <alignment horizontal="center" vertical="center"/>
    </xf>
    <xf numFmtId="171" fontId="123" fillId="106" borderId="90" xfId="0" applyNumberFormat="1" applyFont="1" applyFill="1" applyBorder="1" applyAlignment="1">
      <alignment horizontal="center" vertical="center"/>
    </xf>
    <xf numFmtId="184" fontId="58" fillId="106" borderId="35" xfId="1540" applyNumberFormat="1" applyFont="1" applyFill="1" applyBorder="1" applyAlignment="1">
      <alignment horizontal="center" vertical="center" wrapText="1"/>
    </xf>
    <xf numFmtId="0" fontId="58" fillId="106" borderId="47" xfId="1540" applyFont="1" applyFill="1" applyBorder="1" applyAlignment="1">
      <alignment horizontal="center" vertical="top" wrapText="1"/>
    </xf>
    <xf numFmtId="0" fontId="58" fillId="106" borderId="36" xfId="1540" applyFont="1" applyFill="1" applyBorder="1" applyAlignment="1">
      <alignment horizontal="center" vertical="top" wrapText="1"/>
    </xf>
    <xf numFmtId="171" fontId="58" fillId="106" borderId="35" xfId="1540" applyNumberFormat="1" applyFont="1" applyFill="1" applyBorder="1" applyAlignment="1">
      <alignment horizontal="center" vertical="center" wrapText="1"/>
    </xf>
    <xf numFmtId="0" fontId="58" fillId="106" borderId="47" xfId="0" applyFont="1" applyFill="1" applyBorder="1" applyAlignment="1">
      <alignment horizontal="center" vertical="top"/>
    </xf>
    <xf numFmtId="0" fontId="58" fillId="106" borderId="36" xfId="0" applyFont="1" applyFill="1" applyBorder="1" applyAlignment="1">
      <alignment horizontal="center" vertical="top"/>
    </xf>
    <xf numFmtId="0" fontId="58" fillId="106" borderId="48" xfId="1542" applyFont="1" applyFill="1" applyBorder="1" applyAlignment="1">
      <alignment horizontal="center" vertical="center" wrapText="1"/>
    </xf>
    <xf numFmtId="0" fontId="58" fillId="106" borderId="43" xfId="1542" applyFont="1" applyFill="1" applyBorder="1" applyAlignment="1">
      <alignment horizontal="center" vertical="center" wrapText="1"/>
    </xf>
    <xf numFmtId="0" fontId="58" fillId="106" borderId="47" xfId="1542" applyFont="1" applyFill="1" applyBorder="1" applyAlignment="1">
      <alignment horizontal="center" vertical="center"/>
    </xf>
    <xf numFmtId="0" fontId="58" fillId="106" borderId="36" xfId="1542" applyFont="1" applyFill="1" applyBorder="1" applyAlignment="1">
      <alignment horizontal="center" vertical="center"/>
    </xf>
    <xf numFmtId="0" fontId="58" fillId="106" borderId="47" xfId="0" applyFont="1" applyFill="1" applyBorder="1" applyAlignment="1">
      <alignment horizontal="center" vertical="top" wrapText="1"/>
    </xf>
    <xf numFmtId="14" fontId="58" fillId="73" borderId="105" xfId="0" applyNumberFormat="1" applyFont="1" applyFill="1" applyBorder="1" applyAlignment="1">
      <alignment horizontal="center" vertical="center" wrapText="1"/>
    </xf>
    <xf numFmtId="3" fontId="93" fillId="0" borderId="39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3" fontId="93" fillId="0" borderId="62" xfId="0" applyNumberFormat="1" applyFont="1" applyBorder="1" applyAlignment="1">
      <alignment vertical="center"/>
    </xf>
    <xf numFmtId="3" fontId="93" fillId="0" borderId="62" xfId="0" applyNumberFormat="1" applyFont="1" applyFill="1" applyBorder="1" applyAlignment="1">
      <alignment vertical="center"/>
    </xf>
    <xf numFmtId="0" fontId="82" fillId="0" borderId="0" xfId="0" applyFont="1" applyAlignment="1">
      <alignment vertical="center" wrapText="1"/>
    </xf>
    <xf numFmtId="171" fontId="79" fillId="73" borderId="46" xfId="0" applyNumberFormat="1" applyFont="1" applyFill="1" applyBorder="1" applyAlignment="1">
      <alignment horizontal="center" vertical="center" wrapText="1"/>
    </xf>
    <xf numFmtId="171" fontId="79" fillId="73" borderId="35" xfId="0" applyNumberFormat="1" applyFont="1" applyFill="1" applyBorder="1" applyAlignment="1">
      <alignment horizontal="center" vertical="center" wrapText="1"/>
    </xf>
    <xf numFmtId="0" fontId="80" fillId="0" borderId="0" xfId="0" applyFont="1" applyFill="1"/>
    <xf numFmtId="0" fontId="58" fillId="106" borderId="55" xfId="0" applyFont="1" applyFill="1" applyBorder="1" applyAlignment="1">
      <alignment horizontal="left" vertical="center" wrapText="1"/>
    </xf>
    <xf numFmtId="0" fontId="11" fillId="106" borderId="39" xfId="0" applyFont="1" applyFill="1" applyBorder="1" applyAlignment="1">
      <alignment horizontal="center" vertical="center" wrapText="1"/>
    </xf>
    <xf numFmtId="3" fontId="58" fillId="106" borderId="39" xfId="0" applyNumberFormat="1" applyFont="1" applyFill="1" applyBorder="1" applyAlignment="1">
      <alignment horizontal="right" vertical="center" wrapText="1"/>
    </xf>
    <xf numFmtId="0" fontId="58" fillId="106" borderId="39" xfId="0" applyFont="1" applyFill="1" applyBorder="1" applyAlignment="1">
      <alignment horizontal="center" vertical="center" wrapText="1"/>
    </xf>
    <xf numFmtId="3" fontId="58" fillId="106" borderId="39" xfId="0" applyNumberFormat="1" applyFont="1" applyFill="1" applyBorder="1" applyAlignment="1">
      <alignment vertical="center" wrapText="1"/>
    </xf>
    <xf numFmtId="3" fontId="58" fillId="106" borderId="56" xfId="0" applyNumberFormat="1" applyFont="1" applyFill="1" applyBorder="1" applyAlignment="1">
      <alignment vertical="center" wrapText="1"/>
    </xf>
    <xf numFmtId="0" fontId="58" fillId="106" borderId="68" xfId="0" applyFont="1" applyFill="1" applyBorder="1" applyAlignment="1">
      <alignment horizontal="center" vertical="center" wrapText="1"/>
    </xf>
    <xf numFmtId="3" fontId="58" fillId="106" borderId="68" xfId="0" applyNumberFormat="1" applyFont="1" applyFill="1" applyBorder="1" applyAlignment="1">
      <alignment vertical="center" wrapText="1"/>
    </xf>
    <xf numFmtId="3" fontId="58" fillId="106" borderId="58" xfId="0" applyNumberFormat="1" applyFont="1" applyFill="1" applyBorder="1" applyAlignment="1">
      <alignment vertical="center" wrapText="1"/>
    </xf>
    <xf numFmtId="3" fontId="58" fillId="106" borderId="5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58" fillId="106" borderId="55" xfId="0" applyFont="1" applyFill="1" applyBorder="1" applyAlignment="1" applyProtection="1">
      <alignment vertical="center" wrapText="1"/>
    </xf>
    <xf numFmtId="3" fontId="11" fillId="106" borderId="39" xfId="0" applyNumberFormat="1" applyFont="1" applyFill="1" applyBorder="1" applyAlignment="1">
      <alignment horizontal="right" vertical="center" wrapText="1"/>
    </xf>
    <xf numFmtId="3" fontId="11" fillId="106" borderId="56" xfId="0" applyNumberFormat="1" applyFont="1" applyFill="1" applyBorder="1" applyAlignment="1">
      <alignment horizontal="right" vertical="center" wrapText="1"/>
    </xf>
    <xf numFmtId="0" fontId="11" fillId="106" borderId="55" xfId="0" applyFont="1" applyFill="1" applyBorder="1" applyAlignment="1">
      <alignment horizontal="left" vertical="center" wrapText="1"/>
    </xf>
    <xf numFmtId="3" fontId="122" fillId="0" borderId="0" xfId="0" applyNumberFormat="1" applyFont="1" applyAlignment="1"/>
    <xf numFmtId="2" fontId="75" fillId="0" borderId="58" xfId="0" applyNumberFormat="1" applyFont="1" applyBorder="1" applyAlignment="1">
      <alignment horizontal="center" vertical="center"/>
    </xf>
    <xf numFmtId="0" fontId="79" fillId="106" borderId="56" xfId="0" applyFont="1" applyFill="1" applyBorder="1" applyAlignment="1">
      <alignment horizontal="center" vertical="center"/>
    </xf>
    <xf numFmtId="3" fontId="11" fillId="0" borderId="35" xfId="1514" applyNumberFormat="1" applyFont="1" applyFill="1" applyBorder="1" applyAlignment="1">
      <alignment horizontal="right" vertical="center" wrapText="1"/>
    </xf>
    <xf numFmtId="3" fontId="11" fillId="0" borderId="43" xfId="1514" applyNumberFormat="1" applyFont="1" applyFill="1" applyBorder="1" applyAlignment="1">
      <alignment horizontal="right" vertical="center" wrapText="1"/>
    </xf>
    <xf numFmtId="0" fontId="58" fillId="106" borderId="34" xfId="0" applyFont="1" applyFill="1" applyBorder="1" applyAlignment="1">
      <alignment horizontal="left" vertical="center"/>
    </xf>
    <xf numFmtId="3" fontId="58" fillId="106" borderId="31" xfId="1374" applyNumberFormat="1" applyFont="1" applyFill="1" applyBorder="1" applyAlignment="1">
      <alignment horizontal="right" vertical="center"/>
    </xf>
    <xf numFmtId="0" fontId="75" fillId="0" borderId="44" xfId="0" applyFont="1" applyFill="1" applyBorder="1"/>
    <xf numFmtId="0" fontId="75" fillId="0" borderId="31" xfId="0" applyFont="1" applyFill="1" applyBorder="1"/>
    <xf numFmtId="3" fontId="79" fillId="106" borderId="45" xfId="1374" applyNumberFormat="1" applyFont="1" applyFill="1" applyBorder="1" applyAlignment="1">
      <alignment horizontal="left" vertical="center"/>
    </xf>
    <xf numFmtId="3" fontId="79" fillId="106" borderId="33" xfId="1374" applyNumberFormat="1" applyFont="1" applyFill="1" applyBorder="1" applyAlignment="1">
      <alignment horizontal="left" vertical="center"/>
    </xf>
    <xf numFmtId="171" fontId="87" fillId="106" borderId="48" xfId="1540" applyNumberFormat="1" applyFont="1" applyFill="1" applyBorder="1" applyAlignment="1">
      <alignment horizontal="center" vertical="center" wrapText="1"/>
    </xf>
    <xf numFmtId="172" fontId="87" fillId="106" borderId="48" xfId="1540" applyNumberFormat="1" applyFont="1" applyFill="1" applyBorder="1" applyAlignment="1">
      <alignment horizontal="center" vertical="center" wrapText="1"/>
    </xf>
    <xf numFmtId="171" fontId="87" fillId="106" borderId="47" xfId="1540" applyNumberFormat="1" applyFont="1" applyFill="1" applyBorder="1" applyAlignment="1">
      <alignment horizontal="center" vertical="center" wrapText="1"/>
    </xf>
    <xf numFmtId="3" fontId="92" fillId="0" borderId="29" xfId="1540" applyNumberFormat="1" applyFont="1" applyBorder="1" applyAlignment="1">
      <alignment horizontal="center" vertical="center"/>
    </xf>
    <xf numFmtId="3" fontId="92" fillId="0" borderId="1" xfId="1540" applyNumberFormat="1" applyFont="1" applyBorder="1" applyAlignment="1">
      <alignment horizontal="center" vertical="center"/>
    </xf>
    <xf numFmtId="3" fontId="92" fillId="0" borderId="1" xfId="1540" applyNumberFormat="1" applyFont="1" applyBorder="1" applyAlignment="1">
      <alignment horizontal="right" vertical="center"/>
    </xf>
    <xf numFmtId="10" fontId="92" fillId="69" borderId="1" xfId="1540" applyNumberFormat="1" applyFont="1" applyFill="1" applyBorder="1" applyAlignment="1">
      <alignment horizontal="center" vertical="center"/>
    </xf>
    <xf numFmtId="0" fontId="92" fillId="0" borderId="1" xfId="1540" applyFont="1" applyBorder="1" applyAlignment="1">
      <alignment vertical="center" wrapText="1"/>
    </xf>
    <xf numFmtId="0" fontId="92" fillId="0" borderId="1" xfId="1540" applyFont="1" applyBorder="1" applyAlignment="1">
      <alignment horizontal="center" vertical="center" wrapText="1"/>
    </xf>
    <xf numFmtId="3" fontId="92" fillId="0" borderId="1" xfId="1540" applyNumberFormat="1" applyFont="1" applyBorder="1" applyAlignment="1">
      <alignment horizontal="center" vertical="center" wrapText="1"/>
    </xf>
    <xf numFmtId="3" fontId="92" fillId="0" borderId="30" xfId="1540" applyNumberFormat="1" applyFont="1" applyBorder="1" applyAlignment="1">
      <alignment horizontal="center" vertical="center"/>
    </xf>
    <xf numFmtId="0" fontId="87" fillId="73" borderId="34" xfId="1540" applyFont="1" applyFill="1" applyBorder="1" applyAlignment="1">
      <alignment horizontal="center" vertical="center" wrapText="1"/>
    </xf>
    <xf numFmtId="0" fontId="87" fillId="73" borderId="44" xfId="1540" applyFont="1" applyFill="1" applyBorder="1" applyAlignment="1">
      <alignment vertical="center" wrapText="1"/>
    </xf>
    <xf numFmtId="3" fontId="87" fillId="73" borderId="44" xfId="1540" applyNumberFormat="1" applyFont="1" applyFill="1" applyBorder="1" applyAlignment="1">
      <alignment vertical="center" wrapText="1"/>
    </xf>
    <xf numFmtId="3" fontId="87" fillId="73" borderId="44" xfId="1540" applyNumberFormat="1" applyFont="1" applyFill="1" applyBorder="1" applyAlignment="1">
      <alignment horizontal="right" vertical="center" wrapText="1"/>
    </xf>
    <xf numFmtId="3" fontId="87" fillId="73" borderId="31" xfId="1540" applyNumberFormat="1" applyFont="1" applyFill="1" applyBorder="1" applyAlignment="1">
      <alignment horizontal="right" vertical="center" wrapText="1"/>
    </xf>
    <xf numFmtId="171" fontId="92" fillId="69" borderId="1" xfId="1540" applyNumberFormat="1" applyFont="1" applyFill="1" applyBorder="1" applyAlignment="1">
      <alignment horizontal="center" vertical="center"/>
    </xf>
    <xf numFmtId="3" fontId="92" fillId="0" borderId="48" xfId="1540" applyNumberFormat="1" applyFont="1" applyBorder="1" applyAlignment="1">
      <alignment horizontal="right" vertical="center"/>
    </xf>
    <xf numFmtId="171" fontId="92" fillId="69" borderId="48" xfId="1540" applyNumberFormat="1" applyFont="1" applyFill="1" applyBorder="1" applyAlignment="1">
      <alignment horizontal="center" vertical="center"/>
    </xf>
    <xf numFmtId="10" fontId="92" fillId="69" borderId="48" xfId="1540" applyNumberFormat="1" applyFont="1" applyFill="1" applyBorder="1" applyAlignment="1">
      <alignment horizontal="center" vertical="center"/>
    </xf>
    <xf numFmtId="0" fontId="92" fillId="0" borderId="48" xfId="1540" applyFont="1" applyBorder="1" applyAlignment="1">
      <alignment vertical="center" wrapText="1"/>
    </xf>
    <xf numFmtId="3" fontId="92" fillId="0" borderId="48" xfId="1540" applyNumberFormat="1" applyFont="1" applyBorder="1" applyAlignment="1">
      <alignment horizontal="center" vertical="center" wrapText="1"/>
    </xf>
    <xf numFmtId="3" fontId="92" fillId="0" borderId="48" xfId="1540" applyNumberFormat="1" applyFont="1" applyBorder="1" applyAlignment="1">
      <alignment horizontal="center" vertical="center"/>
    </xf>
    <xf numFmtId="3" fontId="92" fillId="0" borderId="43" xfId="1540" applyNumberFormat="1" applyFont="1" applyBorder="1" applyAlignment="1">
      <alignment horizontal="center" vertical="center"/>
    </xf>
    <xf numFmtId="3" fontId="87" fillId="73" borderId="31" xfId="1540" applyNumberFormat="1" applyFont="1" applyFill="1" applyBorder="1" applyAlignment="1">
      <alignment vertical="center" wrapText="1"/>
    </xf>
    <xf numFmtId="3" fontId="11" fillId="0" borderId="31" xfId="1542" applyNumberFormat="1" applyFont="1" applyBorder="1" applyAlignment="1">
      <alignment vertical="center"/>
    </xf>
    <xf numFmtId="3" fontId="58" fillId="106" borderId="43" xfId="1514" applyNumberFormat="1" applyFont="1" applyFill="1" applyBorder="1" applyAlignment="1">
      <alignment horizontal="right" vertical="center" wrapText="1"/>
    </xf>
    <xf numFmtId="3" fontId="58" fillId="106" borderId="44" xfId="1356" applyNumberFormat="1" applyFont="1" applyFill="1" applyBorder="1" applyAlignment="1">
      <alignment horizontal="right" vertical="center"/>
    </xf>
    <xf numFmtId="3" fontId="58" fillId="106" borderId="31" xfId="1356" applyNumberFormat="1" applyFont="1" applyFill="1" applyBorder="1" applyAlignment="1">
      <alignment horizontal="right" vertical="center"/>
    </xf>
    <xf numFmtId="0" fontId="79" fillId="73" borderId="105" xfId="0" applyFont="1" applyFill="1" applyBorder="1" applyAlignment="1">
      <alignment horizontal="center" vertical="center"/>
    </xf>
    <xf numFmtId="3" fontId="75" fillId="0" borderId="107" xfId="0" applyNumberFormat="1" applyFont="1" applyBorder="1" applyAlignment="1">
      <alignment vertical="center"/>
    </xf>
    <xf numFmtId="0" fontId="78" fillId="0" borderId="106" xfId="0" applyFont="1" applyBorder="1" applyAlignment="1">
      <alignment vertical="center"/>
    </xf>
    <xf numFmtId="0" fontId="79" fillId="73" borderId="108" xfId="0" applyFont="1" applyFill="1" applyBorder="1" applyAlignment="1">
      <alignment vertical="center"/>
    </xf>
    <xf numFmtId="10" fontId="79" fillId="73" borderId="109" xfId="0" applyNumberFormat="1" applyFont="1" applyFill="1" applyBorder="1" applyAlignment="1">
      <alignment vertical="center"/>
    </xf>
    <xf numFmtId="0" fontId="79" fillId="73" borderId="109" xfId="0" applyFont="1" applyFill="1" applyBorder="1" applyAlignment="1">
      <alignment vertical="center"/>
    </xf>
    <xf numFmtId="3" fontId="79" fillId="73" borderId="109" xfId="0" applyNumberFormat="1" applyFont="1" applyFill="1" applyBorder="1" applyAlignment="1">
      <alignment vertical="center"/>
    </xf>
    <xf numFmtId="3" fontId="79" fillId="73" borderId="110" xfId="0" applyNumberFormat="1" applyFont="1" applyFill="1" applyBorder="1" applyAlignment="1">
      <alignment vertical="center"/>
    </xf>
    <xf numFmtId="3" fontId="58" fillId="109" borderId="58" xfId="1540" applyNumberFormat="1" applyFont="1" applyFill="1" applyBorder="1" applyAlignment="1">
      <alignment vertical="center"/>
    </xf>
    <xf numFmtId="169" fontId="11" fillId="0" borderId="0" xfId="1370" applyFont="1" applyBorder="1"/>
    <xf numFmtId="0" fontId="11" fillId="0" borderId="0" xfId="1483" applyFont="1" applyBorder="1"/>
    <xf numFmtId="3" fontId="11" fillId="0" borderId="0" xfId="1483" applyNumberFormat="1" applyFont="1" applyFill="1" applyBorder="1" applyAlignment="1">
      <alignment horizontal="right" vertical="center" wrapText="1"/>
    </xf>
    <xf numFmtId="174" fontId="11" fillId="0" borderId="0" xfId="1370" applyNumberFormat="1" applyFont="1" applyBorder="1"/>
    <xf numFmtId="0" fontId="124" fillId="108" borderId="28" xfId="1286" applyFont="1" applyFill="1" applyBorder="1" applyAlignment="1" applyProtection="1">
      <alignment horizontal="center"/>
    </xf>
    <xf numFmtId="0" fontId="58" fillId="109" borderId="69" xfId="0" applyFont="1" applyFill="1" applyBorder="1" applyAlignment="1">
      <alignment horizontal="center" vertical="center"/>
    </xf>
    <xf numFmtId="0" fontId="58" fillId="109" borderId="70" xfId="0" applyFont="1" applyFill="1" applyBorder="1" applyAlignment="1">
      <alignment horizontal="center" vertical="center"/>
    </xf>
    <xf numFmtId="0" fontId="124" fillId="108" borderId="28" xfId="1286" applyFont="1" applyFill="1" applyBorder="1" applyAlignment="1" applyProtection="1">
      <alignment horizontal="center" vertical="center"/>
    </xf>
    <xf numFmtId="0" fontId="125" fillId="0" borderId="0" xfId="0" applyFont="1"/>
    <xf numFmtId="0" fontId="125" fillId="107" borderId="0" xfId="0" applyFont="1" applyFill="1" applyBorder="1"/>
    <xf numFmtId="3" fontId="125" fillId="0" borderId="0" xfId="0" applyNumberFormat="1" applyFont="1"/>
    <xf numFmtId="0" fontId="125" fillId="107" borderId="0" xfId="0" applyFont="1" applyFill="1" applyBorder="1" applyAlignment="1">
      <alignment horizontal="center"/>
    </xf>
    <xf numFmtId="0" fontId="11" fillId="107" borderId="0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center"/>
    </xf>
    <xf numFmtId="0" fontId="11" fillId="107" borderId="0" xfId="0" applyFont="1" applyFill="1" applyBorder="1" applyAlignment="1">
      <alignment horizontal="center" vertical="top" wrapText="1"/>
    </xf>
    <xf numFmtId="0" fontId="11" fillId="0" borderId="94" xfId="0" applyFont="1" applyBorder="1" applyAlignment="1">
      <alignment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4" xfId="0" applyFont="1" applyBorder="1" applyAlignment="1">
      <alignment horizontal="justify" vertical="center" wrapText="1"/>
    </xf>
    <xf numFmtId="3" fontId="11" fillId="0" borderId="88" xfId="0" applyNumberFormat="1" applyFont="1" applyFill="1" applyBorder="1" applyAlignment="1">
      <alignment horizontal="right" vertical="center" wrapText="1"/>
    </xf>
    <xf numFmtId="3" fontId="11" fillId="0" borderId="89" xfId="0" applyNumberFormat="1" applyFont="1" applyFill="1" applyBorder="1" applyAlignment="1">
      <alignment horizontal="right" vertical="center" wrapText="1"/>
    </xf>
    <xf numFmtId="3" fontId="122" fillId="107" borderId="0" xfId="0" applyNumberFormat="1" applyFont="1" applyFill="1" applyBorder="1" applyAlignment="1">
      <alignment horizontal="right" vertical="center" wrapText="1"/>
    </xf>
    <xf numFmtId="3" fontId="122" fillId="107" borderId="0" xfId="0" applyNumberFormat="1" applyFont="1" applyFill="1" applyBorder="1" applyAlignment="1">
      <alignment horizontal="center"/>
    </xf>
    <xf numFmtId="175" fontId="11" fillId="0" borderId="88" xfId="2678" applyNumberFormat="1" applyFont="1" applyBorder="1" applyAlignment="1">
      <alignment horizontal="center" vertical="center"/>
    </xf>
    <xf numFmtId="175" fontId="11" fillId="0" borderId="89" xfId="2678" applyNumberFormat="1" applyFont="1" applyBorder="1" applyAlignment="1">
      <alignment horizontal="center" vertical="center"/>
    </xf>
    <xf numFmtId="175" fontId="11" fillId="0" borderId="113" xfId="0" applyNumberFormat="1" applyFont="1" applyBorder="1" applyAlignment="1">
      <alignment horizontal="center" vertical="center"/>
    </xf>
    <xf numFmtId="175" fontId="11" fillId="0" borderId="114" xfId="0" applyNumberFormat="1" applyFont="1" applyBorder="1" applyAlignment="1">
      <alignment horizontal="center" vertical="center"/>
    </xf>
    <xf numFmtId="10" fontId="11" fillId="0" borderId="88" xfId="2678" applyNumberFormat="1" applyFont="1" applyBorder="1" applyAlignment="1">
      <alignment horizontal="center" vertical="center"/>
    </xf>
    <xf numFmtId="10" fontId="11" fillId="0" borderId="89" xfId="2678" applyNumberFormat="1" applyFont="1" applyBorder="1" applyAlignment="1">
      <alignment horizontal="center" vertical="center"/>
    </xf>
    <xf numFmtId="0" fontId="11" fillId="0" borderId="115" xfId="0" applyFont="1" applyBorder="1" applyAlignment="1">
      <alignment vertical="center"/>
    </xf>
    <xf numFmtId="10" fontId="11" fillId="0" borderId="116" xfId="2678" applyNumberFormat="1" applyFont="1" applyBorder="1" applyAlignment="1">
      <alignment horizontal="center" vertical="center"/>
    </xf>
    <xf numFmtId="10" fontId="11" fillId="0" borderId="117" xfId="2678" applyNumberFormat="1" applyFont="1" applyBorder="1" applyAlignment="1">
      <alignment horizontal="center" vertical="center"/>
    </xf>
    <xf numFmtId="0" fontId="11" fillId="0" borderId="115" xfId="0" applyFont="1" applyBorder="1" applyAlignment="1">
      <alignment horizontal="justify" vertical="center" wrapText="1"/>
    </xf>
    <xf numFmtId="3" fontId="11" fillId="0" borderId="116" xfId="0" applyNumberFormat="1" applyFont="1" applyFill="1" applyBorder="1" applyAlignment="1">
      <alignment horizontal="right" vertical="center" wrapText="1"/>
    </xf>
    <xf numFmtId="3" fontId="11" fillId="0" borderId="117" xfId="0" applyNumberFormat="1" applyFont="1" applyFill="1" applyBorder="1" applyAlignment="1">
      <alignment horizontal="right" vertical="center" wrapText="1"/>
    </xf>
    <xf numFmtId="3" fontId="11" fillId="107" borderId="0" xfId="0" applyNumberFormat="1" applyFont="1" applyFill="1" applyBorder="1" applyAlignment="1">
      <alignment horizontal="right" vertical="top" wrapText="1"/>
    </xf>
    <xf numFmtId="3" fontId="11" fillId="107" borderId="0" xfId="0" applyNumberFormat="1" applyFont="1" applyFill="1" applyBorder="1" applyAlignment="1">
      <alignment horizontal="center" vertical="top" wrapText="1"/>
    </xf>
    <xf numFmtId="171" fontId="58" fillId="109" borderId="99" xfId="0" applyNumberFormat="1" applyFont="1" applyFill="1" applyBorder="1" applyAlignment="1">
      <alignment horizontal="center" vertical="center" wrapText="1"/>
    </xf>
    <xf numFmtId="0" fontId="79" fillId="109" borderId="102" xfId="0" applyFont="1" applyFill="1" applyBorder="1" applyAlignment="1">
      <alignment horizontal="left" vertical="top" wrapText="1"/>
    </xf>
    <xf numFmtId="0" fontId="58" fillId="109" borderId="92" xfId="0" applyFont="1" applyFill="1" applyBorder="1" applyAlignment="1">
      <alignment horizontal="center" vertical="top" wrapText="1"/>
    </xf>
    <xf numFmtId="0" fontId="58" fillId="109" borderId="103" xfId="0" applyFont="1" applyFill="1" applyBorder="1" applyAlignment="1">
      <alignment horizontal="center" vertical="top" wrapText="1"/>
    </xf>
    <xf numFmtId="0" fontId="79" fillId="109" borderId="86" xfId="0" applyFont="1" applyFill="1" applyBorder="1" applyAlignment="1">
      <alignment horizontal="center" vertical="center" wrapText="1"/>
    </xf>
    <xf numFmtId="0" fontId="79" fillId="109" borderId="87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68" xfId="0" applyFont="1" applyBorder="1" applyAlignment="1">
      <alignment horizontal="center" vertical="center" wrapText="1"/>
    </xf>
    <xf numFmtId="3" fontId="11" fillId="69" borderId="68" xfId="0" applyNumberFormat="1" applyFont="1" applyFill="1" applyBorder="1" applyAlignment="1">
      <alignment horizontal="center" vertical="center" wrapText="1"/>
    </xf>
    <xf numFmtId="3" fontId="11" fillId="69" borderId="58" xfId="0" applyNumberFormat="1" applyFont="1" applyFill="1" applyBorder="1" applyAlignment="1">
      <alignment horizontal="center" vertical="center" wrapText="1"/>
    </xf>
    <xf numFmtId="0" fontId="58" fillId="109" borderId="29" xfId="1546" applyFont="1" applyFill="1" applyBorder="1" applyAlignment="1">
      <alignment horizontal="left" vertical="center" wrapText="1"/>
    </xf>
    <xf numFmtId="3" fontId="58" fillId="109" borderId="1" xfId="1546" applyNumberFormat="1" applyFont="1" applyFill="1" applyBorder="1" applyAlignment="1">
      <alignment horizontal="right" vertical="center" wrapText="1"/>
    </xf>
    <xf numFmtId="3" fontId="58" fillId="109" borderId="30" xfId="1546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vertical="center"/>
    </xf>
    <xf numFmtId="0" fontId="75" fillId="0" borderId="0" xfId="0" applyFont="1" applyBorder="1"/>
    <xf numFmtId="3" fontId="75" fillId="0" borderId="0" xfId="0" applyNumberFormat="1" applyFont="1" applyBorder="1"/>
    <xf numFmtId="3" fontId="11" fillId="0" borderId="39" xfId="1610" applyNumberFormat="1" applyFont="1" applyBorder="1" applyAlignment="1">
      <alignment horizontal="right" vertical="center" wrapText="1"/>
    </xf>
    <xf numFmtId="3" fontId="11" fillId="0" borderId="56" xfId="1610" applyNumberFormat="1" applyFont="1" applyBorder="1" applyAlignment="1">
      <alignment horizontal="right" vertical="center" wrapText="1"/>
    </xf>
    <xf numFmtId="3" fontId="58" fillId="73" borderId="39" xfId="1610" applyNumberFormat="1" applyFont="1" applyFill="1" applyBorder="1" applyAlignment="1">
      <alignment horizontal="right" vertical="center" wrapText="1"/>
    </xf>
    <xf numFmtId="3" fontId="58" fillId="73" borderId="56" xfId="1610" applyNumberFormat="1" applyFont="1" applyFill="1" applyBorder="1" applyAlignment="1">
      <alignment horizontal="right" vertical="center" wrapText="1"/>
    </xf>
    <xf numFmtId="3" fontId="58" fillId="73" borderId="68" xfId="1610" applyNumberFormat="1" applyFont="1" applyFill="1" applyBorder="1" applyAlignment="1">
      <alignment horizontal="right" vertical="center" wrapText="1"/>
    </xf>
    <xf numFmtId="3" fontId="58" fillId="73" borderId="58" xfId="1610" applyNumberFormat="1" applyFont="1" applyFill="1" applyBorder="1" applyAlignment="1">
      <alignment horizontal="right" vertical="center" wrapText="1"/>
    </xf>
    <xf numFmtId="14" fontId="58" fillId="73" borderId="69" xfId="0" applyNumberFormat="1" applyFont="1" applyFill="1" applyBorder="1" applyAlignment="1">
      <alignment horizontal="center" vertical="center" wrapText="1"/>
    </xf>
    <xf numFmtId="0" fontId="58" fillId="73" borderId="69" xfId="0" applyFont="1" applyFill="1" applyBorder="1" applyAlignment="1">
      <alignment horizontal="center" vertical="center" wrapText="1"/>
    </xf>
    <xf numFmtId="14" fontId="58" fillId="73" borderId="70" xfId="0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58" fillId="110" borderId="1" xfId="1519" applyFont="1" applyFill="1" applyBorder="1" applyAlignment="1">
      <alignment horizontal="left" vertical="center" indent="3"/>
    </xf>
    <xf numFmtId="3" fontId="58" fillId="110" borderId="1" xfId="1519" applyNumberFormat="1" applyFont="1" applyFill="1" applyBorder="1" applyAlignment="1">
      <alignment vertical="center"/>
    </xf>
    <xf numFmtId="3" fontId="58" fillId="110" borderId="30" xfId="1519" applyNumberFormat="1" applyFont="1" applyFill="1" applyBorder="1" applyAlignment="1">
      <alignment vertical="center"/>
    </xf>
    <xf numFmtId="3" fontId="11" fillId="0" borderId="0" xfId="1483" applyNumberFormat="1" applyFont="1" applyFill="1"/>
    <xf numFmtId="3" fontId="122" fillId="0" borderId="0" xfId="0" applyNumberFormat="1" applyFont="1"/>
    <xf numFmtId="0" fontId="75" fillId="0" borderId="48" xfId="0" applyFont="1" applyFill="1" applyBorder="1" applyAlignment="1">
      <alignment horizontal="left" vertical="center"/>
    </xf>
    <xf numFmtId="0" fontId="126" fillId="108" borderId="28" xfId="1286" applyFont="1" applyFill="1" applyBorder="1" applyAlignment="1" applyProtection="1">
      <alignment horizontal="center" vertical="center"/>
    </xf>
    <xf numFmtId="2" fontId="75" fillId="0" borderId="0" xfId="0" applyNumberFormat="1" applyFont="1"/>
    <xf numFmtId="0" fontId="79" fillId="73" borderId="39" xfId="0" applyFont="1" applyFill="1" applyBorder="1" applyAlignment="1">
      <alignment horizontal="center" vertical="center"/>
    </xf>
    <xf numFmtId="4" fontId="75" fillId="0" borderId="0" xfId="0" applyNumberFormat="1" applyFont="1"/>
    <xf numFmtId="0" fontId="75" fillId="0" borderId="34" xfId="0" applyFont="1" applyFill="1" applyBorder="1" applyAlignment="1">
      <alignment horizontal="center" vertical="center"/>
    </xf>
    <xf numFmtId="0" fontId="75" fillId="0" borderId="44" xfId="0" applyFont="1" applyFill="1" applyBorder="1" applyAlignment="1">
      <alignment horizontal="center" vertical="center"/>
    </xf>
    <xf numFmtId="10" fontId="75" fillId="0" borderId="44" xfId="1610" applyNumberFormat="1" applyFont="1" applyFill="1" applyBorder="1" applyAlignment="1">
      <alignment horizontal="center" vertical="center"/>
    </xf>
    <xf numFmtId="0" fontId="12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2" fontId="75" fillId="0" borderId="0" xfId="0" applyNumberFormat="1" applyFont="1" applyAlignment="1">
      <alignment horizontal="center"/>
    </xf>
    <xf numFmtId="0" fontId="128" fillId="0" borderId="0" xfId="0" applyFont="1" applyAlignment="1">
      <alignment horizontal="center"/>
    </xf>
    <xf numFmtId="0" fontId="58" fillId="109" borderId="34" xfId="0" applyFont="1" applyFill="1" applyBorder="1" applyAlignment="1">
      <alignment horizontal="left" vertical="center"/>
    </xf>
    <xf numFmtId="0" fontId="58" fillId="109" borderId="44" xfId="0" applyFont="1" applyFill="1" applyBorder="1" applyAlignment="1">
      <alignment horizontal="center" vertical="center"/>
    </xf>
    <xf numFmtId="3" fontId="58" fillId="109" borderId="44" xfId="1356" applyNumberFormat="1" applyFont="1" applyFill="1" applyBorder="1" applyAlignment="1">
      <alignment horizontal="right" vertical="center"/>
    </xf>
    <xf numFmtId="3" fontId="58" fillId="109" borderId="31" xfId="1356" applyNumberFormat="1" applyFont="1" applyFill="1" applyBorder="1" applyAlignment="1">
      <alignment horizontal="right" vertical="center"/>
    </xf>
    <xf numFmtId="168" fontId="58" fillId="0" borderId="0" xfId="0" applyNumberFormat="1" applyFont="1" applyAlignment="1">
      <alignment horizontal="center"/>
    </xf>
    <xf numFmtId="0" fontId="11" fillId="0" borderId="0" xfId="1544" applyFont="1" applyFill="1" applyBorder="1" applyAlignment="1" applyProtection="1">
      <alignment horizontal="right" vertical="center"/>
    </xf>
    <xf numFmtId="178" fontId="58" fillId="73" borderId="44" xfId="0" applyNumberFormat="1" applyFont="1" applyFill="1" applyBorder="1" applyAlignment="1">
      <alignment vertical="center"/>
    </xf>
    <xf numFmtId="3" fontId="11" fillId="0" borderId="56" xfId="1483" applyNumberFormat="1" applyFont="1" applyBorder="1" applyAlignment="1">
      <alignment horizontal="right" vertical="center" wrapText="1"/>
    </xf>
    <xf numFmtId="3" fontId="11" fillId="0" borderId="39" xfId="1483" applyNumberFormat="1" applyFont="1" applyBorder="1" applyAlignment="1">
      <alignment horizontal="right" vertical="center" wrapText="1"/>
    </xf>
    <xf numFmtId="3" fontId="125" fillId="0" borderId="0" xfId="0" applyNumberFormat="1" applyFont="1"/>
    <xf numFmtId="0" fontId="0" fillId="0" borderId="0" xfId="0"/>
    <xf numFmtId="205" fontId="41" fillId="0" borderId="0" xfId="0" applyNumberFormat="1" applyFont="1"/>
    <xf numFmtId="0" fontId="11" fillId="0" borderId="42" xfId="1540" applyFont="1" applyBorder="1" applyAlignment="1">
      <alignment vertical="center" wrapText="1"/>
    </xf>
    <xf numFmtId="3" fontId="11" fillId="0" borderId="48" xfId="1540" applyNumberFormat="1" applyFont="1" applyBorder="1" applyAlignment="1">
      <alignment horizontal="right" vertical="center"/>
    </xf>
    <xf numFmtId="3" fontId="11" fillId="0" borderId="43" xfId="1540" applyNumberFormat="1" applyFont="1" applyBorder="1" applyAlignment="1">
      <alignment horizontal="right" vertical="center"/>
    </xf>
    <xf numFmtId="171" fontId="129" fillId="106" borderId="100" xfId="0" applyNumberFormat="1" applyFont="1" applyFill="1" applyBorder="1" applyAlignment="1">
      <alignment horizontal="center" vertical="center" wrapText="1"/>
    </xf>
    <xf numFmtId="171" fontId="129" fillId="106" borderId="101" xfId="0" applyNumberFormat="1" applyFont="1" applyFill="1" applyBorder="1" applyAlignment="1">
      <alignment horizontal="center" vertical="center" wrapText="1"/>
    </xf>
    <xf numFmtId="171" fontId="129" fillId="106" borderId="92" xfId="0" applyNumberFormat="1" applyFont="1" applyFill="1" applyBorder="1" applyAlignment="1">
      <alignment horizontal="center" vertical="center" wrapText="1"/>
    </xf>
    <xf numFmtId="171" fontId="129" fillId="106" borderId="103" xfId="0" applyNumberFormat="1" applyFont="1" applyFill="1" applyBorder="1" applyAlignment="1">
      <alignment horizontal="center" vertical="center" wrapText="1"/>
    </xf>
    <xf numFmtId="0" fontId="130" fillId="0" borderId="29" xfId="0" applyFont="1" applyFill="1" applyBorder="1" applyAlignment="1">
      <alignment vertical="center" wrapText="1"/>
    </xf>
    <xf numFmtId="0" fontId="130" fillId="0" borderId="1" xfId="0" applyFont="1" applyFill="1" applyBorder="1" applyAlignment="1">
      <alignment vertical="center" wrapText="1"/>
    </xf>
    <xf numFmtId="0" fontId="130" fillId="0" borderId="1" xfId="0" applyFont="1" applyFill="1" applyBorder="1" applyAlignment="1">
      <alignment horizontal="center" vertical="center" wrapText="1"/>
    </xf>
    <xf numFmtId="3" fontId="130" fillId="0" borderId="1" xfId="0" applyNumberFormat="1" applyFont="1" applyFill="1" applyBorder="1" applyAlignment="1">
      <alignment vertical="center" wrapText="1"/>
    </xf>
    <xf numFmtId="3" fontId="130" fillId="0" borderId="30" xfId="0" applyNumberFormat="1" applyFont="1" applyFill="1" applyBorder="1" applyAlignment="1">
      <alignment vertical="center" wrapText="1"/>
    </xf>
    <xf numFmtId="0" fontId="130" fillId="0" borderId="29" xfId="0" applyFont="1" applyBorder="1" applyAlignment="1">
      <alignment vertical="center" wrapText="1"/>
    </xf>
    <xf numFmtId="0" fontId="130" fillId="0" borderId="1" xfId="0" applyFont="1" applyBorder="1" applyAlignment="1">
      <alignment vertical="center" wrapText="1"/>
    </xf>
    <xf numFmtId="0" fontId="130" fillId="0" borderId="1" xfId="0" applyFont="1" applyBorder="1" applyAlignment="1">
      <alignment horizontal="center" vertical="center" wrapText="1"/>
    </xf>
    <xf numFmtId="3" fontId="130" fillId="0" borderId="1" xfId="0" applyNumberFormat="1" applyFont="1" applyBorder="1" applyAlignment="1">
      <alignment vertical="center" wrapText="1"/>
    </xf>
    <xf numFmtId="3" fontId="130" fillId="0" borderId="30" xfId="0" applyNumberFormat="1" applyFont="1" applyBorder="1" applyAlignment="1">
      <alignment vertical="center" wrapText="1"/>
    </xf>
    <xf numFmtId="0" fontId="129" fillId="73" borderId="34" xfId="0" applyFont="1" applyFill="1" applyBorder="1" applyAlignment="1">
      <alignment vertical="center"/>
    </xf>
    <xf numFmtId="0" fontId="129" fillId="73" borderId="44" xfId="0" applyFont="1" applyFill="1" applyBorder="1" applyAlignment="1">
      <alignment vertical="center"/>
    </xf>
    <xf numFmtId="3" fontId="129" fillId="73" borderId="44" xfId="0" applyNumberFormat="1" applyFont="1" applyFill="1" applyBorder="1" applyAlignment="1">
      <alignment vertical="center" wrapText="1"/>
    </xf>
    <xf numFmtId="3" fontId="129" fillId="73" borderId="31" xfId="0" applyNumberFormat="1" applyFont="1" applyFill="1" applyBorder="1" applyAlignment="1">
      <alignment vertical="center" wrapText="1"/>
    </xf>
    <xf numFmtId="0" fontId="131" fillId="0" borderId="55" xfId="1474" applyFont="1" applyBorder="1" applyAlignment="1">
      <alignment vertical="center" wrapText="1"/>
    </xf>
    <xf numFmtId="0" fontId="131" fillId="0" borderId="39" xfId="1474" applyFont="1" applyBorder="1" applyAlignment="1">
      <alignment vertical="center" wrapText="1"/>
    </xf>
    <xf numFmtId="0" fontId="130" fillId="0" borderId="39" xfId="0" applyFont="1" applyBorder="1" applyAlignment="1">
      <alignment vertical="center" wrapText="1"/>
    </xf>
    <xf numFmtId="0" fontId="130" fillId="0" borderId="39" xfId="1474" applyFont="1" applyBorder="1" applyAlignment="1">
      <alignment vertical="center" wrapText="1"/>
    </xf>
    <xf numFmtId="3" fontId="130" fillId="0" borderId="39" xfId="1474" applyNumberFormat="1" applyFont="1" applyBorder="1" applyAlignment="1">
      <alignment vertical="center"/>
    </xf>
    <xf numFmtId="3" fontId="130" fillId="0" borderId="56" xfId="1474" applyNumberFormat="1" applyFont="1" applyBorder="1" applyAlignment="1">
      <alignment vertical="center"/>
    </xf>
    <xf numFmtId="0" fontId="130" fillId="0" borderId="55" xfId="1474" applyFont="1" applyBorder="1" applyAlignment="1">
      <alignment vertical="center" wrapText="1"/>
    </xf>
    <xf numFmtId="3" fontId="130" fillId="0" borderId="39" xfId="1474" applyNumberFormat="1" applyFont="1" applyBorder="1" applyAlignment="1">
      <alignment horizontal="left" vertical="center" wrapText="1"/>
    </xf>
    <xf numFmtId="0" fontId="130" fillId="0" borderId="55" xfId="0" applyFont="1" applyBorder="1" applyAlignment="1">
      <alignment vertical="center" wrapText="1"/>
    </xf>
    <xf numFmtId="3" fontId="130" fillId="0" borderId="39" xfId="1474" applyNumberFormat="1" applyFont="1" applyFill="1" applyBorder="1" applyAlignment="1">
      <alignment horizontal="left" vertical="center" wrapText="1"/>
    </xf>
    <xf numFmtId="0" fontId="130" fillId="0" borderId="57" xfId="0" applyFont="1" applyBorder="1" applyAlignment="1">
      <alignment vertical="center" wrapText="1"/>
    </xf>
    <xf numFmtId="3" fontId="130" fillId="0" borderId="68" xfId="1474" applyNumberFormat="1" applyFont="1" applyBorder="1" applyAlignment="1">
      <alignment horizontal="left" vertical="center" wrapText="1"/>
    </xf>
    <xf numFmtId="3" fontId="130" fillId="0" borderId="68" xfId="1474" applyNumberFormat="1" applyFont="1" applyBorder="1" applyAlignment="1">
      <alignment vertical="center"/>
    </xf>
    <xf numFmtId="3" fontId="130" fillId="0" borderId="58" xfId="1474" applyNumberFormat="1" applyFont="1" applyBorder="1" applyAlignment="1">
      <alignment vertical="center"/>
    </xf>
    <xf numFmtId="0" fontId="122" fillId="0" borderId="0" xfId="0" applyFont="1" applyAlignment="1">
      <alignment horizontal="center"/>
    </xf>
    <xf numFmtId="0" fontId="11" fillId="0" borderId="55" xfId="1540" applyFont="1" applyBorder="1" applyAlignment="1">
      <alignment vertical="center" wrapText="1"/>
    </xf>
    <xf numFmtId="3" fontId="11" fillId="0" borderId="39" xfId="1540" applyNumberFormat="1" applyFont="1" applyBorder="1" applyAlignment="1">
      <alignment horizontal="right" vertical="center"/>
    </xf>
    <xf numFmtId="3" fontId="11" fillId="109" borderId="56" xfId="1540" applyNumberFormat="1" applyFont="1" applyFill="1" applyBorder="1" applyAlignment="1">
      <alignment horizontal="right" vertical="center"/>
    </xf>
    <xf numFmtId="0" fontId="58" fillId="0" borderId="41" xfId="1540" applyFont="1" applyFill="1" applyBorder="1" applyAlignment="1">
      <alignment horizontal="left" vertical="center" wrapText="1"/>
    </xf>
    <xf numFmtId="184" fontId="58" fillId="0" borderId="47" xfId="1540" applyNumberFormat="1" applyFont="1" applyFill="1" applyBorder="1" applyAlignment="1">
      <alignment horizontal="center" vertical="center" wrapText="1"/>
    </xf>
    <xf numFmtId="0" fontId="58" fillId="0" borderId="47" xfId="1540" applyFont="1" applyFill="1" applyBorder="1" applyAlignment="1">
      <alignment horizontal="center" vertical="top" wrapText="1"/>
    </xf>
    <xf numFmtId="0" fontId="58" fillId="0" borderId="36" xfId="1540" applyFont="1" applyFill="1" applyBorder="1" applyAlignment="1">
      <alignment horizontal="center" vertical="top" wrapText="1"/>
    </xf>
    <xf numFmtId="3" fontId="82" fillId="0" borderId="54" xfId="0" applyNumberFormat="1" applyFont="1" applyBorder="1" applyAlignment="1">
      <alignment horizontal="center" vertical="center"/>
    </xf>
    <xf numFmtId="3" fontId="82" fillId="0" borderId="56" xfId="0" applyNumberFormat="1" applyFont="1" applyBorder="1" applyAlignment="1">
      <alignment horizontal="center" vertical="center" wrapText="1"/>
    </xf>
    <xf numFmtId="3" fontId="82" fillId="0" borderId="56" xfId="0" applyNumberFormat="1" applyFont="1" applyBorder="1" applyAlignment="1">
      <alignment horizontal="center" vertical="center"/>
    </xf>
    <xf numFmtId="10" fontId="84" fillId="0" borderId="56" xfId="1610" applyNumberFormat="1" applyFont="1" applyBorder="1" applyAlignment="1">
      <alignment horizontal="center" vertical="center"/>
    </xf>
    <xf numFmtId="0" fontId="82" fillId="73" borderId="57" xfId="0" applyFont="1" applyFill="1" applyBorder="1" applyAlignment="1">
      <alignment vertical="center"/>
    </xf>
    <xf numFmtId="3" fontId="82" fillId="0" borderId="68" xfId="0" applyNumberFormat="1" applyFont="1" applyBorder="1" applyAlignment="1">
      <alignment vertical="center"/>
    </xf>
    <xf numFmtId="3" fontId="82" fillId="0" borderId="58" xfId="0" applyNumberFormat="1" applyFont="1" applyBorder="1" applyAlignment="1">
      <alignment vertical="center"/>
    </xf>
    <xf numFmtId="3" fontId="85" fillId="0" borderId="0" xfId="0" applyNumberFormat="1" applyFont="1" applyAlignment="1">
      <alignment vertical="center"/>
    </xf>
    <xf numFmtId="0" fontId="58" fillId="73" borderId="1" xfId="1519" applyFont="1" applyFill="1" applyBorder="1" applyAlignment="1">
      <alignment horizontal="center" vertical="center"/>
    </xf>
    <xf numFmtId="170" fontId="58" fillId="73" borderId="31" xfId="1519" applyNumberFormat="1" applyFont="1" applyFill="1" applyBorder="1" applyAlignment="1">
      <alignment vertical="center"/>
    </xf>
    <xf numFmtId="0" fontId="58" fillId="73" borderId="36" xfId="1535" applyFont="1" applyFill="1" applyBorder="1" applyAlignment="1">
      <alignment horizontal="center" vertical="top"/>
    </xf>
    <xf numFmtId="0" fontId="11" fillId="0" borderId="42" xfId="1" applyFont="1" applyBorder="1" applyAlignment="1">
      <alignment horizontal="left" vertical="center" wrapText="1"/>
    </xf>
    <xf numFmtId="3" fontId="11" fillId="0" borderId="48" xfId="1" applyNumberFormat="1" applyFont="1" applyBorder="1" applyAlignment="1">
      <alignment horizontal="right" vertical="center" wrapText="1"/>
    </xf>
    <xf numFmtId="0" fontId="58" fillId="0" borderId="50" xfId="1519" applyFont="1" applyFill="1" applyBorder="1" applyAlignment="1">
      <alignment vertical="center"/>
    </xf>
    <xf numFmtId="0" fontId="58" fillId="0" borderId="30" xfId="1519" applyFont="1" applyFill="1" applyBorder="1" applyAlignment="1">
      <alignment vertical="center"/>
    </xf>
    <xf numFmtId="3" fontId="11" fillId="0" borderId="51" xfId="1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/>
    </xf>
    <xf numFmtId="3" fontId="11" fillId="107" borderId="26" xfId="1356" applyNumberFormat="1" applyFont="1" applyFill="1" applyBorder="1" applyAlignment="1">
      <alignment horizontal="center" wrapText="1"/>
    </xf>
    <xf numFmtId="0" fontId="58" fillId="74" borderId="74" xfId="1" applyFont="1" applyFill="1" applyBorder="1" applyAlignment="1">
      <alignment horizontal="center" vertical="center" wrapText="1"/>
    </xf>
    <xf numFmtId="3" fontId="58" fillId="74" borderId="123" xfId="1483" applyNumberFormat="1" applyFont="1" applyFill="1" applyBorder="1" applyAlignment="1">
      <alignment horizontal="right" vertical="center" wrapText="1"/>
    </xf>
    <xf numFmtId="0" fontId="32" fillId="0" borderId="65" xfId="1519" applyFont="1" applyFill="1" applyBorder="1" applyAlignment="1">
      <alignment horizontal="left" vertical="center" indent="3"/>
    </xf>
    <xf numFmtId="206" fontId="32" fillId="0" borderId="66" xfId="2287" applyNumberFormat="1" applyFont="1" applyBorder="1">
      <alignment horizontal="right" vertical="center"/>
    </xf>
    <xf numFmtId="0" fontId="32" fillId="0" borderId="57" xfId="1519" applyFont="1" applyFill="1" applyBorder="1" applyAlignment="1">
      <alignment horizontal="left" vertical="center" indent="3"/>
    </xf>
    <xf numFmtId="206" fontId="32" fillId="0" borderId="58" xfId="2287" applyNumberFormat="1" applyFont="1" applyBorder="1">
      <alignment horizontal="right" vertical="center"/>
    </xf>
    <xf numFmtId="0" fontId="0" fillId="0" borderId="0" xfId="0" applyBorder="1"/>
    <xf numFmtId="0" fontId="58" fillId="106" borderId="40" xfId="0" applyFont="1" applyFill="1" applyBorder="1" applyAlignment="1">
      <alignment horizontal="left" vertical="center"/>
    </xf>
    <xf numFmtId="207" fontId="11" fillId="0" borderId="1" xfId="1518" applyNumberFormat="1" applyFont="1" applyBorder="1" applyAlignment="1">
      <alignment vertical="center" wrapText="1"/>
    </xf>
    <xf numFmtId="207" fontId="11" fillId="0" borderId="44" xfId="1518" applyNumberFormat="1" applyFont="1" applyBorder="1" applyAlignment="1">
      <alignment vertical="center" wrapText="1"/>
    </xf>
    <xf numFmtId="0" fontId="58" fillId="74" borderId="75" xfId="1" applyFont="1" applyFill="1" applyBorder="1" applyAlignment="1">
      <alignment horizontal="center" vertical="top" wrapText="1"/>
    </xf>
    <xf numFmtId="3" fontId="58" fillId="74" borderId="124" xfId="1483" applyNumberFormat="1" applyFont="1" applyFill="1" applyBorder="1" applyAlignment="1">
      <alignment horizontal="right" vertical="center" wrapText="1"/>
    </xf>
    <xf numFmtId="0" fontId="58" fillId="74" borderId="98" xfId="1483" applyFont="1" applyFill="1" applyBorder="1" applyAlignment="1"/>
    <xf numFmtId="187" fontId="75" fillId="0" borderId="44" xfId="1356" applyNumberFormat="1" applyFont="1" applyBorder="1" applyAlignment="1">
      <alignment horizontal="center" vertical="center"/>
    </xf>
    <xf numFmtId="187" fontId="75" fillId="0" borderId="1" xfId="1356" applyNumberFormat="1" applyFont="1" applyBorder="1" applyAlignment="1">
      <alignment horizontal="center" vertical="center"/>
    </xf>
    <xf numFmtId="3" fontId="11" fillId="0" borderId="26" xfId="1356" applyNumberFormat="1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3" fontId="75" fillId="0" borderId="48" xfId="1374" applyNumberFormat="1" applyFont="1" applyFill="1" applyBorder="1" applyAlignment="1">
      <alignment horizontal="right" vertical="center"/>
    </xf>
    <xf numFmtId="3" fontId="75" fillId="0" borderId="43" xfId="1374" applyNumberFormat="1" applyFont="1" applyFill="1" applyBorder="1" applyAlignment="1">
      <alignment horizontal="right" vertical="center"/>
    </xf>
    <xf numFmtId="3" fontId="92" fillId="0" borderId="42" xfId="1540" applyNumberFormat="1" applyFont="1" applyBorder="1" applyAlignment="1">
      <alignment horizontal="center" vertical="center"/>
    </xf>
    <xf numFmtId="0" fontId="92" fillId="0" borderId="48" xfId="1540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171" fontId="58" fillId="106" borderId="46" xfId="154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58" fillId="0" borderId="29" xfId="0" applyFont="1" applyFill="1" applyBorder="1" applyAlignment="1">
      <alignment vertical="center"/>
    </xf>
    <xf numFmtId="3" fontId="58" fillId="0" borderId="1" xfId="0" applyNumberFormat="1" applyFont="1" applyFill="1" applyBorder="1" applyAlignment="1">
      <alignment vertical="center"/>
    </xf>
    <xf numFmtId="3" fontId="58" fillId="0" borderId="30" xfId="0" applyNumberFormat="1" applyFont="1" applyFill="1" applyBorder="1" applyAlignment="1">
      <alignment vertical="center"/>
    </xf>
    <xf numFmtId="0" fontId="11" fillId="0" borderId="126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3" fontId="58" fillId="73" borderId="47" xfId="0" applyNumberFormat="1" applyFont="1" applyFill="1" applyBorder="1" applyAlignment="1">
      <alignment horizontal="right" vertical="center" wrapText="1"/>
    </xf>
    <xf numFmtId="3" fontId="58" fillId="73" borderId="36" xfId="0" applyNumberFormat="1" applyFont="1" applyFill="1" applyBorder="1" applyAlignment="1">
      <alignment horizontal="right" vertical="center" wrapText="1"/>
    </xf>
    <xf numFmtId="3" fontId="11" fillId="0" borderId="51" xfId="1610" applyNumberFormat="1" applyFont="1" applyBorder="1" applyAlignment="1">
      <alignment horizontal="right" vertical="center" wrapText="1"/>
    </xf>
    <xf numFmtId="3" fontId="11" fillId="0" borderId="51" xfId="0" applyNumberFormat="1" applyFont="1" applyBorder="1" applyAlignment="1">
      <alignment horizontal="right" vertical="center" wrapText="1"/>
    </xf>
    <xf numFmtId="3" fontId="11" fillId="0" borderId="0" xfId="1518" applyNumberFormat="1" applyFont="1"/>
    <xf numFmtId="0" fontId="131" fillId="0" borderId="53" xfId="1474" applyFont="1" applyBorder="1" applyAlignment="1">
      <alignment vertical="center" wrapText="1"/>
    </xf>
    <xf numFmtId="0" fontId="131" fillId="0" borderId="59" xfId="1474" applyFont="1" applyBorder="1" applyAlignment="1">
      <alignment vertical="center" wrapText="1"/>
    </xf>
    <xf numFmtId="3" fontId="130" fillId="0" borderId="59" xfId="1474" applyNumberFormat="1" applyFont="1" applyBorder="1" applyAlignment="1">
      <alignment vertical="center"/>
    </xf>
    <xf numFmtId="3" fontId="130" fillId="0" borderId="54" xfId="1474" applyNumberFormat="1" applyFont="1" applyBorder="1" applyAlignment="1">
      <alignment vertical="center"/>
    </xf>
    <xf numFmtId="0" fontId="130" fillId="0" borderId="68" xfId="1474" applyFont="1" applyBorder="1" applyAlignment="1">
      <alignment vertical="center" wrapText="1"/>
    </xf>
    <xf numFmtId="184" fontId="58" fillId="106" borderId="46" xfId="1540" applyNumberFormat="1" applyFont="1" applyFill="1" applyBorder="1" applyAlignment="1">
      <alignment horizontal="center" vertical="center" wrapText="1"/>
    </xf>
    <xf numFmtId="171" fontId="83" fillId="106" borderId="100" xfId="0" applyNumberFormat="1" applyFont="1" applyFill="1" applyBorder="1" applyAlignment="1">
      <alignment horizontal="center" vertical="center" wrapText="1"/>
    </xf>
    <xf numFmtId="171" fontId="83" fillId="106" borderId="101" xfId="0" applyNumberFormat="1" applyFont="1" applyFill="1" applyBorder="1" applyAlignment="1">
      <alignment horizontal="center" vertical="center" wrapText="1"/>
    </xf>
    <xf numFmtId="171" fontId="83" fillId="106" borderId="92" xfId="0" applyNumberFormat="1" applyFont="1" applyFill="1" applyBorder="1" applyAlignment="1">
      <alignment horizontal="center" vertical="center" wrapText="1"/>
    </xf>
    <xf numFmtId="171" fontId="83" fillId="106" borderId="103" xfId="0" applyNumberFormat="1" applyFont="1" applyFill="1" applyBorder="1" applyAlignment="1">
      <alignment horizontal="center" vertical="center" wrapText="1"/>
    </xf>
    <xf numFmtId="0" fontId="84" fillId="0" borderId="29" xfId="0" applyFont="1" applyBorder="1" applyAlignment="1">
      <alignment vertical="center" wrapText="1"/>
    </xf>
    <xf numFmtId="0" fontId="84" fillId="0" borderId="1" xfId="0" applyFont="1" applyFill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84" fillId="0" borderId="1" xfId="0" applyFont="1" applyBorder="1" applyAlignment="1">
      <alignment horizontal="left" vertical="center" wrapText="1"/>
    </xf>
    <xf numFmtId="3" fontId="84" fillId="0" borderId="1" xfId="0" applyNumberFormat="1" applyFont="1" applyFill="1" applyBorder="1" applyAlignment="1">
      <alignment vertical="center" wrapText="1"/>
    </xf>
    <xf numFmtId="3" fontId="84" fillId="0" borderId="30" xfId="0" applyNumberFormat="1" applyFont="1" applyFill="1" applyBorder="1" applyAlignment="1">
      <alignment vertical="center" wrapText="1"/>
    </xf>
    <xf numFmtId="0" fontId="83" fillId="73" borderId="34" xfId="0" applyFont="1" applyFill="1" applyBorder="1" applyAlignment="1">
      <alignment horizontal="left" vertical="center"/>
    </xf>
    <xf numFmtId="0" fontId="83" fillId="73" borderId="44" xfId="0" applyFont="1" applyFill="1" applyBorder="1" applyAlignment="1">
      <alignment horizontal="center" vertical="center" wrapText="1"/>
    </xf>
    <xf numFmtId="0" fontId="83" fillId="73" borderId="71" xfId="0" applyFont="1" applyFill="1" applyBorder="1" applyAlignment="1">
      <alignment horizontal="center" vertical="center" wrapText="1"/>
    </xf>
    <xf numFmtId="3" fontId="83" fillId="73" borderId="71" xfId="0" applyNumberFormat="1" applyFont="1" applyFill="1" applyBorder="1" applyAlignment="1">
      <alignment horizontal="right" vertical="center" wrapText="1"/>
    </xf>
    <xf numFmtId="3" fontId="83" fillId="73" borderId="31" xfId="0" applyNumberFormat="1" applyFont="1" applyFill="1" applyBorder="1" applyAlignment="1">
      <alignment horizontal="right" vertical="center" wrapText="1"/>
    </xf>
    <xf numFmtId="3" fontId="11" fillId="0" borderId="71" xfId="0" applyNumberFormat="1" applyFont="1" applyBorder="1" applyAlignment="1">
      <alignment horizontal="right" vertical="center"/>
    </xf>
    <xf numFmtId="171" fontId="79" fillId="73" borderId="29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22" fillId="0" borderId="0" xfId="0" applyFont="1" applyAlignment="1">
      <alignment horizontal="center"/>
    </xf>
    <xf numFmtId="3" fontId="125" fillId="0" borderId="39" xfId="0" applyNumberFormat="1" applyFont="1" applyBorder="1" applyAlignment="1">
      <alignment horizontal="right" vertical="center"/>
    </xf>
    <xf numFmtId="3" fontId="11" fillId="109" borderId="120" xfId="1540" applyNumberFormat="1" applyFont="1" applyFill="1" applyBorder="1" applyAlignment="1">
      <alignment horizontal="right" vertical="center"/>
    </xf>
    <xf numFmtId="187" fontId="1" fillId="0" borderId="0" xfId="2792" applyNumberFormat="1"/>
    <xf numFmtId="0" fontId="125" fillId="0" borderId="39" xfId="0" applyFont="1" applyBorder="1" applyAlignment="1">
      <alignment horizontal="right" vertical="center"/>
    </xf>
    <xf numFmtId="3" fontId="58" fillId="109" borderId="127" xfId="1540" applyNumberFormat="1" applyFont="1" applyFill="1" applyBorder="1" applyAlignment="1">
      <alignment vertical="center"/>
    </xf>
    <xf numFmtId="187" fontId="1" fillId="0" borderId="0" xfId="2792" applyNumberFormat="1" applyAlignment="1">
      <alignment vertical="center"/>
    </xf>
    <xf numFmtId="3" fontId="58" fillId="73" borderId="128" xfId="1540" applyNumberFormat="1" applyFont="1" applyFill="1" applyBorder="1" applyAlignment="1">
      <alignment vertical="center"/>
    </xf>
    <xf numFmtId="9" fontId="80" fillId="0" borderId="0" xfId="1610" applyFont="1"/>
    <xf numFmtId="1" fontId="80" fillId="0" borderId="0" xfId="0" applyNumberFormat="1" applyFont="1"/>
    <xf numFmtId="3" fontId="11" fillId="0" borderId="0" xfId="0" applyNumberFormat="1" applyFont="1" applyAlignment="1">
      <alignment horizontal="center"/>
    </xf>
    <xf numFmtId="10" fontId="92" fillId="0" borderId="39" xfId="2759" applyNumberFormat="1" applyFont="1" applyBorder="1" applyAlignment="1">
      <alignment horizontal="center" vertical="center"/>
    </xf>
    <xf numFmtId="10" fontId="92" fillId="0" borderId="62" xfId="2759" applyNumberFormat="1" applyFont="1" applyFill="1" applyBorder="1" applyAlignment="1">
      <alignment horizontal="center" vertical="center"/>
    </xf>
    <xf numFmtId="10" fontId="84" fillId="0" borderId="0" xfId="2759" applyNumberFormat="1" applyFont="1" applyBorder="1" applyAlignment="1">
      <alignment horizontal="center" vertical="center"/>
    </xf>
    <xf numFmtId="10" fontId="84" fillId="0" borderId="39" xfId="2759" applyNumberFormat="1" applyFont="1" applyBorder="1" applyAlignment="1">
      <alignment horizontal="center" vertical="center"/>
    </xf>
    <xf numFmtId="10" fontId="84" fillId="0" borderId="62" xfId="2759" applyNumberFormat="1" applyFont="1" applyBorder="1" applyAlignment="1">
      <alignment horizontal="center" vertical="center"/>
    </xf>
    <xf numFmtId="10" fontId="84" fillId="0" borderId="61" xfId="2759" applyNumberFormat="1" applyFont="1" applyBorder="1" applyAlignment="1">
      <alignment horizontal="center" vertical="center"/>
    </xf>
    <xf numFmtId="10" fontId="92" fillId="0" borderId="62" xfId="2759" applyNumberFormat="1" applyFont="1" applyBorder="1" applyAlignment="1">
      <alignment horizontal="center" vertical="center"/>
    </xf>
    <xf numFmtId="3" fontId="11" fillId="0" borderId="1" xfId="2759" applyNumberFormat="1" applyFont="1" applyBorder="1" applyAlignment="1">
      <alignment horizontal="right" vertical="center" wrapText="1"/>
    </xf>
    <xf numFmtId="3" fontId="11" fillId="0" borderId="107" xfId="2759" applyNumberFormat="1" applyFont="1" applyBorder="1" applyAlignment="1">
      <alignment horizontal="right" vertical="center" wrapText="1"/>
    </xf>
    <xf numFmtId="3" fontId="58" fillId="0" borderId="1" xfId="2759" applyNumberFormat="1" applyFont="1" applyBorder="1" applyAlignment="1">
      <alignment horizontal="right" vertical="center" wrapText="1"/>
    </xf>
    <xf numFmtId="3" fontId="58" fillId="0" borderId="107" xfId="2759" applyNumberFormat="1" applyFont="1" applyBorder="1" applyAlignment="1">
      <alignment horizontal="right" vertical="center" wrapText="1"/>
    </xf>
    <xf numFmtId="3" fontId="11" fillId="0" borderId="109" xfId="2759" applyNumberFormat="1" applyFont="1" applyBorder="1" applyAlignment="1">
      <alignment horizontal="right" vertical="center" wrapText="1"/>
    </xf>
    <xf numFmtId="3" fontId="11" fillId="0" borderId="110" xfId="2759" applyNumberFormat="1" applyFont="1" applyBorder="1" applyAlignment="1">
      <alignment horizontal="right" vertical="center" wrapText="1"/>
    </xf>
    <xf numFmtId="0" fontId="0" fillId="0" borderId="0" xfId="0"/>
    <xf numFmtId="0" fontId="132" fillId="0" borderId="0" xfId="0" applyFont="1" applyAlignment="1">
      <alignment horizontal="justify" vertical="center"/>
    </xf>
    <xf numFmtId="0" fontId="133" fillId="0" borderId="125" xfId="0" applyFont="1" applyBorder="1" applyAlignment="1">
      <alignment horizontal="center" vertical="center"/>
    </xf>
    <xf numFmtId="0" fontId="11" fillId="0" borderId="0" xfId="1469" applyFont="1" applyFill="1"/>
    <xf numFmtId="0" fontId="58" fillId="0" borderId="0" xfId="1469" applyFont="1" applyBorder="1" applyAlignment="1"/>
    <xf numFmtId="3" fontId="11" fillId="0" borderId="0" xfId="1469" applyNumberFormat="1" applyFont="1"/>
    <xf numFmtId="3" fontId="11" fillId="0" borderId="0" xfId="1469" applyNumberFormat="1" applyFont="1" applyFill="1" applyBorder="1"/>
    <xf numFmtId="0" fontId="11" fillId="0" borderId="0" xfId="1469" applyFont="1"/>
    <xf numFmtId="0" fontId="58" fillId="0" borderId="0" xfId="1469" applyFont="1" applyFill="1" applyBorder="1"/>
    <xf numFmtId="0" fontId="11" fillId="73" borderId="26" xfId="1469" applyFont="1" applyFill="1" applyBorder="1" applyAlignment="1">
      <alignment wrapText="1"/>
    </xf>
    <xf numFmtId="168" fontId="58" fillId="73" borderId="26" xfId="1469" applyNumberFormat="1" applyFont="1" applyFill="1" applyBorder="1" applyAlignment="1">
      <alignment horizontal="center" wrapText="1"/>
    </xf>
    <xf numFmtId="171" fontId="58" fillId="0" borderId="61" xfId="1469" applyNumberFormat="1" applyFont="1" applyFill="1" applyBorder="1" applyAlignment="1">
      <alignment horizontal="center" wrapText="1"/>
    </xf>
    <xf numFmtId="17" fontId="58" fillId="73" borderId="26" xfId="1469" applyNumberFormat="1" applyFont="1" applyFill="1" applyBorder="1" applyAlignment="1">
      <alignment horizontal="center" wrapText="1"/>
    </xf>
    <xf numFmtId="0" fontId="58" fillId="0" borderId="61" xfId="1469" applyFont="1" applyFill="1" applyBorder="1" applyAlignment="1">
      <alignment horizontal="center" wrapText="1"/>
    </xf>
    <xf numFmtId="0" fontId="11" fillId="0" borderId="26" xfId="1469" applyFont="1" applyBorder="1" applyAlignment="1">
      <alignment wrapText="1"/>
    </xf>
    <xf numFmtId="3" fontId="11" fillId="0" borderId="26" xfId="1469" applyNumberFormat="1" applyFont="1" applyBorder="1" applyAlignment="1">
      <alignment horizontal="right"/>
    </xf>
    <xf numFmtId="3" fontId="11" fillId="0" borderId="61" xfId="1469" applyNumberFormat="1" applyFont="1" applyFill="1" applyBorder="1" applyAlignment="1">
      <alignment horizontal="right"/>
    </xf>
    <xf numFmtId="0" fontId="58" fillId="0" borderId="26" xfId="1469" applyFont="1" applyBorder="1" applyAlignment="1"/>
    <xf numFmtId="3" fontId="58" fillId="0" borderId="26" xfId="1469" applyNumberFormat="1" applyFont="1" applyBorder="1" applyAlignment="1">
      <alignment horizontal="right"/>
    </xf>
    <xf numFmtId="3" fontId="58" fillId="0" borderId="61" xfId="1469" applyNumberFormat="1" applyFont="1" applyFill="1" applyBorder="1" applyAlignment="1">
      <alignment horizontal="right"/>
    </xf>
    <xf numFmtId="3" fontId="11" fillId="0" borderId="49" xfId="1469" applyNumberFormat="1" applyFont="1" applyBorder="1" applyAlignment="1">
      <alignment horizontal="right"/>
    </xf>
    <xf numFmtId="3" fontId="11" fillId="0" borderId="0" xfId="1469" applyNumberFormat="1" applyFont="1" applyFill="1" applyBorder="1" applyAlignment="1">
      <alignment horizontal="right"/>
    </xf>
    <xf numFmtId="0" fontId="11" fillId="0" borderId="0" xfId="1469" applyFont="1" applyFill="1" applyBorder="1"/>
    <xf numFmtId="0" fontId="11" fillId="0" borderId="0" xfId="1469" applyFont="1" applyFill="1" applyAlignment="1">
      <alignment wrapText="1"/>
    </xf>
    <xf numFmtId="3" fontId="58" fillId="0" borderId="26" xfId="1469" applyNumberFormat="1" applyFont="1" applyBorder="1" applyAlignment="1">
      <alignment horizontal="right" wrapText="1"/>
    </xf>
    <xf numFmtId="3" fontId="58" fillId="0" borderId="61" xfId="1469" applyNumberFormat="1" applyFont="1" applyFill="1" applyBorder="1" applyAlignment="1">
      <alignment horizontal="right" wrapText="1"/>
    </xf>
    <xf numFmtId="0" fontId="11" fillId="0" borderId="0" xfId="1469" applyFont="1" applyAlignment="1">
      <alignment wrapText="1"/>
    </xf>
    <xf numFmtId="3" fontId="11" fillId="0" borderId="0" xfId="1469" applyNumberFormat="1" applyFont="1" applyAlignment="1">
      <alignment wrapText="1"/>
    </xf>
    <xf numFmtId="3" fontId="11" fillId="0" borderId="26" xfId="1469" applyNumberFormat="1" applyFont="1" applyBorder="1" applyAlignment="1">
      <alignment horizontal="right" wrapText="1"/>
    </xf>
    <xf numFmtId="3" fontId="11" fillId="0" borderId="61" xfId="1469" applyNumberFormat="1" applyFont="1" applyFill="1" applyBorder="1" applyAlignment="1">
      <alignment horizontal="right" wrapText="1"/>
    </xf>
    <xf numFmtId="0" fontId="11" fillId="0" borderId="0" xfId="1469" applyFont="1" applyBorder="1" applyAlignment="1"/>
    <xf numFmtId="3" fontId="11" fillId="0" borderId="0" xfId="1469" applyNumberFormat="1" applyFont="1" applyBorder="1" applyAlignment="1">
      <alignment horizontal="right"/>
    </xf>
    <xf numFmtId="168" fontId="58" fillId="0" borderId="0" xfId="1469" applyNumberFormat="1" applyFont="1" applyBorder="1" applyAlignment="1">
      <alignment horizontal="left"/>
    </xf>
    <xf numFmtId="0" fontId="58" fillId="73" borderId="26" xfId="1469" applyFont="1" applyFill="1" applyBorder="1" applyAlignment="1">
      <alignment horizontal="center" vertical="center" wrapText="1"/>
    </xf>
    <xf numFmtId="0" fontId="58" fillId="73" borderId="26" xfId="1469" applyFont="1" applyFill="1" applyBorder="1" applyAlignment="1">
      <alignment horizontal="center" wrapText="1"/>
    </xf>
    <xf numFmtId="0" fontId="58" fillId="0" borderId="26" xfId="1469" applyFont="1" applyBorder="1" applyAlignment="1">
      <alignment wrapText="1"/>
    </xf>
    <xf numFmtId="3" fontId="122" fillId="0" borderId="0" xfId="1469" applyNumberFormat="1" applyFont="1"/>
    <xf numFmtId="0" fontId="58" fillId="73" borderId="26" xfId="1469" applyFont="1" applyFill="1" applyBorder="1" applyAlignment="1">
      <alignment wrapText="1"/>
    </xf>
    <xf numFmtId="3" fontId="58" fillId="73" borderId="26" xfId="1469" applyNumberFormat="1" applyFont="1" applyFill="1" applyBorder="1" applyAlignment="1">
      <alignment horizontal="right"/>
    </xf>
    <xf numFmtId="168" fontId="58" fillId="0" borderId="0" xfId="1469" applyNumberFormat="1" applyFont="1" applyAlignment="1">
      <alignment horizontal="left"/>
    </xf>
    <xf numFmtId="0" fontId="58" fillId="0" borderId="27" xfId="1469" applyFont="1" applyFill="1" applyBorder="1" applyAlignment="1">
      <alignment vertical="center" wrapText="1"/>
    </xf>
    <xf numFmtId="17" fontId="58" fillId="0" borderId="26" xfId="1469" applyNumberFormat="1" applyFont="1" applyFill="1" applyBorder="1" applyAlignment="1">
      <alignment horizontal="center" wrapText="1"/>
    </xf>
    <xf numFmtId="0" fontId="58" fillId="0" borderId="26" xfId="1469" applyFont="1" applyFill="1" applyBorder="1" applyAlignment="1">
      <alignment horizontal="center" wrapText="1"/>
    </xf>
    <xf numFmtId="0" fontId="58" fillId="0" borderId="26" xfId="1469" applyFont="1" applyFill="1" applyBorder="1" applyAlignment="1">
      <alignment wrapText="1"/>
    </xf>
    <xf numFmtId="3" fontId="58" fillId="0" borderId="26" xfId="1469" applyNumberFormat="1" applyFont="1" applyFill="1" applyBorder="1" applyAlignment="1">
      <alignment horizontal="right"/>
    </xf>
    <xf numFmtId="0" fontId="11" fillId="0" borderId="49" xfId="1469" applyFont="1" applyFill="1" applyBorder="1" applyAlignment="1">
      <alignment horizontal="right" wrapText="1"/>
    </xf>
    <xf numFmtId="0" fontId="11" fillId="0" borderId="0" xfId="1469" applyFont="1" applyFill="1" applyBorder="1" applyAlignment="1">
      <alignment horizontal="right" wrapText="1"/>
    </xf>
    <xf numFmtId="0" fontId="58" fillId="0" borderId="0" xfId="1469" applyFont="1"/>
    <xf numFmtId="0" fontId="58" fillId="0" borderId="0" xfId="1469" applyFont="1" applyFill="1" applyBorder="1" applyAlignment="1">
      <alignment wrapText="1"/>
    </xf>
    <xf numFmtId="3" fontId="11" fillId="0" borderId="26" xfId="1469" applyNumberFormat="1" applyFont="1" applyFill="1" applyBorder="1" applyAlignment="1">
      <alignment horizontal="right"/>
    </xf>
    <xf numFmtId="0" fontId="58" fillId="73" borderId="26" xfId="1469" applyFont="1" applyFill="1" applyBorder="1" applyAlignment="1">
      <alignment vertical="center" wrapText="1"/>
    </xf>
    <xf numFmtId="3" fontId="58" fillId="73" borderId="26" xfId="1469" applyNumberFormat="1" applyFont="1" applyFill="1" applyBorder="1" applyAlignment="1">
      <alignment horizontal="right" vertical="center" wrapText="1"/>
    </xf>
    <xf numFmtId="171" fontId="58" fillId="73" borderId="26" xfId="1469" applyNumberFormat="1" applyFont="1" applyFill="1" applyBorder="1" applyAlignment="1">
      <alignment horizontal="center" wrapText="1"/>
    </xf>
    <xf numFmtId="3" fontId="58" fillId="73" borderId="26" xfId="1469" applyNumberFormat="1" applyFont="1" applyFill="1" applyBorder="1" applyAlignment="1">
      <alignment horizontal="right" wrapText="1"/>
    </xf>
    <xf numFmtId="0" fontId="58" fillId="0" borderId="72" xfId="1469" applyFont="1" applyBorder="1" applyAlignment="1"/>
    <xf numFmtId="169" fontId="58" fillId="0" borderId="0" xfId="1370" applyFont="1"/>
    <xf numFmtId="174" fontId="58" fillId="0" borderId="0" xfId="1370" applyNumberFormat="1" applyFont="1" applyFill="1" applyBorder="1"/>
    <xf numFmtId="171" fontId="58" fillId="0" borderId="61" xfId="1469" applyNumberFormat="1" applyFont="1" applyFill="1" applyBorder="1" applyAlignment="1">
      <alignment horizontal="center"/>
    </xf>
    <xf numFmtId="0" fontId="11" fillId="73" borderId="26" xfId="1469" applyFont="1" applyFill="1" applyBorder="1" applyAlignment="1">
      <alignment horizontal="center" wrapText="1"/>
    </xf>
    <xf numFmtId="0" fontId="58" fillId="111" borderId="26" xfId="1469" applyFont="1" applyFill="1" applyBorder="1" applyAlignment="1">
      <alignment horizontal="center"/>
    </xf>
    <xf numFmtId="0" fontId="11" fillId="0" borderId="61" xfId="1469" applyFont="1" applyFill="1" applyBorder="1" applyAlignment="1">
      <alignment horizontal="center"/>
    </xf>
    <xf numFmtId="0" fontId="11" fillId="0" borderId="26" xfId="1469" applyFont="1" applyBorder="1" applyAlignment="1">
      <alignment horizontal="center"/>
    </xf>
    <xf numFmtId="170" fontId="11" fillId="0" borderId="0" xfId="1469" applyNumberFormat="1" applyFont="1"/>
    <xf numFmtId="0" fontId="11" fillId="0" borderId="26" xfId="1469" applyFont="1" applyFill="1" applyBorder="1" applyAlignment="1">
      <alignment horizontal="right"/>
    </xf>
    <xf numFmtId="0" fontId="11" fillId="0" borderId="0" xfId="1469" applyFont="1" applyBorder="1" applyAlignment="1">
      <alignment wrapText="1"/>
    </xf>
    <xf numFmtId="0" fontId="58" fillId="0" borderId="0" xfId="1469" applyFont="1" applyFill="1"/>
    <xf numFmtId="3" fontId="58" fillId="73" borderId="26" xfId="1469" applyNumberFormat="1" applyFont="1" applyFill="1" applyBorder="1" applyAlignment="1">
      <alignment horizontal="center" vertical="center" wrapText="1"/>
    </xf>
    <xf numFmtId="3" fontId="11" fillId="0" borderId="0" xfId="1469" applyNumberFormat="1" applyFont="1" applyFill="1"/>
    <xf numFmtId="3" fontId="11" fillId="73" borderId="26" xfId="1469" applyNumberFormat="1" applyFont="1" applyFill="1" applyBorder="1" applyAlignment="1">
      <alignment horizontal="right" vertical="center" wrapText="1"/>
    </xf>
    <xf numFmtId="3" fontId="11" fillId="73" borderId="26" xfId="1469" applyNumberFormat="1" applyFont="1" applyFill="1" applyBorder="1" applyAlignment="1">
      <alignment vertical="center" wrapText="1"/>
    </xf>
    <xf numFmtId="0" fontId="58" fillId="0" borderId="0" xfId="1469" applyFont="1" applyFill="1" applyBorder="1" applyAlignment="1">
      <alignment horizontal="center" vertical="center"/>
    </xf>
    <xf numFmtId="171" fontId="58" fillId="73" borderId="26" xfId="1469" applyNumberFormat="1" applyFont="1" applyFill="1" applyBorder="1" applyAlignment="1">
      <alignment horizontal="center" vertical="center" wrapText="1"/>
    </xf>
    <xf numFmtId="0" fontId="11" fillId="0" borderId="0" xfId="1469" applyFont="1" applyAlignment="1">
      <alignment horizontal="center" vertical="center"/>
    </xf>
    <xf numFmtId="0" fontId="11" fillId="0" borderId="72" xfId="1469" applyFont="1" applyBorder="1"/>
    <xf numFmtId="14" fontId="58" fillId="73" borderId="129" xfId="1469" applyNumberFormat="1" applyFont="1" applyFill="1" applyBorder="1" applyAlignment="1">
      <alignment horizontal="center" vertical="center" wrapText="1"/>
    </xf>
    <xf numFmtId="0" fontId="11" fillId="0" borderId="26" xfId="1469" applyFont="1" applyBorder="1" applyAlignment="1">
      <alignment horizontal="justify" vertical="top" wrapText="1"/>
    </xf>
    <xf numFmtId="3" fontId="11" fillId="0" borderId="26" xfId="1469" applyNumberFormat="1" applyFont="1" applyBorder="1" applyAlignment="1">
      <alignment vertical="top" wrapText="1"/>
    </xf>
    <xf numFmtId="3" fontId="58" fillId="73" borderId="26" xfId="1469" applyNumberFormat="1" applyFont="1" applyFill="1" applyBorder="1" applyAlignment="1">
      <alignment vertical="center" wrapText="1"/>
    </xf>
    <xf numFmtId="0" fontId="58" fillId="0" borderId="0" xfId="1469" applyFont="1" applyFill="1" applyBorder="1" applyAlignment="1">
      <alignment horizontal="center" vertical="center" wrapText="1"/>
    </xf>
    <xf numFmtId="3" fontId="58" fillId="0" borderId="0" xfId="1469" applyNumberFormat="1" applyFont="1" applyFill="1" applyBorder="1" applyAlignment="1">
      <alignment vertical="center" wrapText="1"/>
    </xf>
    <xf numFmtId="0" fontId="58" fillId="0" borderId="0" xfId="1469" applyFont="1" applyFill="1" applyBorder="1" applyAlignment="1">
      <alignment horizontal="left" vertical="center" wrapText="1"/>
    </xf>
    <xf numFmtId="0" fontId="11" fillId="0" borderId="0" xfId="1469" applyFont="1" applyBorder="1" applyAlignment="1">
      <alignment horizontal="justify" vertical="top" wrapText="1"/>
    </xf>
    <xf numFmtId="3" fontId="11" fillId="0" borderId="0" xfId="1469" applyNumberFormat="1" applyFont="1" applyBorder="1" applyAlignment="1">
      <alignment vertical="top" wrapText="1"/>
    </xf>
    <xf numFmtId="0" fontId="58" fillId="0" borderId="0" xfId="1469" applyFont="1" applyBorder="1" applyAlignment="1">
      <alignment horizontal="justify" vertical="top" wrapText="1"/>
    </xf>
    <xf numFmtId="14" fontId="58" fillId="73" borderId="26" xfId="1469" applyNumberFormat="1" applyFont="1" applyFill="1" applyBorder="1" applyAlignment="1">
      <alignment horizontal="center" vertical="center" wrapText="1"/>
    </xf>
    <xf numFmtId="3" fontId="11" fillId="0" borderId="26" xfId="1469" applyNumberFormat="1" applyFont="1" applyFill="1" applyBorder="1" applyAlignment="1">
      <alignment vertical="top" wrapText="1"/>
    </xf>
    <xf numFmtId="17" fontId="87" fillId="106" borderId="47" xfId="1540" applyNumberFormat="1" applyFont="1" applyFill="1" applyBorder="1" applyAlignment="1">
      <alignment horizontal="center" vertical="center" wrapText="1"/>
    </xf>
    <xf numFmtId="17" fontId="58" fillId="73" borderId="74" xfId="0" applyNumberFormat="1" applyFont="1" applyFill="1" applyBorder="1" applyAlignment="1">
      <alignment horizontal="center" vertical="top" wrapText="1"/>
    </xf>
    <xf numFmtId="17" fontId="58" fillId="73" borderId="75" xfId="0" applyNumberFormat="1" applyFont="1" applyFill="1" applyBorder="1" applyAlignment="1">
      <alignment horizontal="center" vertical="top" wrapText="1"/>
    </xf>
    <xf numFmtId="3" fontId="58" fillId="73" borderId="47" xfId="0" applyNumberFormat="1" applyFont="1" applyFill="1" applyBorder="1" applyAlignment="1">
      <alignment horizontal="right" vertical="center"/>
    </xf>
    <xf numFmtId="3" fontId="58" fillId="73" borderId="36" xfId="0" applyNumberFormat="1" applyFont="1" applyFill="1" applyBorder="1" applyAlignment="1">
      <alignment horizontal="right" vertical="center"/>
    </xf>
    <xf numFmtId="0" fontId="122" fillId="0" borderId="0" xfId="1520" applyFont="1"/>
    <xf numFmtId="0" fontId="125" fillId="0" borderId="0" xfId="1520" applyFont="1"/>
    <xf numFmtId="171" fontId="58" fillId="110" borderId="100" xfId="1520" applyNumberFormat="1" applyFont="1" applyFill="1" applyBorder="1" applyAlignment="1">
      <alignment horizontal="center" vertical="center" wrapText="1"/>
    </xf>
    <xf numFmtId="171" fontId="58" fillId="110" borderId="101" xfId="1520" applyNumberFormat="1" applyFont="1" applyFill="1" applyBorder="1" applyAlignment="1">
      <alignment horizontal="center" vertical="center" wrapText="1"/>
    </xf>
    <xf numFmtId="0" fontId="58" fillId="110" borderId="92" xfId="1520" applyFont="1" applyFill="1" applyBorder="1" applyAlignment="1">
      <alignment horizontal="center" vertical="top" wrapText="1"/>
    </xf>
    <xf numFmtId="0" fontId="58" fillId="110" borderId="103" xfId="1520" applyFont="1" applyFill="1" applyBorder="1" applyAlignment="1">
      <alignment horizontal="center" vertical="top" wrapText="1"/>
    </xf>
    <xf numFmtId="0" fontId="11" fillId="0" borderId="94" xfId="1520" applyFont="1" applyBorder="1" applyAlignment="1">
      <alignment horizontal="justify" vertical="center" wrapText="1"/>
    </xf>
    <xf numFmtId="3" fontId="11" fillId="0" borderId="88" xfId="1520" applyNumberFormat="1" applyFont="1" applyFill="1" applyBorder="1" applyAlignment="1">
      <alignment horizontal="right" vertical="center" wrapText="1"/>
    </xf>
    <xf numFmtId="3" fontId="11" fillId="0" borderId="89" xfId="1520" applyNumberFormat="1" applyFont="1" applyFill="1" applyBorder="1" applyAlignment="1">
      <alignment horizontal="right" vertical="center" wrapText="1"/>
    </xf>
    <xf numFmtId="3" fontId="58" fillId="110" borderId="116" xfId="1520" applyNumberFormat="1" applyFont="1" applyFill="1" applyBorder="1" applyAlignment="1">
      <alignment horizontal="right" vertical="center" wrapText="1"/>
    </xf>
    <xf numFmtId="3" fontId="58" fillId="110" borderId="117" xfId="1520" applyNumberFormat="1" applyFont="1" applyFill="1" applyBorder="1" applyAlignment="1">
      <alignment horizontal="right" vertical="center" wrapText="1"/>
    </xf>
    <xf numFmtId="3" fontId="125" fillId="0" borderId="0" xfId="1520" applyNumberFormat="1" applyFont="1"/>
    <xf numFmtId="3" fontId="11" fillId="0" borderId="89" xfId="1520" applyNumberFormat="1" applyFont="1" applyBorder="1" applyAlignment="1">
      <alignment horizontal="right" vertical="center" wrapText="1"/>
    </xf>
    <xf numFmtId="3" fontId="122" fillId="0" borderId="0" xfId="1520" applyNumberFormat="1" applyFont="1" applyAlignment="1">
      <alignment vertical="center"/>
    </xf>
    <xf numFmtId="3" fontId="11" fillId="0" borderId="131" xfId="1520" applyNumberFormat="1" applyFont="1" applyFill="1" applyBorder="1" applyAlignment="1">
      <alignment horizontal="justify" vertical="top" wrapText="1"/>
    </xf>
    <xf numFmtId="3" fontId="122" fillId="0" borderId="131" xfId="1520" applyNumberFormat="1" applyFont="1" applyBorder="1"/>
    <xf numFmtId="3" fontId="58" fillId="110" borderId="133" xfId="1520" applyNumberFormat="1" applyFont="1" applyFill="1" applyBorder="1" applyAlignment="1">
      <alignment horizontal="right" vertical="center" wrapText="1"/>
    </xf>
    <xf numFmtId="3" fontId="58" fillId="110" borderId="134" xfId="1520" applyNumberFormat="1" applyFont="1" applyFill="1" applyBorder="1" applyAlignment="1">
      <alignment horizontal="right" vertical="center" wrapText="1"/>
    </xf>
    <xf numFmtId="3" fontId="11" fillId="0" borderId="0" xfId="1520" applyNumberFormat="1" applyFont="1" applyFill="1" applyBorder="1" applyAlignment="1">
      <alignment horizontal="justify" vertical="top" wrapText="1"/>
    </xf>
    <xf numFmtId="3" fontId="122" fillId="0" borderId="0" xfId="1520" applyNumberFormat="1" applyFont="1"/>
    <xf numFmtId="3" fontId="58" fillId="0" borderId="88" xfId="1520" applyNumberFormat="1" applyFont="1" applyBorder="1" applyAlignment="1">
      <alignment horizontal="right" vertical="center" wrapText="1"/>
    </xf>
    <xf numFmtId="3" fontId="58" fillId="0" borderId="89" xfId="1520" applyNumberFormat="1" applyFont="1" applyBorder="1" applyAlignment="1">
      <alignment horizontal="right" vertical="center" wrapText="1"/>
    </xf>
    <xf numFmtId="3" fontId="11" fillId="0" borderId="88" xfId="1520" applyNumberFormat="1" applyFont="1" applyBorder="1" applyAlignment="1">
      <alignment horizontal="right" vertical="center" wrapText="1"/>
    </xf>
    <xf numFmtId="3" fontId="122" fillId="0" borderId="0" xfId="1520" applyNumberFormat="1" applyFont="1" applyAlignment="1">
      <alignment vertical="top"/>
    </xf>
    <xf numFmtId="0" fontId="58" fillId="112" borderId="25" xfId="1520" applyFont="1" applyFill="1" applyBorder="1" applyAlignment="1">
      <alignment vertical="center" wrapText="1"/>
    </xf>
    <xf numFmtId="0" fontId="58" fillId="110" borderId="99" xfId="1520" applyFont="1" applyFill="1" applyBorder="1" applyAlignment="1">
      <alignment vertical="center" wrapText="1"/>
    </xf>
    <xf numFmtId="171" fontId="58" fillId="110" borderId="100" xfId="2" applyNumberFormat="1" applyFont="1" applyFill="1" applyBorder="1" applyAlignment="1">
      <alignment horizontal="center" vertical="center" wrapText="1"/>
    </xf>
    <xf numFmtId="171" fontId="58" fillId="110" borderId="101" xfId="2" applyNumberFormat="1" applyFont="1" applyFill="1" applyBorder="1" applyAlignment="1">
      <alignment horizontal="center" vertical="center" wrapText="1"/>
    </xf>
    <xf numFmtId="0" fontId="58" fillId="110" borderId="102" xfId="1520" applyFont="1" applyFill="1" applyBorder="1" applyAlignment="1">
      <alignment vertical="center" wrapText="1"/>
    </xf>
    <xf numFmtId="0" fontId="58" fillId="110" borderId="92" xfId="2" applyFont="1" applyFill="1" applyBorder="1" applyAlignment="1">
      <alignment horizontal="center" vertical="top" wrapText="1"/>
    </xf>
    <xf numFmtId="0" fontId="58" fillId="110" borderId="103" xfId="2" applyFont="1" applyFill="1" applyBorder="1" applyAlignment="1">
      <alignment horizontal="center" vertical="top" wrapText="1"/>
    </xf>
    <xf numFmtId="3" fontId="58" fillId="0" borderId="88" xfId="1520" applyNumberFormat="1" applyFont="1" applyFill="1" applyBorder="1" applyAlignment="1">
      <alignment horizontal="right" vertical="center" wrapText="1"/>
    </xf>
    <xf numFmtId="3" fontId="58" fillId="0" borderId="89" xfId="1520" applyNumberFormat="1" applyFont="1" applyFill="1" applyBorder="1" applyAlignment="1">
      <alignment horizontal="right" vertical="center" wrapText="1"/>
    </xf>
    <xf numFmtId="0" fontId="58" fillId="110" borderId="93" xfId="1520" applyFont="1" applyFill="1" applyBorder="1" applyAlignment="1">
      <alignment horizontal="center" vertical="top" wrapText="1"/>
    </xf>
    <xf numFmtId="171" fontId="58" fillId="110" borderId="86" xfId="1520" applyNumberFormat="1" applyFont="1" applyFill="1" applyBorder="1" applyAlignment="1">
      <alignment horizontal="center" vertical="center" wrapText="1"/>
    </xf>
    <xf numFmtId="171" fontId="58" fillId="110" borderId="87" xfId="1520" applyNumberFormat="1" applyFont="1" applyFill="1" applyBorder="1" applyAlignment="1">
      <alignment horizontal="center" vertical="center" wrapText="1"/>
    </xf>
    <xf numFmtId="10" fontId="125" fillId="0" borderId="88" xfId="1520" applyNumberFormat="1" applyFont="1" applyBorder="1" applyAlignment="1">
      <alignment vertical="center"/>
    </xf>
    <xf numFmtId="10" fontId="125" fillId="0" borderId="89" xfId="1520" applyNumberFormat="1" applyFont="1" applyBorder="1" applyAlignment="1">
      <alignment vertical="center"/>
    </xf>
    <xf numFmtId="10" fontId="58" fillId="110" borderId="116" xfId="2933" applyNumberFormat="1" applyFont="1" applyFill="1" applyBorder="1" applyAlignment="1">
      <alignment horizontal="right" vertical="center" wrapText="1"/>
    </xf>
    <xf numFmtId="10" fontId="58" fillId="110" borderId="117" xfId="2933" applyNumberFormat="1" applyFont="1" applyFill="1" applyBorder="1" applyAlignment="1">
      <alignment horizontal="right" vertical="center" wrapText="1"/>
    </xf>
    <xf numFmtId="10" fontId="125" fillId="0" borderId="0" xfId="2933" applyNumberFormat="1" applyFont="1"/>
    <xf numFmtId="0" fontId="11" fillId="0" borderId="34" xfId="1543" applyFont="1" applyFill="1" applyBorder="1" applyAlignment="1">
      <alignment horizontal="left" vertical="center" wrapText="1"/>
    </xf>
    <xf numFmtId="0" fontId="11" fillId="0" borderId="31" xfId="1543" applyFont="1" applyBorder="1" applyAlignment="1">
      <alignment horizontal="left" vertical="center" wrapText="1"/>
    </xf>
    <xf numFmtId="0" fontId="58" fillId="73" borderId="0" xfId="1483" applyFont="1" applyFill="1" applyBorder="1" applyAlignment="1">
      <alignment horizontal="center" vertical="center" wrapText="1"/>
    </xf>
    <xf numFmtId="0" fontId="58" fillId="73" borderId="0" xfId="1483" applyFont="1" applyFill="1" applyBorder="1" applyAlignment="1">
      <alignment horizontal="center" vertical="top" wrapText="1"/>
    </xf>
    <xf numFmtId="3" fontId="58" fillId="73" borderId="0" xfId="1483" applyNumberFormat="1" applyFont="1" applyFill="1" applyBorder="1" applyAlignment="1">
      <alignment horizontal="right" vertical="center"/>
    </xf>
    <xf numFmtId="0" fontId="11" fillId="0" borderId="94" xfId="1519" applyFont="1" applyFill="1" applyBorder="1" applyAlignment="1">
      <alignment horizontal="left" vertical="center" indent="3"/>
    </xf>
    <xf numFmtId="0" fontId="58" fillId="106" borderId="94" xfId="1519" applyFont="1" applyFill="1" applyBorder="1" applyAlignment="1">
      <alignment horizontal="left" vertical="center" wrapText="1"/>
    </xf>
    <xf numFmtId="0" fontId="58" fillId="106" borderId="94" xfId="1519" applyFont="1" applyFill="1" applyBorder="1" applyAlignment="1">
      <alignment horizontal="left" vertical="center"/>
    </xf>
    <xf numFmtId="0" fontId="58" fillId="0" borderId="94" xfId="1519" applyFont="1" applyFill="1" applyBorder="1" applyAlignment="1">
      <alignment horizontal="left" vertical="center" indent="1"/>
    </xf>
    <xf numFmtId="0" fontId="58" fillId="106" borderId="94" xfId="1519" applyFont="1" applyFill="1" applyBorder="1" applyAlignment="1">
      <alignment horizontal="left" vertical="center" indent="2"/>
    </xf>
    <xf numFmtId="0" fontId="58" fillId="106" borderId="34" xfId="1519" applyFont="1" applyFill="1" applyBorder="1" applyAlignment="1">
      <alignment horizontal="left" vertical="center" indent="2"/>
    </xf>
    <xf numFmtId="0" fontId="58" fillId="106" borderId="94" xfId="1519" applyFont="1" applyFill="1" applyBorder="1" applyAlignment="1">
      <alignment horizontal="left" vertical="center" wrapText="1" indent="2"/>
    </xf>
    <xf numFmtId="0" fontId="58" fillId="106" borderId="29" xfId="1519" applyFont="1" applyFill="1" applyBorder="1" applyAlignment="1">
      <alignment horizontal="left" vertical="center" indent="1"/>
    </xf>
    <xf numFmtId="0" fontId="58" fillId="0" borderId="94" xfId="1519" applyFont="1" applyFill="1" applyBorder="1" applyAlignment="1">
      <alignment horizontal="left" vertical="center" wrapText="1" indent="3"/>
    </xf>
    <xf numFmtId="0" fontId="58" fillId="0" borderId="94" xfId="1519" applyFont="1" applyFill="1" applyBorder="1" applyAlignment="1">
      <alignment horizontal="left" vertical="center"/>
    </xf>
    <xf numFmtId="0" fontId="58" fillId="106" borderId="115" xfId="1519" applyFont="1" applyFill="1" applyBorder="1" applyAlignment="1">
      <alignment horizontal="left" vertical="center" indent="1"/>
    </xf>
    <xf numFmtId="0" fontId="11" fillId="0" borderId="94" xfId="1519" applyFont="1" applyFill="1" applyBorder="1" applyAlignment="1">
      <alignment vertical="center"/>
    </xf>
    <xf numFmtId="0" fontId="58" fillId="106" borderId="94" xfId="1519" applyFont="1" applyFill="1" applyBorder="1" applyAlignment="1">
      <alignment vertical="center"/>
    </xf>
    <xf numFmtId="0" fontId="58" fillId="0" borderId="94" xfId="1519" applyFont="1" applyFill="1" applyBorder="1" applyAlignment="1">
      <alignment vertical="center" wrapText="1"/>
    </xf>
    <xf numFmtId="0" fontId="11" fillId="106" borderId="94" xfId="1519" applyFont="1" applyFill="1" applyBorder="1" applyAlignment="1">
      <alignment vertical="center" wrapText="1"/>
    </xf>
    <xf numFmtId="0" fontId="58" fillId="0" borderId="94" xfId="1519" applyFont="1" applyFill="1" applyBorder="1" applyAlignment="1">
      <alignment vertical="center"/>
    </xf>
    <xf numFmtId="0" fontId="58" fillId="106" borderId="115" xfId="1519" applyFont="1" applyFill="1" applyBorder="1" applyAlignment="1">
      <alignment vertical="center"/>
    </xf>
    <xf numFmtId="0" fontId="58" fillId="106" borderId="29" xfId="1519" applyFont="1" applyFill="1" applyBorder="1" applyAlignment="1">
      <alignment vertical="center"/>
    </xf>
    <xf numFmtId="0" fontId="58" fillId="73" borderId="126" xfId="1519" applyFont="1" applyFill="1" applyBorder="1" applyAlignment="1">
      <alignment vertical="center" wrapText="1"/>
    </xf>
    <xf numFmtId="0" fontId="58" fillId="106" borderId="34" xfId="1519" applyFont="1" applyFill="1" applyBorder="1" applyAlignment="1">
      <alignment vertical="center"/>
    </xf>
    <xf numFmtId="0" fontId="58" fillId="106" borderId="94" xfId="1490" applyFont="1" applyFill="1" applyBorder="1" applyAlignment="1">
      <alignment horizontal="left" vertical="center" wrapText="1"/>
    </xf>
    <xf numFmtId="0" fontId="11" fillId="0" borderId="94" xfId="1490" applyFont="1" applyFill="1" applyBorder="1" applyAlignment="1">
      <alignment horizontal="left" vertical="center" wrapText="1"/>
    </xf>
    <xf numFmtId="0" fontId="58" fillId="106" borderId="115" xfId="1490" applyFont="1" applyFill="1" applyBorder="1" applyAlignment="1">
      <alignment horizontal="left" vertical="center" wrapText="1"/>
    </xf>
    <xf numFmtId="0" fontId="58" fillId="106" borderId="99" xfId="1483" applyFont="1" applyFill="1" applyBorder="1" applyAlignment="1">
      <alignment horizontal="left" vertical="center" wrapText="1"/>
    </xf>
    <xf numFmtId="0" fontId="58" fillId="106" borderId="100" xfId="1483" applyFont="1" applyFill="1" applyBorder="1" applyAlignment="1">
      <alignment horizontal="center" vertical="center" wrapText="1"/>
    </xf>
    <xf numFmtId="0" fontId="58" fillId="106" borderId="137" xfId="1483" applyFont="1" applyFill="1" applyBorder="1" applyAlignment="1">
      <alignment horizontal="center" vertical="center" wrapText="1"/>
    </xf>
    <xf numFmtId="0" fontId="58" fillId="106" borderId="46" xfId="0" applyFont="1" applyFill="1" applyBorder="1" applyAlignment="1">
      <alignment horizontal="center" vertical="center" wrapText="1"/>
    </xf>
    <xf numFmtId="0" fontId="58" fillId="106" borderId="138" xfId="1483" applyFont="1" applyFill="1" applyBorder="1" applyAlignment="1">
      <alignment horizontal="center" vertical="center" wrapText="1"/>
    </xf>
    <xf numFmtId="0" fontId="58" fillId="106" borderId="101" xfId="1483" applyFont="1" applyFill="1" applyBorder="1" applyAlignment="1">
      <alignment horizontal="center" vertical="center" wrapText="1"/>
    </xf>
    <xf numFmtId="0" fontId="58" fillId="107" borderId="39" xfId="0" applyFont="1" applyFill="1" applyBorder="1" applyAlignment="1">
      <alignment horizontal="left" vertical="center" wrapText="1"/>
    </xf>
    <xf numFmtId="0" fontId="58" fillId="106" borderId="39" xfId="1497" applyFont="1" applyFill="1" applyBorder="1" applyAlignment="1">
      <alignment horizontal="left" vertical="center" wrapText="1"/>
    </xf>
    <xf numFmtId="0" fontId="123" fillId="106" borderId="87" xfId="0" applyFont="1" applyFill="1" applyBorder="1" applyAlignment="1">
      <alignment vertical="center" wrapText="1"/>
    </xf>
    <xf numFmtId="0" fontId="11" fillId="0" borderId="94" xfId="1543" applyFont="1" applyFill="1" applyBorder="1" applyAlignment="1">
      <alignment horizontal="left" vertical="center" wrapText="1"/>
    </xf>
    <xf numFmtId="0" fontId="11" fillId="0" borderId="89" xfId="1543" applyFont="1" applyBorder="1" applyAlignment="1">
      <alignment horizontal="left" vertical="center" wrapText="1"/>
    </xf>
    <xf numFmtId="0" fontId="11" fillId="0" borderId="115" xfId="1543" applyFont="1" applyFill="1" applyBorder="1" applyAlignment="1">
      <alignment horizontal="left" vertical="center" wrapText="1"/>
    </xf>
    <xf numFmtId="0" fontId="11" fillId="0" borderId="117" xfId="1543" applyFont="1" applyBorder="1" applyAlignment="1">
      <alignment horizontal="left" vertical="center" wrapText="1"/>
    </xf>
    <xf numFmtId="0" fontId="79" fillId="106" borderId="26" xfId="1476" applyFont="1" applyFill="1" applyBorder="1" applyAlignment="1">
      <alignment vertical="center" wrapText="1"/>
    </xf>
    <xf numFmtId="0" fontId="79" fillId="106" borderId="130" xfId="1476" applyFont="1" applyFill="1" applyBorder="1" applyAlignment="1">
      <alignment vertical="center" wrapText="1"/>
    </xf>
    <xf numFmtId="0" fontId="11" fillId="0" borderId="42" xfId="1543" applyFont="1" applyFill="1" applyBorder="1" applyAlignment="1">
      <alignment horizontal="left" vertical="center" wrapText="1"/>
    </xf>
    <xf numFmtId="0" fontId="11" fillId="0" borderId="43" xfId="1543" applyFont="1" applyBorder="1" applyAlignment="1">
      <alignment horizontal="left" vertical="center" wrapText="1"/>
    </xf>
    <xf numFmtId="0" fontId="58" fillId="73" borderId="25" xfId="0" applyFont="1" applyFill="1" applyBorder="1" applyAlignment="1">
      <alignment vertical="top" wrapText="1"/>
    </xf>
    <xf numFmtId="0" fontId="58" fillId="73" borderId="25" xfId="0" applyFont="1" applyFill="1" applyBorder="1" applyAlignment="1">
      <alignment horizontal="center" vertical="top" wrapText="1"/>
    </xf>
    <xf numFmtId="0" fontId="58" fillId="106" borderId="32" xfId="0" applyFont="1" applyFill="1" applyBorder="1" applyAlignment="1">
      <alignment horizontal="left" vertical="center" indent="1"/>
    </xf>
    <xf numFmtId="0" fontId="11" fillId="0" borderId="94" xfId="0" applyFont="1" applyFill="1" applyBorder="1" applyAlignment="1">
      <alignment vertical="center" wrapText="1"/>
    </xf>
    <xf numFmtId="0" fontId="11" fillId="0" borderId="115" xfId="0" applyFont="1" applyFill="1" applyBorder="1" applyAlignment="1">
      <alignment vertical="center" wrapText="1"/>
    </xf>
    <xf numFmtId="176" fontId="58" fillId="106" borderId="86" xfId="0" applyNumberFormat="1" applyFont="1" applyFill="1" applyBorder="1" applyAlignment="1">
      <alignment horizontal="center" vertical="center" wrapText="1"/>
    </xf>
    <xf numFmtId="176" fontId="58" fillId="106" borderId="87" xfId="0" applyNumberFormat="1" applyFont="1" applyFill="1" applyBorder="1" applyAlignment="1">
      <alignment horizontal="center" vertical="center" wrapText="1"/>
    </xf>
    <xf numFmtId="0" fontId="58" fillId="106" borderId="54" xfId="1519" applyFont="1" applyFill="1" applyBorder="1" applyAlignment="1">
      <alignment horizontal="center" vertical="center" wrapText="1"/>
    </xf>
    <xf numFmtId="14" fontId="79" fillId="73" borderId="74" xfId="0" applyNumberFormat="1" applyFont="1" applyFill="1" applyBorder="1" applyAlignment="1">
      <alignment horizontal="center" vertical="center"/>
    </xf>
    <xf numFmtId="14" fontId="79" fillId="73" borderId="140" xfId="0" applyNumberFormat="1" applyFont="1" applyFill="1" applyBorder="1" applyAlignment="1">
      <alignment horizontal="center" vertical="center"/>
    </xf>
    <xf numFmtId="0" fontId="11" fillId="0" borderId="139" xfId="1" applyFont="1" applyBorder="1" applyAlignment="1">
      <alignment horizontal="left" vertical="center" wrapText="1"/>
    </xf>
    <xf numFmtId="0" fontId="11" fillId="107" borderId="41" xfId="1" applyFont="1" applyFill="1" applyBorder="1" applyAlignment="1">
      <alignment horizontal="left" vertical="center" wrapText="1"/>
    </xf>
    <xf numFmtId="0" fontId="58" fillId="106" borderId="35" xfId="0" applyFont="1" applyFill="1" applyBorder="1" applyAlignment="1">
      <alignment horizontal="center" vertical="center" wrapText="1"/>
    </xf>
    <xf numFmtId="0" fontId="79" fillId="106" borderId="93" xfId="0" applyFont="1" applyFill="1" applyBorder="1" applyAlignment="1">
      <alignment horizontal="left" vertical="center" indent="1"/>
    </xf>
    <xf numFmtId="0" fontId="79" fillId="107" borderId="94" xfId="0" applyFont="1" applyFill="1" applyBorder="1" applyAlignment="1">
      <alignment horizontal="left" vertical="center"/>
    </xf>
    <xf numFmtId="0" fontId="58" fillId="106" borderId="99" xfId="1540" applyFont="1" applyFill="1" applyBorder="1" applyAlignment="1">
      <alignment horizontal="left" vertical="center" wrapText="1"/>
    </xf>
    <xf numFmtId="0" fontId="58" fillId="106" borderId="102" xfId="1540" applyFont="1" applyFill="1" applyBorder="1" applyAlignment="1">
      <alignment horizontal="left" vertical="center" wrapText="1"/>
    </xf>
    <xf numFmtId="0" fontId="58" fillId="106" borderId="94" xfId="1540" applyFont="1" applyFill="1" applyBorder="1" applyAlignment="1">
      <alignment vertical="center" wrapText="1"/>
    </xf>
    <xf numFmtId="0" fontId="11" fillId="0" borderId="94" xfId="1540" applyFont="1" applyBorder="1" applyAlignment="1">
      <alignment vertical="center" wrapText="1"/>
    </xf>
    <xf numFmtId="0" fontId="11" fillId="0" borderId="29" xfId="1540" applyFont="1" applyBorder="1" applyAlignment="1">
      <alignment horizontal="left" vertical="center" wrapText="1" indent="1"/>
    </xf>
    <xf numFmtId="0" fontId="11" fillId="107" borderId="29" xfId="1540" applyFont="1" applyFill="1" applyBorder="1" applyAlignment="1">
      <alignment vertical="center" wrapText="1"/>
    </xf>
    <xf numFmtId="171" fontId="129" fillId="106" borderId="48" xfId="1540" applyNumberFormat="1" applyFont="1" applyFill="1" applyBorder="1" applyAlignment="1">
      <alignment horizontal="center" vertical="center" wrapText="1"/>
    </xf>
    <xf numFmtId="172" fontId="129" fillId="106" borderId="48" xfId="1540" applyNumberFormat="1" applyFont="1" applyFill="1" applyBorder="1" applyAlignment="1">
      <alignment horizontal="center" vertical="center" wrapText="1"/>
    </xf>
    <xf numFmtId="171" fontId="129" fillId="106" borderId="47" xfId="1540" applyNumberFormat="1" applyFont="1" applyFill="1" applyBorder="1" applyAlignment="1">
      <alignment horizontal="center" vertical="center" wrapText="1"/>
    </xf>
    <xf numFmtId="17" fontId="129" fillId="106" borderId="47" xfId="1540" applyNumberFormat="1" applyFont="1" applyFill="1" applyBorder="1" applyAlignment="1">
      <alignment horizontal="center" vertical="center" wrapText="1"/>
    </xf>
    <xf numFmtId="0" fontId="83" fillId="106" borderId="146" xfId="0" applyFont="1" applyFill="1" applyBorder="1" applyAlignment="1">
      <alignment horizontal="left" vertical="center"/>
    </xf>
    <xf numFmtId="0" fontId="83" fillId="106" borderId="147" xfId="0" applyFont="1" applyFill="1" applyBorder="1" applyAlignment="1">
      <alignment horizontal="left" vertical="center" wrapText="1"/>
    </xf>
    <xf numFmtId="0" fontId="83" fillId="106" borderId="147" xfId="0" applyFont="1" applyFill="1" applyBorder="1" applyAlignment="1">
      <alignment horizontal="left" vertical="center"/>
    </xf>
    <xf numFmtId="0" fontId="83" fillId="106" borderId="148" xfId="1476" applyFont="1" applyFill="1" applyBorder="1" applyAlignment="1">
      <alignment horizontal="left" vertical="center"/>
    </xf>
    <xf numFmtId="0" fontId="84" fillId="0" borderId="118" xfId="1476" applyFont="1" applyFill="1" applyBorder="1" applyAlignment="1">
      <alignment horizontal="left" vertical="center"/>
    </xf>
    <xf numFmtId="0" fontId="83" fillId="106" borderId="118" xfId="1476" applyFont="1" applyFill="1" applyBorder="1" applyAlignment="1">
      <alignment horizontal="left" vertical="center"/>
    </xf>
    <xf numFmtId="0" fontId="82" fillId="0" borderId="118" xfId="1476" applyFont="1" applyFill="1" applyBorder="1"/>
    <xf numFmtId="0" fontId="85" fillId="106" borderId="118" xfId="1476" applyFont="1" applyFill="1" applyBorder="1"/>
    <xf numFmtId="0" fontId="83" fillId="106" borderId="55" xfId="1476" applyFont="1" applyFill="1" applyBorder="1" applyAlignment="1">
      <alignment horizontal="left" vertical="center"/>
    </xf>
    <xf numFmtId="0" fontId="84" fillId="0" borderId="147" xfId="0" applyFont="1" applyFill="1" applyBorder="1" applyAlignment="1">
      <alignment horizontal="left" vertical="center"/>
    </xf>
    <xf numFmtId="0" fontId="134" fillId="0" borderId="147" xfId="0" applyFont="1" applyFill="1" applyBorder="1" applyAlignment="1">
      <alignment vertical="center"/>
    </xf>
    <xf numFmtId="0" fontId="135" fillId="106" borderId="147" xfId="0" applyFont="1" applyFill="1" applyBorder="1" applyAlignment="1">
      <alignment vertical="center"/>
    </xf>
    <xf numFmtId="0" fontId="135" fillId="106" borderId="149" xfId="0" applyFont="1" applyFill="1" applyBorder="1" applyAlignment="1">
      <alignment vertical="center"/>
    </xf>
    <xf numFmtId="0" fontId="87" fillId="106" borderId="146" xfId="0" applyFont="1" applyFill="1" applyBorder="1" applyAlignment="1">
      <alignment horizontal="left" vertical="center"/>
    </xf>
    <xf numFmtId="0" fontId="87" fillId="106" borderId="147" xfId="0" applyFont="1" applyFill="1" applyBorder="1" applyAlignment="1">
      <alignment horizontal="left" vertical="center" wrapText="1"/>
    </xf>
    <xf numFmtId="0" fontId="87" fillId="106" borderId="147" xfId="0" applyFont="1" applyFill="1" applyBorder="1" applyAlignment="1">
      <alignment horizontal="left" vertical="center"/>
    </xf>
    <xf numFmtId="0" fontId="92" fillId="0" borderId="147" xfId="0" applyFont="1" applyFill="1" applyBorder="1" applyAlignment="1">
      <alignment horizontal="left" vertical="center"/>
    </xf>
    <xf numFmtId="0" fontId="136" fillId="0" borderId="147" xfId="0" applyFont="1" applyFill="1" applyBorder="1" applyAlignment="1">
      <alignment vertical="center"/>
    </xf>
    <xf numFmtId="0" fontId="137" fillId="106" borderId="147" xfId="0" applyFont="1" applyFill="1" applyBorder="1" applyAlignment="1">
      <alignment vertical="center"/>
    </xf>
    <xf numFmtId="0" fontId="137" fillId="106" borderId="149" xfId="0" applyFont="1" applyFill="1" applyBorder="1" applyAlignment="1">
      <alignment vertical="center"/>
    </xf>
    <xf numFmtId="0" fontId="58" fillId="106" borderId="40" xfId="0" applyFont="1" applyFill="1" applyBorder="1" applyAlignment="1">
      <alignment vertical="center"/>
    </xf>
    <xf numFmtId="0" fontId="58" fillId="106" borderId="41" xfId="0" applyFont="1" applyFill="1" applyBorder="1" applyAlignment="1">
      <alignment horizontal="center" vertical="center"/>
    </xf>
    <xf numFmtId="0" fontId="58" fillId="106" borderId="115" xfId="0" applyFont="1" applyFill="1" applyBorder="1" applyAlignment="1">
      <alignment vertical="center"/>
    </xf>
    <xf numFmtId="0" fontId="11" fillId="0" borderId="94" xfId="1519" applyFont="1" applyBorder="1" applyAlignment="1">
      <alignment vertical="center" wrapText="1"/>
    </xf>
    <xf numFmtId="0" fontId="58" fillId="0" borderId="94" xfId="1519" applyFont="1" applyBorder="1" applyAlignment="1">
      <alignment vertical="center" wrapText="1"/>
    </xf>
    <xf numFmtId="17" fontId="83" fillId="106" borderId="88" xfId="1541" applyNumberFormat="1" applyFont="1" applyFill="1" applyBorder="1" applyAlignment="1">
      <alignment horizontal="center" vertical="center" wrapText="1"/>
    </xf>
    <xf numFmtId="17" fontId="83" fillId="106" borderId="89" xfId="1541" applyNumberFormat="1" applyFont="1" applyFill="1" applyBorder="1" applyAlignment="1">
      <alignment horizontal="center" vertical="center" wrapText="1"/>
    </xf>
    <xf numFmtId="0" fontId="84" fillId="0" borderId="94" xfId="1541" applyFont="1" applyBorder="1" applyAlignment="1">
      <alignment vertical="center" wrapText="1"/>
    </xf>
    <xf numFmtId="0" fontId="84" fillId="0" borderId="42" xfId="1541" applyFont="1" applyBorder="1" applyAlignment="1">
      <alignment vertical="center" wrapText="1"/>
    </xf>
    <xf numFmtId="0" fontId="58" fillId="106" borderId="93" xfId="1540" applyFont="1" applyFill="1" applyBorder="1" applyAlignment="1">
      <alignment horizontal="left" vertical="center" wrapText="1"/>
    </xf>
    <xf numFmtId="0" fontId="58" fillId="106" borderId="86" xfId="1540" applyFont="1" applyFill="1" applyBorder="1" applyAlignment="1">
      <alignment horizontal="center" vertical="center" wrapText="1"/>
    </xf>
    <xf numFmtId="0" fontId="58" fillId="106" borderId="87" xfId="1540" applyFont="1" applyFill="1" applyBorder="1" applyAlignment="1">
      <alignment horizontal="center" vertical="center" wrapText="1"/>
    </xf>
    <xf numFmtId="0" fontId="58" fillId="106" borderId="94" xfId="0" applyFont="1" applyFill="1" applyBorder="1" applyAlignment="1">
      <alignment vertical="center"/>
    </xf>
    <xf numFmtId="0" fontId="11" fillId="0" borderId="26" xfId="1540" applyFont="1" applyBorder="1" applyAlignment="1">
      <alignment wrapText="1"/>
    </xf>
    <xf numFmtId="17" fontId="58" fillId="106" borderId="26" xfId="1540" applyNumberFormat="1" applyFont="1" applyFill="1" applyBorder="1" applyAlignment="1">
      <alignment horizontal="center"/>
    </xf>
    <xf numFmtId="0" fontId="58" fillId="0" borderId="94" xfId="1542" applyFont="1" applyBorder="1" applyAlignment="1">
      <alignment vertical="center"/>
    </xf>
    <xf numFmtId="0" fontId="58" fillId="106" borderId="94" xfId="1542" applyFont="1" applyFill="1" applyBorder="1" applyAlignment="1">
      <alignment vertical="center"/>
    </xf>
    <xf numFmtId="0" fontId="11" fillId="0" borderId="94" xfId="1542" applyFont="1" applyBorder="1" applyAlignment="1">
      <alignment vertical="center"/>
    </xf>
    <xf numFmtId="0" fontId="11" fillId="0" borderId="115" xfId="1542" applyFont="1" applyFill="1" applyBorder="1" applyAlignment="1">
      <alignment vertical="center"/>
    </xf>
    <xf numFmtId="0" fontId="84" fillId="0" borderId="88" xfId="0" applyFont="1" applyBorder="1" applyAlignment="1">
      <alignment vertical="center" wrapText="1"/>
    </xf>
    <xf numFmtId="0" fontId="130" fillId="0" borderId="48" xfId="0" applyFont="1" applyFill="1" applyBorder="1" applyAlignment="1">
      <alignment vertical="center" wrapText="1"/>
    </xf>
    <xf numFmtId="0" fontId="130" fillId="0" borderId="48" xfId="0" applyFont="1" applyBorder="1" applyAlignment="1">
      <alignment vertical="center" wrapText="1"/>
    </xf>
    <xf numFmtId="0" fontId="130" fillId="0" borderId="48" xfId="0" applyFont="1" applyBorder="1" applyAlignment="1">
      <alignment horizontal="center" vertical="center" wrapText="1"/>
    </xf>
    <xf numFmtId="0" fontId="129" fillId="106" borderId="1" xfId="0" applyFont="1" applyFill="1" applyBorder="1" applyAlignment="1">
      <alignment horizontal="center" vertical="center" wrapText="1"/>
    </xf>
    <xf numFmtId="0" fontId="130" fillId="0" borderId="68" xfId="0" applyFont="1" applyFill="1" applyBorder="1" applyAlignment="1">
      <alignment vertical="center" wrapText="1"/>
    </xf>
    <xf numFmtId="0" fontId="11" fillId="0" borderId="29" xfId="1498" applyFont="1" applyBorder="1" applyAlignment="1">
      <alignment vertical="center"/>
    </xf>
    <xf numFmtId="0" fontId="58" fillId="74" borderId="34" xfId="1483" applyFont="1" applyFill="1" applyBorder="1" applyAlignment="1">
      <alignment horizontal="left" vertical="center" wrapText="1"/>
    </xf>
    <xf numFmtId="0" fontId="11" fillId="0" borderId="29" xfId="1498" applyFont="1" applyBorder="1" applyAlignment="1">
      <alignment horizontal="justify" vertical="center" wrapText="1"/>
    </xf>
    <xf numFmtId="0" fontId="58" fillId="106" borderId="34" xfId="1498" applyFont="1" applyFill="1" applyBorder="1" applyAlignment="1">
      <alignment horizontal="justify" vertical="center" wrapText="1"/>
    </xf>
    <xf numFmtId="0" fontId="58" fillId="106" borderId="29" xfId="0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17" fontId="58" fillId="106" borderId="46" xfId="0" applyNumberFormat="1" applyFont="1" applyFill="1" applyBorder="1" applyAlignment="1">
      <alignment horizontal="center" vertical="center" wrapText="1"/>
    </xf>
    <xf numFmtId="0" fontId="58" fillId="107" borderId="29" xfId="0" applyFont="1" applyFill="1" applyBorder="1" applyAlignment="1">
      <alignment vertical="center" wrapText="1"/>
    </xf>
    <xf numFmtId="0" fontId="58" fillId="0" borderId="0" xfId="0" applyFont="1" applyBorder="1" applyAlignment="1"/>
    <xf numFmtId="17" fontId="58" fillId="106" borderId="26" xfId="0" applyNumberFormat="1" applyFont="1" applyFill="1" applyBorder="1" applyAlignment="1">
      <alignment horizontal="center" vertical="center" wrapText="1"/>
    </xf>
    <xf numFmtId="17" fontId="58" fillId="106" borderId="48" xfId="0" applyNumberFormat="1" applyFont="1" applyFill="1" applyBorder="1" applyAlignment="1">
      <alignment horizontal="center" vertical="center" wrapText="1"/>
    </xf>
    <xf numFmtId="17" fontId="58" fillId="106" borderId="43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/>
    <xf numFmtId="0" fontId="123" fillId="0" borderId="0" xfId="0" applyFont="1"/>
    <xf numFmtId="0" fontId="58" fillId="106" borderId="2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58" fillId="107" borderId="29" xfId="0" applyFont="1" applyFill="1" applyBorder="1" applyAlignment="1">
      <alignment vertical="center"/>
    </xf>
    <xf numFmtId="0" fontId="58" fillId="107" borderId="29" xfId="0" applyFont="1" applyFill="1" applyBorder="1" applyAlignment="1">
      <alignment horizontal="left" vertical="center"/>
    </xf>
    <xf numFmtId="0" fontId="11" fillId="106" borderId="34" xfId="0" applyFont="1" applyFill="1" applyBorder="1" applyAlignment="1">
      <alignment horizontal="left" vertical="center" wrapText="1"/>
    </xf>
    <xf numFmtId="171" fontId="58" fillId="106" borderId="46" xfId="0" applyNumberFormat="1" applyFont="1" applyFill="1" applyBorder="1" applyAlignment="1">
      <alignment horizontal="center" vertical="center" wrapText="1"/>
    </xf>
    <xf numFmtId="171" fontId="58" fillId="106" borderId="156" xfId="0" applyNumberFormat="1" applyFont="1" applyFill="1" applyBorder="1" applyAlignment="1">
      <alignment horizontal="center" vertical="center" wrapText="1"/>
    </xf>
    <xf numFmtId="171" fontId="58" fillId="106" borderId="157" xfId="0" applyNumberFormat="1" applyFont="1" applyFill="1" applyBorder="1" applyAlignment="1">
      <alignment horizontal="center" vertical="center" wrapText="1"/>
    </xf>
    <xf numFmtId="0" fontId="58" fillId="106" borderId="29" xfId="0" applyFont="1" applyFill="1" applyBorder="1" applyAlignment="1">
      <alignment horizontal="justify" vertical="center" wrapText="1"/>
    </xf>
    <xf numFmtId="3" fontId="75" fillId="0" borderId="40" xfId="1367" applyNumberFormat="1" applyFont="1" applyFill="1" applyBorder="1" applyAlignment="1">
      <alignment horizontal="left" vertical="center"/>
    </xf>
    <xf numFmtId="3" fontId="75" fillId="0" borderId="42" xfId="1367" applyNumberFormat="1" applyFont="1" applyFill="1" applyBorder="1" applyAlignment="1">
      <alignment horizontal="left" vertical="center"/>
    </xf>
    <xf numFmtId="3" fontId="79" fillId="0" borderId="42" xfId="1367" applyNumberFormat="1" applyFont="1" applyFill="1" applyBorder="1" applyAlignment="1">
      <alignment horizontal="left" vertical="center"/>
    </xf>
    <xf numFmtId="0" fontId="58" fillId="106" borderId="34" xfId="1476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58" fillId="106" borderId="29" xfId="0" applyFont="1" applyFill="1" applyBorder="1" applyAlignment="1">
      <alignment vertical="center" wrapText="1"/>
    </xf>
    <xf numFmtId="0" fontId="58" fillId="106" borderId="34" xfId="0" applyFont="1" applyFill="1" applyBorder="1" applyAlignment="1">
      <alignment vertical="center" wrapText="1"/>
    </xf>
    <xf numFmtId="0" fontId="11" fillId="107" borderId="29" xfId="1546" applyFont="1" applyFill="1" applyBorder="1" applyAlignment="1">
      <alignment horizontal="left" vertical="center" wrapText="1"/>
    </xf>
    <xf numFmtId="0" fontId="11" fillId="0" borderId="94" xfId="1546" applyFont="1" applyFill="1" applyBorder="1" applyAlignment="1">
      <alignment horizontal="left" vertical="center" wrapText="1"/>
    </xf>
    <xf numFmtId="0" fontId="123" fillId="0" borderId="0" xfId="0" applyFont="1" applyAlignment="1">
      <alignment horizontal="justify" vertical="center"/>
    </xf>
    <xf numFmtId="3" fontId="58" fillId="106" borderId="86" xfId="1546" applyNumberFormat="1" applyFont="1" applyFill="1" applyBorder="1" applyAlignment="1">
      <alignment horizontal="center" vertical="center" wrapText="1"/>
    </xf>
    <xf numFmtId="3" fontId="58" fillId="106" borderId="87" xfId="1546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horizontal="justify" vertical="center"/>
    </xf>
    <xf numFmtId="0" fontId="58" fillId="106" borderId="93" xfId="1546" applyFont="1" applyFill="1" applyBorder="1" applyAlignment="1">
      <alignment horizontal="left" vertical="center" wrapText="1"/>
    </xf>
    <xf numFmtId="0" fontId="11" fillId="0" borderId="94" xfId="1546" applyFont="1" applyBorder="1" applyAlignment="1">
      <alignment horizontal="justify" vertical="center" wrapText="1"/>
    </xf>
    <xf numFmtId="0" fontId="58" fillId="106" borderId="115" xfId="1546" applyFont="1" applyFill="1" applyBorder="1" applyAlignment="1">
      <alignment horizontal="left" vertical="center" wrapText="1"/>
    </xf>
    <xf numFmtId="0" fontId="58" fillId="106" borderId="94" xfId="1546" applyFont="1" applyFill="1" applyBorder="1" applyAlignment="1">
      <alignment horizontal="left" vertical="center" wrapText="1"/>
    </xf>
    <xf numFmtId="0" fontId="58" fillId="106" borderId="139" xfId="1484" applyFont="1" applyFill="1" applyBorder="1" applyAlignment="1">
      <alignment vertical="center"/>
    </xf>
    <xf numFmtId="0" fontId="58" fillId="106" borderId="34" xfId="1546" applyFont="1" applyFill="1" applyBorder="1" applyAlignment="1">
      <alignment horizontal="left" vertical="center" wrapText="1"/>
    </xf>
    <xf numFmtId="3" fontId="11" fillId="0" borderId="29" xfId="1498" applyNumberFormat="1" applyFont="1" applyBorder="1" applyAlignment="1">
      <alignment horizontal="left" vertical="center" wrapText="1"/>
    </xf>
    <xf numFmtId="0" fontId="58" fillId="106" borderId="26" xfId="0" applyFont="1" applyFill="1" applyBorder="1" applyAlignment="1">
      <alignment horizontal="justify" vertical="center" wrapText="1"/>
    </xf>
    <xf numFmtId="0" fontId="58" fillId="106" borderId="93" xfId="0" applyFont="1" applyFill="1" applyBorder="1" applyAlignment="1">
      <alignment vertical="center" wrapText="1"/>
    </xf>
    <xf numFmtId="0" fontId="11" fillId="0" borderId="94" xfId="0" applyFont="1" applyBorder="1" applyAlignment="1">
      <alignment vertical="center" wrapText="1"/>
    </xf>
    <xf numFmtId="0" fontId="11" fillId="0" borderId="115" xfId="0" applyFont="1" applyBorder="1" applyAlignment="1">
      <alignment vertical="center" wrapText="1"/>
    </xf>
    <xf numFmtId="0" fontId="58" fillId="106" borderId="115" xfId="0" applyFont="1" applyFill="1" applyBorder="1" applyAlignment="1">
      <alignment horizontal="justify" vertical="center" wrapText="1"/>
    </xf>
    <xf numFmtId="3" fontId="58" fillId="0" borderId="0" xfId="0" applyNumberFormat="1" applyFont="1" applyFill="1" applyBorder="1" applyAlignment="1">
      <alignment horizontal="justify" vertical="top" wrapText="1"/>
    </xf>
    <xf numFmtId="0" fontId="58" fillId="106" borderId="132" xfId="0" applyFont="1" applyFill="1" applyBorder="1" applyAlignment="1">
      <alignment horizontal="justify" vertical="center" wrapText="1"/>
    </xf>
    <xf numFmtId="0" fontId="58" fillId="0" borderId="94" xfId="0" applyFont="1" applyBorder="1" applyAlignment="1">
      <alignment horizontal="justify" vertical="center" wrapText="1"/>
    </xf>
    <xf numFmtId="0" fontId="58" fillId="106" borderId="34" xfId="0" applyFont="1" applyFill="1" applyBorder="1" applyAlignment="1">
      <alignment horizontal="justify" vertical="center" wrapText="1"/>
    </xf>
    <xf numFmtId="0" fontId="58" fillId="106" borderId="93" xfId="0" applyFont="1" applyFill="1" applyBorder="1" applyAlignment="1">
      <alignment vertical="center"/>
    </xf>
    <xf numFmtId="0" fontId="58" fillId="106" borderId="115" xfId="0" applyFont="1" applyFill="1" applyBorder="1" applyAlignment="1">
      <alignment vertical="center" wrapText="1"/>
    </xf>
    <xf numFmtId="14" fontId="58" fillId="106" borderId="90" xfId="0" applyNumberFormat="1" applyFont="1" applyFill="1" applyBorder="1" applyAlignment="1">
      <alignment horizontal="center" vertical="center" wrapText="1"/>
    </xf>
    <xf numFmtId="14" fontId="58" fillId="106" borderId="160" xfId="0" applyNumberFormat="1" applyFont="1" applyFill="1" applyBorder="1" applyAlignment="1">
      <alignment horizontal="center" vertical="center" wrapText="1"/>
    </xf>
    <xf numFmtId="0" fontId="58" fillId="106" borderId="94" xfId="0" applyFont="1" applyFill="1" applyBorder="1" applyAlignment="1">
      <alignment horizontal="justify" vertical="center" wrapText="1"/>
    </xf>
    <xf numFmtId="0" fontId="58" fillId="73" borderId="34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justify" vertical="center" wrapText="1"/>
    </xf>
    <xf numFmtId="0" fontId="58" fillId="73" borderId="26" xfId="0" applyFont="1" applyFill="1" applyBorder="1" applyAlignment="1">
      <alignment horizontal="left" vertical="center" wrapText="1"/>
    </xf>
    <xf numFmtId="0" fontId="139" fillId="0" borderId="26" xfId="0" applyFont="1" applyBorder="1" applyAlignment="1">
      <alignment horizontal="justify" vertical="top" wrapText="1"/>
    </xf>
    <xf numFmtId="0" fontId="139" fillId="0" borderId="130" xfId="0" applyFont="1" applyBorder="1" applyAlignment="1">
      <alignment horizontal="right" wrapText="1"/>
    </xf>
    <xf numFmtId="0" fontId="139" fillId="0" borderId="27" xfId="0" applyFont="1" applyBorder="1" applyAlignment="1">
      <alignment horizontal="justify" vertical="top" wrapText="1"/>
    </xf>
    <xf numFmtId="0" fontId="139" fillId="0" borderId="161" xfId="0" applyFont="1" applyBorder="1" applyAlignment="1">
      <alignment horizontal="right" wrapText="1"/>
    </xf>
    <xf numFmtId="0" fontId="140" fillId="106" borderId="27" xfId="0" applyFont="1" applyFill="1" applyBorder="1" applyAlignment="1">
      <alignment horizontal="justify" vertical="top" wrapText="1"/>
    </xf>
    <xf numFmtId="3" fontId="140" fillId="106" borderId="161" xfId="0" applyNumberFormat="1" applyFont="1" applyFill="1" applyBorder="1" applyAlignment="1">
      <alignment horizontal="right" wrapText="1"/>
    </xf>
    <xf numFmtId="171" fontId="140" fillId="106" borderId="136" xfId="0" applyNumberFormat="1" applyFont="1" applyFill="1" applyBorder="1" applyAlignment="1">
      <alignment horizontal="center" vertical="top" wrapText="1"/>
    </xf>
    <xf numFmtId="0" fontId="140" fillId="106" borderId="25" xfId="0" applyFont="1" applyFill="1" applyBorder="1" applyAlignment="1">
      <alignment horizontal="center" vertical="top" wrapText="1"/>
    </xf>
    <xf numFmtId="3" fontId="139" fillId="0" borderId="161" xfId="0" applyNumberFormat="1" applyFont="1" applyBorder="1" applyAlignment="1">
      <alignment horizontal="right" vertical="center" wrapText="1"/>
    </xf>
    <xf numFmtId="0" fontId="140" fillId="0" borderId="0" xfId="0" applyFont="1" applyAlignment="1">
      <alignment vertical="center"/>
    </xf>
    <xf numFmtId="0" fontId="58" fillId="106" borderId="32" xfId="1519" applyFont="1" applyFill="1" applyBorder="1" applyAlignment="1">
      <alignment horizontal="left" vertical="center"/>
    </xf>
    <xf numFmtId="0" fontId="58" fillId="106" borderId="29" xfId="1519" applyFont="1" applyFill="1" applyBorder="1" applyAlignment="1">
      <alignment horizontal="left" vertical="center"/>
    </xf>
    <xf numFmtId="0" fontId="58" fillId="73" borderId="45" xfId="1519" applyFont="1" applyFill="1" applyBorder="1" applyAlignment="1">
      <alignment horizontal="center" vertical="center"/>
    </xf>
    <xf numFmtId="0" fontId="58" fillId="73" borderId="1" xfId="1519" applyFont="1" applyFill="1" applyBorder="1" applyAlignment="1">
      <alignment horizontal="center" vertical="center"/>
    </xf>
    <xf numFmtId="0" fontId="58" fillId="73" borderId="45" xfId="1532" applyFont="1" applyFill="1" applyBorder="1" applyAlignment="1">
      <alignment horizontal="left" vertical="center"/>
    </xf>
    <xf numFmtId="0" fontId="58" fillId="73" borderId="1" xfId="1532" applyFont="1" applyFill="1" applyBorder="1" applyAlignment="1">
      <alignment horizontal="left" vertical="center"/>
    </xf>
    <xf numFmtId="0" fontId="58" fillId="106" borderId="99" xfId="1519" applyFont="1" applyFill="1" applyBorder="1" applyAlignment="1">
      <alignment horizontal="left" vertical="center"/>
    </xf>
    <xf numFmtId="0" fontId="58" fillId="106" borderId="102" xfId="1519" applyFont="1" applyFill="1" applyBorder="1" applyAlignment="1">
      <alignment horizontal="left" vertical="center"/>
    </xf>
    <xf numFmtId="0" fontId="58" fillId="106" borderId="99" xfId="1532" applyFont="1" applyFill="1" applyBorder="1" applyAlignment="1">
      <alignment horizontal="left" vertical="center"/>
    </xf>
    <xf numFmtId="0" fontId="58" fillId="106" borderId="102" xfId="1532" applyFont="1" applyFill="1" applyBorder="1" applyAlignment="1">
      <alignment horizontal="left" vertical="center"/>
    </xf>
    <xf numFmtId="0" fontId="58" fillId="106" borderId="53" xfId="0" applyFont="1" applyFill="1" applyBorder="1" applyAlignment="1">
      <alignment horizontal="left" vertical="center"/>
    </xf>
    <xf numFmtId="0" fontId="58" fillId="106" borderId="55" xfId="0" applyFont="1" applyFill="1" applyBorder="1" applyAlignment="1">
      <alignment horizontal="left" vertical="center"/>
    </xf>
    <xf numFmtId="0" fontId="58" fillId="109" borderId="59" xfId="0" applyFont="1" applyFill="1" applyBorder="1" applyAlignment="1">
      <alignment horizontal="center" vertical="center"/>
    </xf>
    <xf numFmtId="0" fontId="58" fillId="109" borderId="39" xfId="0" applyFont="1" applyFill="1" applyBorder="1" applyAlignment="1">
      <alignment horizontal="center" vertical="center"/>
    </xf>
    <xf numFmtId="0" fontId="58" fillId="106" borderId="40" xfId="0" applyFont="1" applyFill="1" applyBorder="1" applyAlignment="1">
      <alignment horizontal="left" vertical="center"/>
    </xf>
    <xf numFmtId="0" fontId="58" fillId="106" borderId="41" xfId="0" applyFont="1" applyFill="1" applyBorder="1" applyAlignment="1">
      <alignment horizontal="left" vertical="center"/>
    </xf>
    <xf numFmtId="0" fontId="123" fillId="106" borderId="93" xfId="0" applyFont="1" applyFill="1" applyBorder="1" applyAlignment="1">
      <alignment horizontal="left" vertical="center"/>
    </xf>
    <xf numFmtId="0" fontId="123" fillId="106" borderId="94" xfId="0" applyFont="1" applyFill="1" applyBorder="1" applyAlignment="1">
      <alignment horizontal="left" vertical="center"/>
    </xf>
    <xf numFmtId="0" fontId="79" fillId="106" borderId="139" xfId="1476" applyFont="1" applyFill="1" applyBorder="1" applyAlignment="1">
      <alignment horizontal="center" vertical="center"/>
    </xf>
    <xf numFmtId="0" fontId="79" fillId="106" borderId="95" xfId="1476" applyFont="1" applyFill="1" applyBorder="1" applyAlignment="1">
      <alignment horizontal="center" vertical="center"/>
    </xf>
    <xf numFmtId="0" fontId="79" fillId="106" borderId="37" xfId="1476" applyFont="1" applyFill="1" applyBorder="1" applyAlignment="1">
      <alignment horizontal="center" vertical="center"/>
    </xf>
    <xf numFmtId="0" fontId="79" fillId="106" borderId="96" xfId="1476" applyFont="1" applyFill="1" applyBorder="1" applyAlignment="1">
      <alignment horizontal="center" vertical="center"/>
    </xf>
    <xf numFmtId="171" fontId="79" fillId="106" borderId="95" xfId="0" applyNumberFormat="1" applyFont="1" applyFill="1" applyBorder="1" applyAlignment="1">
      <alignment horizontal="center" vertical="center"/>
    </xf>
    <xf numFmtId="171" fontId="79" fillId="106" borderId="96" xfId="0" applyNumberFormat="1" applyFont="1" applyFill="1" applyBorder="1" applyAlignment="1">
      <alignment horizontal="center" vertical="center"/>
    </xf>
    <xf numFmtId="0" fontId="123" fillId="106" borderId="91" xfId="0" applyFont="1" applyFill="1" applyBorder="1" applyAlignment="1">
      <alignment horizontal="center" vertical="center"/>
    </xf>
    <xf numFmtId="0" fontId="123" fillId="106" borderId="92" xfId="0" applyFont="1" applyFill="1" applyBorder="1" applyAlignment="1">
      <alignment horizontal="center" vertical="center"/>
    </xf>
    <xf numFmtId="0" fontId="58" fillId="106" borderId="32" xfId="1" applyFont="1" applyFill="1" applyBorder="1" applyAlignment="1">
      <alignment horizontal="left" vertical="center" wrapText="1"/>
    </xf>
    <xf numFmtId="0" fontId="58" fillId="106" borderId="29" xfId="1" applyFont="1" applyFill="1" applyBorder="1" applyAlignment="1">
      <alignment horizontal="left" vertical="center" wrapText="1"/>
    </xf>
    <xf numFmtId="0" fontId="58" fillId="73" borderId="25" xfId="1540" applyFont="1" applyFill="1" applyBorder="1" applyAlignment="1">
      <alignment vertical="center" wrapText="1"/>
    </xf>
    <xf numFmtId="0" fontId="58" fillId="73" borderId="27" xfId="1540" applyFont="1" applyFill="1" applyBorder="1" applyAlignment="1">
      <alignment vertical="center" wrapText="1"/>
    </xf>
    <xf numFmtId="184" fontId="58" fillId="106" borderId="46" xfId="1540" applyNumberFormat="1" applyFont="1" applyFill="1" applyBorder="1" applyAlignment="1">
      <alignment horizontal="center" vertical="center" wrapText="1"/>
    </xf>
    <xf numFmtId="184" fontId="58" fillId="106" borderId="47" xfId="1540" applyNumberFormat="1" applyFont="1" applyFill="1" applyBorder="1" applyAlignment="1">
      <alignment horizontal="center" vertical="center" wrapText="1"/>
    </xf>
    <xf numFmtId="0" fontId="58" fillId="106" borderId="126" xfId="1540" applyFont="1" applyFill="1" applyBorder="1" applyAlignment="1">
      <alignment horizontal="left" vertical="center" wrapText="1"/>
    </xf>
    <xf numFmtId="0" fontId="58" fillId="106" borderId="38" xfId="1540" applyFont="1" applyFill="1" applyBorder="1" applyAlignment="1">
      <alignment horizontal="left" vertical="center" wrapText="1"/>
    </xf>
    <xf numFmtId="0" fontId="58" fillId="106" borderId="51" xfId="1540" applyFont="1" applyFill="1" applyBorder="1" applyAlignment="1">
      <alignment horizontal="left" vertical="center" wrapText="1"/>
    </xf>
    <xf numFmtId="0" fontId="58" fillId="0" borderId="145" xfId="1540" applyFont="1" applyBorder="1" applyAlignment="1">
      <alignment horizontal="left" vertical="center" wrapText="1"/>
    </xf>
    <xf numFmtId="0" fontId="58" fillId="0" borderId="0" xfId="1540" applyFont="1" applyBorder="1" applyAlignment="1">
      <alignment horizontal="left" vertical="center" wrapText="1"/>
    </xf>
    <xf numFmtId="0" fontId="87" fillId="106" borderId="86" xfId="1540" applyFont="1" applyFill="1" applyBorder="1" applyAlignment="1">
      <alignment horizontal="center" vertical="center" wrapText="1"/>
    </xf>
    <xf numFmtId="0" fontId="87" fillId="106" borderId="88" xfId="1540" applyFont="1" applyFill="1" applyBorder="1" applyAlignment="1">
      <alignment horizontal="center" vertical="center" wrapText="1"/>
    </xf>
    <xf numFmtId="0" fontId="87" fillId="106" borderId="100" xfId="1540" applyFont="1" applyFill="1" applyBorder="1" applyAlignment="1">
      <alignment horizontal="center" vertical="center" wrapText="1"/>
    </xf>
    <xf numFmtId="0" fontId="87" fillId="106" borderId="91" xfId="1540" applyFont="1" applyFill="1" applyBorder="1" applyAlignment="1">
      <alignment horizontal="center" vertical="center" wrapText="1"/>
    </xf>
    <xf numFmtId="0" fontId="87" fillId="106" borderId="143" xfId="1540" applyFont="1" applyFill="1" applyBorder="1" applyAlignment="1">
      <alignment horizontal="center" vertical="center" wrapText="1"/>
    </xf>
    <xf numFmtId="0" fontId="87" fillId="106" borderId="101" xfId="1540" applyFont="1" applyFill="1" applyBorder="1" applyAlignment="1">
      <alignment horizontal="center" vertical="center" wrapText="1"/>
    </xf>
    <xf numFmtId="0" fontId="87" fillId="106" borderId="141" xfId="1540" applyFont="1" applyFill="1" applyBorder="1" applyAlignment="1">
      <alignment horizontal="center" vertical="center" wrapText="1"/>
    </xf>
    <xf numFmtId="0" fontId="87" fillId="106" borderId="144" xfId="1540" applyFont="1" applyFill="1" applyBorder="1" applyAlignment="1">
      <alignment horizontal="center" vertical="center" wrapText="1"/>
    </xf>
    <xf numFmtId="0" fontId="87" fillId="106" borderId="99" xfId="1540" applyFont="1" applyFill="1" applyBorder="1" applyAlignment="1">
      <alignment horizontal="center" vertical="center" wrapText="1"/>
    </xf>
    <xf numFmtId="0" fontId="87" fillId="106" borderId="104" xfId="1540" applyFont="1" applyFill="1" applyBorder="1" applyAlignment="1">
      <alignment horizontal="center" vertical="center" wrapText="1"/>
    </xf>
    <xf numFmtId="0" fontId="87" fillId="106" borderId="142" xfId="1540" applyFont="1" applyFill="1" applyBorder="1" applyAlignment="1">
      <alignment horizontal="center" vertical="center" wrapText="1"/>
    </xf>
    <xf numFmtId="17" fontId="87" fillId="106" borderId="100" xfId="1540" applyNumberFormat="1" applyFont="1" applyFill="1" applyBorder="1" applyAlignment="1">
      <alignment horizontal="center" vertical="center" wrapText="1"/>
    </xf>
    <xf numFmtId="17" fontId="87" fillId="106" borderId="91" xfId="1540" applyNumberFormat="1" applyFont="1" applyFill="1" applyBorder="1" applyAlignment="1">
      <alignment horizontal="center" vertical="center" wrapText="1"/>
    </xf>
    <xf numFmtId="17" fontId="87" fillId="106" borderId="143" xfId="1540" applyNumberFormat="1" applyFont="1" applyFill="1" applyBorder="1" applyAlignment="1">
      <alignment horizontal="center" vertical="center" wrapText="1"/>
    </xf>
    <xf numFmtId="0" fontId="87" fillId="106" borderId="45" xfId="1540" applyFont="1" applyFill="1" applyBorder="1" applyAlignment="1">
      <alignment horizontal="center" vertical="center" wrapText="1"/>
    </xf>
    <xf numFmtId="0" fontId="87" fillId="106" borderId="48" xfId="1540" applyFont="1" applyFill="1" applyBorder="1" applyAlignment="1">
      <alignment horizontal="center" vertical="center" wrapText="1"/>
    </xf>
    <xf numFmtId="0" fontId="58" fillId="0" borderId="0" xfId="1540" applyFont="1" applyAlignment="1">
      <alignment horizontal="center"/>
    </xf>
    <xf numFmtId="0" fontId="129" fillId="106" borderId="86" xfId="1540" applyFont="1" applyFill="1" applyBorder="1" applyAlignment="1">
      <alignment horizontal="center" vertical="center" wrapText="1"/>
    </xf>
    <xf numFmtId="0" fontId="129" fillId="106" borderId="88" xfId="1540" applyFont="1" applyFill="1" applyBorder="1" applyAlignment="1">
      <alignment horizontal="center" vertical="center" wrapText="1"/>
    </xf>
    <xf numFmtId="0" fontId="129" fillId="106" borderId="87" xfId="1540" applyFont="1" applyFill="1" applyBorder="1" applyAlignment="1">
      <alignment horizontal="center" vertical="center" wrapText="1"/>
    </xf>
    <xf numFmtId="0" fontId="129" fillId="106" borderId="89" xfId="1540" applyFont="1" applyFill="1" applyBorder="1" applyAlignment="1">
      <alignment horizontal="center" vertical="center" wrapText="1"/>
    </xf>
    <xf numFmtId="0" fontId="129" fillId="106" borderId="93" xfId="1540" applyFont="1" applyFill="1" applyBorder="1" applyAlignment="1">
      <alignment horizontal="center" vertical="center" wrapText="1"/>
    </xf>
    <xf numFmtId="0" fontId="129" fillId="106" borderId="94" xfId="1540" applyFont="1" applyFill="1" applyBorder="1" applyAlignment="1">
      <alignment horizontal="center" vertical="center" wrapText="1"/>
    </xf>
    <xf numFmtId="17" fontId="129" fillId="106" borderId="86" xfId="1540" applyNumberFormat="1" applyFont="1" applyFill="1" applyBorder="1" applyAlignment="1">
      <alignment horizontal="center" vertical="center" wrapText="1"/>
    </xf>
    <xf numFmtId="17" fontId="129" fillId="106" borderId="88" xfId="1540" applyNumberFormat="1" applyFont="1" applyFill="1" applyBorder="1" applyAlignment="1">
      <alignment horizontal="center" vertical="center" wrapText="1"/>
    </xf>
    <xf numFmtId="0" fontId="129" fillId="106" borderId="46" xfId="1540" applyFont="1" applyFill="1" applyBorder="1" applyAlignment="1">
      <alignment horizontal="center" vertical="center" wrapText="1"/>
    </xf>
    <xf numFmtId="0" fontId="129" fillId="106" borderId="74" xfId="1540" applyFont="1" applyFill="1" applyBorder="1" applyAlignment="1">
      <alignment horizontal="center" vertical="center" wrapText="1"/>
    </xf>
    <xf numFmtId="0" fontId="129" fillId="106" borderId="97" xfId="1540" applyFont="1" applyFill="1" applyBorder="1" applyAlignment="1">
      <alignment horizontal="center" vertical="center" wrapText="1"/>
    </xf>
    <xf numFmtId="0" fontId="129" fillId="106" borderId="67" xfId="1540" applyFont="1" applyFill="1" applyBorder="1" applyAlignment="1">
      <alignment horizontal="center" vertical="center" wrapText="1"/>
    </xf>
    <xf numFmtId="0" fontId="83" fillId="106" borderId="121" xfId="0" applyFont="1" applyFill="1" applyBorder="1" applyAlignment="1">
      <alignment horizontal="left" vertical="center"/>
    </xf>
    <xf numFmtId="0" fontId="83" fillId="106" borderId="122" xfId="0" applyFont="1" applyFill="1" applyBorder="1" applyAlignment="1">
      <alignment horizontal="left" vertical="center"/>
    </xf>
    <xf numFmtId="0" fontId="83" fillId="106" borderId="111" xfId="0" applyFont="1" applyFill="1" applyBorder="1" applyAlignment="1">
      <alignment horizontal="left" vertical="center"/>
    </xf>
    <xf numFmtId="0" fontId="82" fillId="0" borderId="118" xfId="0" applyFont="1" applyFill="1" applyBorder="1" applyAlignment="1">
      <alignment horizontal="center" vertical="center"/>
    </xf>
    <xf numFmtId="0" fontId="82" fillId="0" borderId="119" xfId="0" applyFont="1" applyFill="1" applyBorder="1" applyAlignment="1">
      <alignment horizontal="center" vertical="center"/>
    </xf>
    <xf numFmtId="0" fontId="82" fillId="0" borderId="120" xfId="0" applyFont="1" applyFill="1" applyBorder="1" applyAlignment="1">
      <alignment horizontal="center" vertical="center"/>
    </xf>
    <xf numFmtId="0" fontId="83" fillId="106" borderId="118" xfId="0" applyFont="1" applyFill="1" applyBorder="1" applyAlignment="1">
      <alignment horizontal="left" vertical="center"/>
    </xf>
    <xf numFmtId="0" fontId="83" fillId="106" borderId="119" xfId="0" applyFont="1" applyFill="1" applyBorder="1" applyAlignment="1">
      <alignment horizontal="left" vertical="center"/>
    </xf>
    <xf numFmtId="0" fontId="83" fillId="106" borderId="120" xfId="0" applyFont="1" applyFill="1" applyBorder="1" applyAlignment="1">
      <alignment horizontal="left" vertical="center"/>
    </xf>
    <xf numFmtId="0" fontId="83" fillId="106" borderId="53" xfId="0" applyFont="1" applyFill="1" applyBorder="1" applyAlignment="1">
      <alignment horizontal="left" vertical="center"/>
    </xf>
    <xf numFmtId="0" fontId="83" fillId="106" borderId="59" xfId="0" applyFont="1" applyFill="1" applyBorder="1" applyAlignment="1">
      <alignment horizontal="left" vertical="center"/>
    </xf>
    <xf numFmtId="0" fontId="83" fillId="106" borderId="54" xfId="0" applyFont="1" applyFill="1" applyBorder="1" applyAlignment="1">
      <alignment horizontal="left" vertical="center"/>
    </xf>
    <xf numFmtId="0" fontId="82" fillId="0" borderId="55" xfId="0" applyFont="1" applyFill="1" applyBorder="1" applyAlignment="1">
      <alignment horizontal="center" vertical="center"/>
    </xf>
    <xf numFmtId="0" fontId="82" fillId="0" borderId="39" xfId="0" applyFont="1" applyFill="1" applyBorder="1" applyAlignment="1">
      <alignment horizontal="center" vertical="center"/>
    </xf>
    <xf numFmtId="0" fontId="82" fillId="0" borderId="56" xfId="0" applyFont="1" applyFill="1" applyBorder="1" applyAlignment="1">
      <alignment horizontal="center" vertical="center"/>
    </xf>
    <xf numFmtId="0" fontId="83" fillId="106" borderId="55" xfId="0" applyFont="1" applyFill="1" applyBorder="1" applyAlignment="1">
      <alignment horizontal="left" vertical="center"/>
    </xf>
    <xf numFmtId="0" fontId="83" fillId="106" borderId="39" xfId="0" applyFont="1" applyFill="1" applyBorder="1" applyAlignment="1">
      <alignment horizontal="left" vertical="center"/>
    </xf>
    <xf numFmtId="0" fontId="83" fillId="106" borderId="56" xfId="0" applyFont="1" applyFill="1" applyBorder="1" applyAlignment="1">
      <alignment horizontal="left" vertical="center"/>
    </xf>
    <xf numFmtId="0" fontId="93" fillId="0" borderId="65" xfId="0" applyFont="1" applyFill="1" applyBorder="1" applyAlignment="1">
      <alignment horizontal="center" vertical="center"/>
    </xf>
    <xf numFmtId="0" fontId="93" fillId="0" borderId="63" xfId="0" applyFont="1" applyFill="1" applyBorder="1" applyAlignment="1">
      <alignment horizontal="center" vertical="center"/>
    </xf>
    <xf numFmtId="0" fontId="93" fillId="0" borderId="64" xfId="0" applyFont="1" applyFill="1" applyBorder="1" applyAlignment="1">
      <alignment horizontal="center" vertical="center"/>
    </xf>
    <xf numFmtId="0" fontId="87" fillId="106" borderId="53" xfId="0" applyFont="1" applyFill="1" applyBorder="1" applyAlignment="1">
      <alignment horizontal="left" vertical="center"/>
    </xf>
    <xf numFmtId="0" fontId="87" fillId="106" borderId="59" xfId="0" applyFont="1" applyFill="1" applyBorder="1" applyAlignment="1">
      <alignment horizontal="left" vertical="center"/>
    </xf>
    <xf numFmtId="0" fontId="87" fillId="106" borderId="60" xfId="0" applyFont="1" applyFill="1" applyBorder="1" applyAlignment="1">
      <alignment horizontal="left" vertical="center"/>
    </xf>
    <xf numFmtId="0" fontId="87" fillId="106" borderId="54" xfId="0" applyFont="1" applyFill="1" applyBorder="1" applyAlignment="1">
      <alignment horizontal="left" vertical="center"/>
    </xf>
    <xf numFmtId="0" fontId="93" fillId="0" borderId="55" xfId="0" applyFont="1" applyFill="1" applyBorder="1" applyAlignment="1">
      <alignment horizontal="center" vertical="center"/>
    </xf>
    <xf numFmtId="0" fontId="93" fillId="0" borderId="39" xfId="0" applyFont="1" applyFill="1" applyBorder="1" applyAlignment="1">
      <alignment horizontal="center" vertical="center"/>
    </xf>
    <xf numFmtId="0" fontId="93" fillId="0" borderId="62" xfId="0" applyFont="1" applyFill="1" applyBorder="1" applyAlignment="1">
      <alignment horizontal="center" vertical="center"/>
    </xf>
    <xf numFmtId="0" fontId="93" fillId="0" borderId="56" xfId="0" applyFont="1" applyFill="1" applyBorder="1" applyAlignment="1">
      <alignment horizontal="center" vertical="center"/>
    </xf>
    <xf numFmtId="0" fontId="87" fillId="106" borderId="55" xfId="0" applyFont="1" applyFill="1" applyBorder="1" applyAlignment="1">
      <alignment horizontal="left" vertical="center"/>
    </xf>
    <xf numFmtId="0" fontId="87" fillId="106" borderId="39" xfId="0" applyFont="1" applyFill="1" applyBorder="1" applyAlignment="1">
      <alignment horizontal="left" vertical="center"/>
    </xf>
    <xf numFmtId="0" fontId="87" fillId="106" borderId="62" xfId="0" applyFont="1" applyFill="1" applyBorder="1" applyAlignment="1">
      <alignment horizontal="left" vertical="center"/>
    </xf>
    <xf numFmtId="0" fontId="87" fillId="106" borderId="56" xfId="0" applyFont="1" applyFill="1" applyBorder="1" applyAlignment="1">
      <alignment horizontal="left" vertical="center"/>
    </xf>
    <xf numFmtId="0" fontId="58" fillId="106" borderId="150" xfId="0" applyFont="1" applyFill="1" applyBorder="1" applyAlignment="1">
      <alignment horizontal="left" vertical="center"/>
    </xf>
    <xf numFmtId="0" fontId="58" fillId="106" borderId="151" xfId="0" applyFont="1" applyFill="1" applyBorder="1" applyAlignment="1">
      <alignment horizontal="left" vertical="center"/>
    </xf>
    <xf numFmtId="17" fontId="83" fillId="106" borderId="86" xfId="1541" applyNumberFormat="1" applyFont="1" applyFill="1" applyBorder="1" applyAlignment="1">
      <alignment horizontal="center" vertical="center" wrapText="1"/>
    </xf>
    <xf numFmtId="17" fontId="83" fillId="106" borderId="87" xfId="1541" applyNumberFormat="1" applyFont="1" applyFill="1" applyBorder="1" applyAlignment="1">
      <alignment horizontal="center" vertical="center" wrapText="1"/>
    </xf>
    <xf numFmtId="0" fontId="123" fillId="0" borderId="0" xfId="0" applyFont="1"/>
    <xf numFmtId="0" fontId="83" fillId="106" borderId="93" xfId="1541" applyFont="1" applyFill="1" applyBorder="1" applyAlignment="1">
      <alignment horizontal="left" vertical="center" wrapText="1"/>
    </xf>
    <xf numFmtId="0" fontId="83" fillId="106" borderId="94" xfId="1541" applyFont="1" applyFill="1" applyBorder="1" applyAlignment="1">
      <alignment horizontal="left" vertical="center" wrapText="1"/>
    </xf>
    <xf numFmtId="0" fontId="58" fillId="106" borderId="32" xfId="1540" applyFont="1" applyFill="1" applyBorder="1" applyAlignment="1">
      <alignment horizontal="left" vertical="center" wrapText="1"/>
    </xf>
    <xf numFmtId="0" fontId="58" fillId="106" borderId="29" xfId="1540" applyFont="1" applyFill="1" applyBorder="1" applyAlignment="1">
      <alignment horizontal="left" vertical="center" wrapText="1"/>
    </xf>
    <xf numFmtId="17" fontId="58" fillId="106" borderId="45" xfId="1540" applyNumberFormat="1" applyFont="1" applyFill="1" applyBorder="1" applyAlignment="1">
      <alignment horizontal="center" vertical="center" wrapText="1"/>
    </xf>
    <xf numFmtId="17" fontId="58" fillId="106" borderId="1" xfId="1540" applyNumberFormat="1" applyFont="1" applyFill="1" applyBorder="1" applyAlignment="1">
      <alignment horizontal="center" vertical="center" wrapText="1"/>
    </xf>
    <xf numFmtId="0" fontId="58" fillId="106" borderId="99" xfId="0" applyFont="1" applyFill="1" applyBorder="1" applyAlignment="1">
      <alignment horizontal="left" vertical="center"/>
    </xf>
    <xf numFmtId="0" fontId="58" fillId="106" borderId="142" xfId="0" applyFont="1" applyFill="1" applyBorder="1" applyAlignment="1">
      <alignment horizontal="left" vertical="center"/>
    </xf>
    <xf numFmtId="171" fontId="58" fillId="106" borderId="100" xfId="1540" applyNumberFormat="1" applyFont="1" applyFill="1" applyBorder="1" applyAlignment="1">
      <alignment horizontal="center" vertical="center" wrapText="1"/>
    </xf>
    <xf numFmtId="171" fontId="58" fillId="106" borderId="92" xfId="1540" applyNumberFormat="1" applyFont="1" applyFill="1" applyBorder="1" applyAlignment="1">
      <alignment horizontal="center" vertical="center" wrapText="1"/>
    </xf>
    <xf numFmtId="0" fontId="58" fillId="106" borderId="25" xfId="1540" applyFont="1" applyFill="1" applyBorder="1" applyAlignment="1">
      <alignment horizontal="center" vertical="center" wrapText="1"/>
    </xf>
    <xf numFmtId="0" fontId="58" fillId="106" borderId="27" xfId="1540" applyFont="1" applyFill="1" applyBorder="1" applyAlignment="1">
      <alignment horizontal="center" vertical="center" wrapText="1"/>
    </xf>
    <xf numFmtId="171" fontId="58" fillId="106" borderId="59" xfId="1540" applyNumberFormat="1" applyFont="1" applyFill="1" applyBorder="1" applyAlignment="1">
      <alignment horizontal="center" vertical="center"/>
    </xf>
    <xf numFmtId="171" fontId="58" fillId="106" borderId="54" xfId="1540" applyNumberFormat="1" applyFont="1" applyFill="1" applyBorder="1" applyAlignment="1">
      <alignment horizontal="center" vertical="center"/>
    </xf>
    <xf numFmtId="0" fontId="58" fillId="106" borderId="25" xfId="1540" applyFont="1" applyFill="1" applyBorder="1" applyAlignment="1">
      <alignment horizontal="left" vertical="center" wrapText="1"/>
    </xf>
    <xf numFmtId="0" fontId="58" fillId="106" borderId="27" xfId="1540" applyFont="1" applyFill="1" applyBorder="1" applyAlignment="1">
      <alignment horizontal="left" vertical="center" wrapText="1"/>
    </xf>
    <xf numFmtId="0" fontId="11" fillId="106" borderId="32" xfId="1542" applyFont="1" applyFill="1" applyBorder="1" applyAlignment="1">
      <alignment horizontal="center"/>
    </xf>
    <xf numFmtId="0" fontId="11" fillId="106" borderId="29" xfId="1542" applyFont="1" applyFill="1" applyBorder="1" applyAlignment="1">
      <alignment horizontal="center"/>
    </xf>
    <xf numFmtId="171" fontId="58" fillId="106" borderId="45" xfId="1542" applyNumberFormat="1" applyFont="1" applyFill="1" applyBorder="1" applyAlignment="1">
      <alignment horizontal="center" vertical="center"/>
    </xf>
    <xf numFmtId="171" fontId="58" fillId="106" borderId="33" xfId="1542" applyNumberFormat="1" applyFont="1" applyFill="1" applyBorder="1" applyAlignment="1">
      <alignment horizontal="center" vertical="center"/>
    </xf>
    <xf numFmtId="0" fontId="83" fillId="106" borderId="100" xfId="0" applyFont="1" applyFill="1" applyBorder="1" applyAlignment="1">
      <alignment horizontal="center" vertical="center" wrapText="1"/>
    </xf>
    <xf numFmtId="0" fontId="83" fillId="106" borderId="92" xfId="0" applyFont="1" applyFill="1" applyBorder="1" applyAlignment="1">
      <alignment horizontal="center" vertical="center" wrapText="1"/>
    </xf>
    <xf numFmtId="0" fontId="83" fillId="106" borderId="93" xfId="0" applyFont="1" applyFill="1" applyBorder="1" applyAlignment="1">
      <alignment horizontal="center" vertical="center" wrapText="1"/>
    </xf>
    <xf numFmtId="0" fontId="84" fillId="106" borderId="94" xfId="0" applyFont="1" applyFill="1" applyBorder="1" applyAlignment="1">
      <alignment vertical="center"/>
    </xf>
    <xf numFmtId="0" fontId="83" fillId="106" borderId="86" xfId="0" applyFont="1" applyFill="1" applyBorder="1" applyAlignment="1">
      <alignment horizontal="center" vertical="center" wrapText="1"/>
    </xf>
    <xf numFmtId="0" fontId="83" fillId="106" borderId="88" xfId="0" applyFont="1" applyFill="1" applyBorder="1" applyAlignment="1">
      <alignment horizontal="center" vertical="center" wrapText="1"/>
    </xf>
    <xf numFmtId="0" fontId="129" fillId="106" borderId="100" xfId="0" applyFont="1" applyFill="1" applyBorder="1" applyAlignment="1">
      <alignment horizontal="center" vertical="center" wrapText="1"/>
    </xf>
    <xf numFmtId="0" fontId="129" fillId="106" borderId="92" xfId="0" applyFont="1" applyFill="1" applyBorder="1" applyAlignment="1">
      <alignment horizontal="center" vertical="center" wrapText="1"/>
    </xf>
    <xf numFmtId="0" fontId="129" fillId="106" borderId="32" xfId="0" applyFont="1" applyFill="1" applyBorder="1" applyAlignment="1">
      <alignment horizontal="center" vertical="center" wrapText="1"/>
    </xf>
    <xf numFmtId="0" fontId="130" fillId="106" borderId="29" xfId="0" applyFont="1" applyFill="1" applyBorder="1" applyAlignment="1">
      <alignment vertical="center"/>
    </xf>
    <xf numFmtId="0" fontId="129" fillId="106" borderId="45" xfId="0" applyFont="1" applyFill="1" applyBorder="1" applyAlignment="1">
      <alignment horizontal="center" vertical="center" wrapText="1"/>
    </xf>
    <xf numFmtId="0" fontId="129" fillId="106" borderId="1" xfId="0" applyFont="1" applyFill="1" applyBorder="1" applyAlignment="1">
      <alignment horizontal="center" vertical="center" wrapText="1"/>
    </xf>
    <xf numFmtId="0" fontId="129" fillId="106" borderId="86" xfId="0" applyFont="1" applyFill="1" applyBorder="1" applyAlignment="1">
      <alignment horizontal="center" vertical="center" wrapText="1"/>
    </xf>
    <xf numFmtId="0" fontId="129" fillId="106" borderId="88" xfId="0" applyFont="1" applyFill="1" applyBorder="1" applyAlignment="1">
      <alignment horizontal="center" vertical="center" wrapText="1"/>
    </xf>
    <xf numFmtId="171" fontId="129" fillId="73" borderId="76" xfId="1474" quotePrefix="1" applyNumberFormat="1" applyFont="1" applyFill="1" applyBorder="1" applyAlignment="1">
      <alignment horizontal="center" vertical="center" wrapText="1"/>
    </xf>
    <xf numFmtId="14" fontId="129" fillId="73" borderId="154" xfId="1474" quotePrefix="1" applyNumberFormat="1" applyFont="1" applyFill="1" applyBorder="1" applyAlignment="1">
      <alignment horizontal="center" vertical="center" wrapText="1"/>
    </xf>
    <xf numFmtId="14" fontId="129" fillId="73" borderId="155" xfId="1474" quotePrefix="1" applyNumberFormat="1" applyFont="1" applyFill="1" applyBorder="1" applyAlignment="1">
      <alignment horizontal="center" vertical="center" wrapText="1"/>
    </xf>
    <xf numFmtId="14" fontId="129" fillId="73" borderId="69" xfId="1474" quotePrefix="1" applyNumberFormat="1" applyFont="1" applyFill="1" applyBorder="1" applyAlignment="1">
      <alignment horizontal="center" vertical="center" wrapText="1"/>
    </xf>
    <xf numFmtId="0" fontId="129" fillId="106" borderId="53" xfId="1474" applyFont="1" applyFill="1" applyBorder="1" applyAlignment="1">
      <alignment horizontal="center" vertical="center" wrapText="1"/>
    </xf>
    <xf numFmtId="0" fontId="129" fillId="106" borderId="55" xfId="1474" applyFont="1" applyFill="1" applyBorder="1" applyAlignment="1">
      <alignment horizontal="center" vertical="center" wrapText="1"/>
    </xf>
    <xf numFmtId="0" fontId="129" fillId="106" borderId="59" xfId="1474" applyFont="1" applyFill="1" applyBorder="1" applyAlignment="1">
      <alignment horizontal="center" vertical="center" wrapText="1"/>
    </xf>
    <xf numFmtId="0" fontId="129" fillId="106" borderId="39" xfId="1474" applyFont="1" applyFill="1" applyBorder="1" applyAlignment="1">
      <alignment horizontal="center" vertical="center" wrapText="1"/>
    </xf>
    <xf numFmtId="171" fontId="129" fillId="73" borderId="152" xfId="1474" quotePrefix="1" applyNumberFormat="1" applyFont="1" applyFill="1" applyBorder="1" applyAlignment="1">
      <alignment horizontal="center" vertical="center" wrapText="1"/>
    </xf>
    <xf numFmtId="171" fontId="129" fillId="73" borderId="153" xfId="1474" quotePrefix="1" applyNumberFormat="1" applyFont="1" applyFill="1" applyBorder="1" applyAlignment="1">
      <alignment horizontal="center" vertical="center" wrapText="1"/>
    </xf>
    <xf numFmtId="0" fontId="58" fillId="106" borderId="40" xfId="1498" applyFont="1" applyFill="1" applyBorder="1" applyAlignment="1">
      <alignment horizontal="left" vertical="center" wrapText="1"/>
    </xf>
    <xf numFmtId="0" fontId="58" fillId="106" borderId="41" xfId="1498" applyFont="1" applyFill="1" applyBorder="1" applyAlignment="1">
      <alignment horizontal="left" vertical="center" wrapText="1"/>
    </xf>
    <xf numFmtId="0" fontId="58" fillId="106" borderId="32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/>
    </xf>
    <xf numFmtId="168" fontId="58" fillId="73" borderId="129" xfId="1469" applyNumberFormat="1" applyFont="1" applyFill="1" applyBorder="1" applyAlignment="1">
      <alignment horizontal="center" wrapText="1"/>
    </xf>
    <xf numFmtId="168" fontId="58" fillId="73" borderId="52" xfId="1469" applyNumberFormat="1" applyFont="1" applyFill="1" applyBorder="1" applyAlignment="1">
      <alignment horizontal="center" wrapText="1"/>
    </xf>
    <xf numFmtId="168" fontId="58" fillId="73" borderId="130" xfId="1469" applyNumberFormat="1" applyFont="1" applyFill="1" applyBorder="1" applyAlignment="1">
      <alignment horizontal="center" wrapText="1"/>
    </xf>
    <xf numFmtId="0" fontId="58" fillId="73" borderId="25" xfId="1469" applyFont="1" applyFill="1" applyBorder="1" applyAlignment="1">
      <alignment horizontal="left" vertical="center" wrapText="1"/>
    </xf>
    <xf numFmtId="0" fontId="58" fillId="73" borderId="27" xfId="1469" applyFont="1" applyFill="1" applyBorder="1" applyAlignment="1">
      <alignment horizontal="left" vertical="center" wrapText="1"/>
    </xf>
    <xf numFmtId="0" fontId="58" fillId="73" borderId="25" xfId="1469" applyFont="1" applyFill="1" applyBorder="1" applyAlignment="1">
      <alignment horizontal="center" vertical="center" wrapText="1"/>
    </xf>
    <xf numFmtId="0" fontId="58" fillId="73" borderId="27" xfId="1469" applyFont="1" applyFill="1" applyBorder="1" applyAlignment="1">
      <alignment horizontal="center" vertical="center" wrapText="1"/>
    </xf>
    <xf numFmtId="0" fontId="58" fillId="106" borderId="25" xfId="0" applyFont="1" applyFill="1" applyBorder="1" applyAlignment="1">
      <alignment horizontal="center" vertical="center" wrapText="1"/>
    </xf>
    <xf numFmtId="0" fontId="58" fillId="106" borderId="27" xfId="0" applyFont="1" applyFill="1" applyBorder="1" applyAlignment="1">
      <alignment horizontal="center" vertical="center" wrapText="1"/>
    </xf>
    <xf numFmtId="0" fontId="123" fillId="106" borderId="40" xfId="0" applyFont="1" applyFill="1" applyBorder="1" applyAlignment="1">
      <alignment vertical="center"/>
    </xf>
    <xf numFmtId="0" fontId="123" fillId="106" borderId="41" xfId="0" applyFont="1" applyFill="1" applyBorder="1" applyAlignment="1">
      <alignment vertical="center"/>
    </xf>
    <xf numFmtId="0" fontId="58" fillId="73" borderId="40" xfId="1476" applyFont="1" applyFill="1" applyBorder="1" applyAlignment="1">
      <alignment horizontal="left" vertical="center"/>
    </xf>
    <xf numFmtId="0" fontId="58" fillId="73" borderId="41" xfId="1476" applyFont="1" applyFill="1" applyBorder="1" applyAlignment="1">
      <alignment horizontal="left" vertical="center"/>
    </xf>
    <xf numFmtId="0" fontId="58" fillId="73" borderId="46" xfId="1476" applyFont="1" applyFill="1" applyBorder="1" applyAlignment="1">
      <alignment horizontal="center" vertical="center"/>
    </xf>
    <xf numFmtId="0" fontId="58" fillId="73" borderId="47" xfId="1476" applyFont="1" applyFill="1" applyBorder="1" applyAlignment="1">
      <alignment horizontal="center" vertical="center"/>
    </xf>
    <xf numFmtId="0" fontId="58" fillId="106" borderId="40" xfId="0" applyFont="1" applyFill="1" applyBorder="1" applyAlignment="1">
      <alignment horizontal="center" vertical="center" wrapText="1"/>
    </xf>
    <xf numFmtId="0" fontId="58" fillId="106" borderId="112" xfId="0" applyFont="1" applyFill="1" applyBorder="1" applyAlignment="1">
      <alignment horizontal="center" vertical="center" wrapText="1"/>
    </xf>
    <xf numFmtId="0" fontId="58" fillId="0" borderId="95" xfId="0" applyFont="1" applyFill="1" applyBorder="1" applyAlignment="1">
      <alignment horizontal="center" vertical="center"/>
    </xf>
    <xf numFmtId="0" fontId="58" fillId="0" borderId="96" xfId="0" applyFont="1" applyFill="1" applyBorder="1" applyAlignment="1">
      <alignment horizontal="center" vertical="center"/>
    </xf>
    <xf numFmtId="0" fontId="123" fillId="106" borderId="46" xfId="0" applyFont="1" applyFill="1" applyBorder="1" applyAlignment="1">
      <alignment horizontal="center" vertical="center" wrapText="1"/>
    </xf>
    <xf numFmtId="0" fontId="123" fillId="106" borderId="47" xfId="0" applyFont="1" applyFill="1" applyBorder="1" applyAlignment="1">
      <alignment horizontal="center" vertical="center" wrapText="1"/>
    </xf>
    <xf numFmtId="0" fontId="79" fillId="106" borderId="40" xfId="0" applyFont="1" applyFill="1" applyBorder="1" applyAlignment="1">
      <alignment horizontal="center" vertical="center"/>
    </xf>
    <xf numFmtId="0" fontId="79" fillId="106" borderId="41" xfId="0" applyFont="1" applyFill="1" applyBorder="1" applyAlignment="1">
      <alignment horizontal="center" vertical="center"/>
    </xf>
    <xf numFmtId="0" fontId="58" fillId="73" borderId="35" xfId="0" applyFont="1" applyFill="1" applyBorder="1" applyAlignment="1">
      <alignment horizontal="center" vertical="center" wrapText="1"/>
    </xf>
    <xf numFmtId="0" fontId="58" fillId="73" borderId="36" xfId="0" applyFont="1" applyFill="1" applyBorder="1" applyAlignment="1">
      <alignment horizontal="center" vertical="center" wrapText="1"/>
    </xf>
    <xf numFmtId="0" fontId="58" fillId="106" borderId="25" xfId="0" applyFont="1" applyFill="1" applyBorder="1" applyAlignment="1">
      <alignment horizontal="left" vertical="center" wrapText="1"/>
    </xf>
    <xf numFmtId="0" fontId="58" fillId="106" borderId="27" xfId="0" applyFont="1" applyFill="1" applyBorder="1" applyAlignment="1">
      <alignment horizontal="left" vertical="center" wrapText="1"/>
    </xf>
    <xf numFmtId="0" fontId="58" fillId="106" borderId="40" xfId="0" applyFont="1" applyFill="1" applyBorder="1" applyAlignment="1">
      <alignment horizontal="left" vertical="center" wrapText="1"/>
    </xf>
    <xf numFmtId="0" fontId="58" fillId="106" borderId="41" xfId="0" applyFont="1" applyFill="1" applyBorder="1" applyAlignment="1">
      <alignment horizontal="left" vertical="center" wrapText="1"/>
    </xf>
    <xf numFmtId="0" fontId="58" fillId="106" borderId="150" xfId="0" applyFont="1" applyFill="1" applyBorder="1" applyAlignment="1">
      <alignment horizontal="left" vertical="center" wrapText="1"/>
    </xf>
    <xf numFmtId="0" fontId="58" fillId="106" borderId="158" xfId="0" applyFont="1" applyFill="1" applyBorder="1" applyAlignment="1">
      <alignment horizontal="left" vertical="center" wrapText="1"/>
    </xf>
    <xf numFmtId="0" fontId="58" fillId="106" borderId="150" xfId="1546" applyFont="1" applyFill="1" applyBorder="1" applyAlignment="1">
      <alignment horizontal="left" vertical="center"/>
    </xf>
    <xf numFmtId="0" fontId="58" fillId="106" borderId="151" xfId="1546" applyFont="1" applyFill="1" applyBorder="1" applyAlignment="1">
      <alignment horizontal="left" vertical="center"/>
    </xf>
    <xf numFmtId="0" fontId="58" fillId="106" borderId="40" xfId="1546" applyFont="1" applyFill="1" applyBorder="1" applyAlignment="1">
      <alignment horizontal="left" vertical="center" wrapText="1"/>
    </xf>
    <xf numFmtId="0" fontId="58" fillId="106" borderId="41" xfId="1546" applyFont="1" applyFill="1" applyBorder="1" applyAlignment="1">
      <alignment horizontal="left" vertical="center" wrapText="1"/>
    </xf>
    <xf numFmtId="0" fontId="0" fillId="0" borderId="0" xfId="0"/>
    <xf numFmtId="0" fontId="58" fillId="106" borderId="99" xfId="1546" applyFont="1" applyFill="1" applyBorder="1" applyAlignment="1">
      <alignment horizontal="left" vertical="center" wrapText="1"/>
    </xf>
    <xf numFmtId="0" fontId="58" fillId="106" borderId="102" xfId="1546" applyFont="1" applyFill="1" applyBorder="1" applyAlignment="1">
      <alignment horizontal="left" vertical="center" wrapText="1"/>
    </xf>
    <xf numFmtId="0" fontId="58" fillId="0" borderId="129" xfId="1546" applyFont="1" applyBorder="1" applyAlignment="1">
      <alignment horizontal="left" vertical="top" wrapText="1"/>
    </xf>
    <xf numFmtId="0" fontId="58" fillId="0" borderId="52" xfId="1546" applyFont="1" applyBorder="1" applyAlignment="1">
      <alignment horizontal="left" vertical="top" wrapText="1"/>
    </xf>
    <xf numFmtId="0" fontId="58" fillId="0" borderId="130" xfId="1546" applyFont="1" applyBorder="1" applyAlignment="1">
      <alignment horizontal="left" vertical="top" wrapText="1"/>
    </xf>
    <xf numFmtId="0" fontId="58" fillId="106" borderId="135" xfId="0" applyFont="1" applyFill="1" applyBorder="1" applyAlignment="1">
      <alignment horizontal="center" vertical="center" wrapText="1"/>
    </xf>
    <xf numFmtId="0" fontId="58" fillId="106" borderId="159" xfId="0" applyFont="1" applyFill="1" applyBorder="1" applyAlignment="1">
      <alignment horizontal="center" vertical="center" wrapText="1"/>
    </xf>
    <xf numFmtId="171" fontId="58" fillId="112" borderId="135" xfId="1519" applyNumberFormat="1" applyFont="1" applyFill="1" applyBorder="1" applyAlignment="1">
      <alignment horizontal="center" vertical="center"/>
    </xf>
    <xf numFmtId="171" fontId="58" fillId="112" borderId="136" xfId="1519" applyNumberFormat="1" applyFont="1" applyFill="1" applyBorder="1" applyAlignment="1">
      <alignment horizontal="center" vertical="center"/>
    </xf>
    <xf numFmtId="0" fontId="58" fillId="106" borderId="150" xfId="0" applyFont="1" applyFill="1" applyBorder="1" applyAlignment="1">
      <alignment horizontal="center" vertical="center" wrapText="1"/>
    </xf>
    <xf numFmtId="0" fontId="58" fillId="106" borderId="151" xfId="0" applyFont="1" applyFill="1" applyBorder="1" applyAlignment="1">
      <alignment horizontal="center" vertical="center" wrapText="1"/>
    </xf>
    <xf numFmtId="0" fontId="58" fillId="106" borderId="99" xfId="0" applyFont="1" applyFill="1" applyBorder="1" applyAlignment="1">
      <alignment horizontal="left" vertical="center" wrapText="1"/>
    </xf>
    <xf numFmtId="0" fontId="58" fillId="106" borderId="102" xfId="0" applyFont="1" applyFill="1" applyBorder="1" applyAlignment="1">
      <alignment horizontal="left" vertical="center" wrapText="1"/>
    </xf>
    <xf numFmtId="3" fontId="58" fillId="106" borderId="40" xfId="0" applyNumberFormat="1" applyFont="1" applyFill="1" applyBorder="1" applyAlignment="1">
      <alignment horizontal="left" vertical="center" wrapText="1"/>
    </xf>
    <xf numFmtId="3" fontId="58" fillId="106" borderId="41" xfId="0" applyNumberFormat="1" applyFont="1" applyFill="1" applyBorder="1" applyAlignment="1">
      <alignment horizontal="left" vertical="center" wrapText="1"/>
    </xf>
    <xf numFmtId="171" fontId="58" fillId="106" borderId="59" xfId="0" applyNumberFormat="1" applyFont="1" applyFill="1" applyBorder="1" applyAlignment="1">
      <alignment horizontal="center" vertical="center" wrapText="1"/>
    </xf>
    <xf numFmtId="171" fontId="58" fillId="106" borderId="54" xfId="0" applyNumberFormat="1" applyFont="1" applyFill="1" applyBorder="1" applyAlignment="1">
      <alignment horizontal="center" vertical="center" wrapText="1"/>
    </xf>
    <xf numFmtId="171" fontId="58" fillId="106" borderId="86" xfId="0" applyNumberFormat="1" applyFont="1" applyFill="1" applyBorder="1" applyAlignment="1">
      <alignment horizontal="center" vertical="center" wrapText="1"/>
    </xf>
    <xf numFmtId="171" fontId="58" fillId="106" borderId="87" xfId="0" applyNumberFormat="1" applyFont="1" applyFill="1" applyBorder="1" applyAlignment="1">
      <alignment horizontal="center" vertical="center" wrapText="1"/>
    </xf>
    <xf numFmtId="0" fontId="58" fillId="106" borderId="104" xfId="0" applyFont="1" applyFill="1" applyBorder="1" applyAlignment="1">
      <alignment horizontal="left" vertical="center" wrapText="1"/>
    </xf>
    <xf numFmtId="0" fontId="58" fillId="73" borderId="32" xfId="0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center" vertical="center" wrapText="1"/>
    </xf>
  </cellXfs>
  <cellStyles count="2934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2680" builtinId="30" customBuiltin="1"/>
    <cellStyle name="20% - Énfasis1 2" xfId="17"/>
    <cellStyle name="20% - Énfasis1 2 2" xfId="18"/>
    <cellStyle name="20% - Énfasis1 2 2 2" xfId="19"/>
    <cellStyle name="20% - Énfasis1 2 3" xfId="20"/>
    <cellStyle name="20% - Énfasis1 2 4" xfId="2697"/>
    <cellStyle name="20% - Énfasis1 3" xfId="21"/>
    <cellStyle name="20% - Énfasis1 3 2" xfId="22"/>
    <cellStyle name="20% - Énfasis1 3 3" xfId="2902"/>
    <cellStyle name="20% - Énfasis1 3 4" xfId="2696"/>
    <cellStyle name="20% - Énfasis1 4" xfId="23"/>
    <cellStyle name="20% - Énfasis1 4 2" xfId="24"/>
    <cellStyle name="20% - Énfasis1 5" xfId="25"/>
    <cellStyle name="20% - Énfasis1 5 2" xfId="26"/>
    <cellStyle name="20% - Énfasis1 6" xfId="27"/>
    <cellStyle name="20% - Énfasis1 6 2" xfId="28"/>
    <cellStyle name="20% - Énfasis2" xfId="2682" builtinId="34" customBuiltin="1"/>
    <cellStyle name="20% - Énfasis2 2" xfId="29"/>
    <cellStyle name="20% - Énfasis2 2 2" xfId="30"/>
    <cellStyle name="20% - Énfasis2 2 2 2" xfId="31"/>
    <cellStyle name="20% - Énfasis2 2 3" xfId="32"/>
    <cellStyle name="20% - Énfasis2 2 4" xfId="2699"/>
    <cellStyle name="20% - Énfasis2 3" xfId="33"/>
    <cellStyle name="20% - Énfasis2 3 2" xfId="34"/>
    <cellStyle name="20% - Énfasis2 3 3" xfId="2901"/>
    <cellStyle name="20% - Énfasis2 3 4" xfId="2698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3" xfId="2684" builtinId="38" customBuiltin="1"/>
    <cellStyle name="20% - Énfasis3 2" xfId="41"/>
    <cellStyle name="20% - Énfasis3 2 2" xfId="42"/>
    <cellStyle name="20% - Énfasis3 2 2 2" xfId="43"/>
    <cellStyle name="20% - Énfasis3 2 3" xfId="44"/>
    <cellStyle name="20% - Énfasis3 2 4" xfId="2701"/>
    <cellStyle name="20% - Énfasis3 3" xfId="45"/>
    <cellStyle name="20% - Énfasis3 3 2" xfId="46"/>
    <cellStyle name="20% - Énfasis3 3 3" xfId="2900"/>
    <cellStyle name="20% - Énfasis3 3 4" xfId="2700"/>
    <cellStyle name="20% - Énfasis3 4" xfId="47"/>
    <cellStyle name="20% - Énfasis3 4 2" xfId="48"/>
    <cellStyle name="20% - Énfasis3 5" xfId="49"/>
    <cellStyle name="20% - Énfasis3 5 2" xfId="50"/>
    <cellStyle name="20% - Énfasis3 6" xfId="51"/>
    <cellStyle name="20% - Énfasis3 6 2" xfId="52"/>
    <cellStyle name="20% - Énfasis4" xfId="2687" builtinId="42" customBuiltin="1"/>
    <cellStyle name="20% - Énfasis4 2" xfId="53"/>
    <cellStyle name="20% - Énfasis4 2 2" xfId="54"/>
    <cellStyle name="20% - Énfasis4 2 2 2" xfId="55"/>
    <cellStyle name="20% - Énfasis4 2 3" xfId="56"/>
    <cellStyle name="20% - Énfasis4 2 4" xfId="2703"/>
    <cellStyle name="20% - Énfasis4 3" xfId="57"/>
    <cellStyle name="20% - Énfasis4 3 2" xfId="58"/>
    <cellStyle name="20% - Énfasis4 3 3" xfId="2899"/>
    <cellStyle name="20% - Énfasis4 3 4" xfId="2702"/>
    <cellStyle name="20% - Énfasis4 4" xfId="59"/>
    <cellStyle name="20% - Énfasis4 4 2" xfId="60"/>
    <cellStyle name="20% - Énfasis4 5" xfId="61"/>
    <cellStyle name="20% - Énfasis4 5 2" xfId="62"/>
    <cellStyle name="20% - Énfasis4 6" xfId="63"/>
    <cellStyle name="20% - Énfasis4 6 2" xfId="64"/>
    <cellStyle name="20% - Énfasis5" xfId="2690" builtinId="46" customBuiltin="1"/>
    <cellStyle name="20% - Énfasis5 2" xfId="65"/>
    <cellStyle name="20% - Énfasis5 2 2" xfId="66"/>
    <cellStyle name="20% - Énfasis5 2 3" xfId="67"/>
    <cellStyle name="20% - Énfasis5 3" xfId="68"/>
    <cellStyle name="20% - Énfasis5 3 2" xfId="69"/>
    <cellStyle name="20% - Énfasis5 3 3" xfId="2898"/>
    <cellStyle name="20% - Énfasis5 3 4" xfId="2704"/>
    <cellStyle name="20% - Énfasis5 4" xfId="70"/>
    <cellStyle name="20% - Énfasis5 4 2" xfId="71"/>
    <cellStyle name="20% - Énfasis5 5" xfId="72"/>
    <cellStyle name="20% - Énfasis5 6" xfId="73"/>
    <cellStyle name="20% - Énfasis6" xfId="2692" builtinId="50" customBuiltin="1"/>
    <cellStyle name="20% - Énfasis6 2" xfId="74"/>
    <cellStyle name="20% - Énfasis6 2 2" xfId="75"/>
    <cellStyle name="20% - Énfasis6 2 3" xfId="76"/>
    <cellStyle name="20% - Énfasis6 3" xfId="77"/>
    <cellStyle name="20% - Énfasis6 3 2" xfId="78"/>
    <cellStyle name="20% - Énfasis6 3 3" xfId="2897"/>
    <cellStyle name="20% - Énfasis6 3 4" xfId="2705"/>
    <cellStyle name="20% - Énfasis6 4" xfId="79"/>
    <cellStyle name="20% - Énfasis6 4 2" xfId="80"/>
    <cellStyle name="20% - Énfasis6 5" xfId="81"/>
    <cellStyle name="20% - Énfasis6 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akcent 1" xfId="89"/>
    <cellStyle name="40% - akcent 2" xfId="90"/>
    <cellStyle name="40% - akcent 3" xfId="91"/>
    <cellStyle name="40% - akcent 4" xfId="92"/>
    <cellStyle name="40% - akcent 5" xfId="93"/>
    <cellStyle name="40% - akcent 6" xfId="94"/>
    <cellStyle name="40% - Énfasis1" xfId="2681" builtinId="31" customBuiltin="1"/>
    <cellStyle name="40% - Énfasis1 2" xfId="95"/>
    <cellStyle name="40% - Énfasis1 2 2" xfId="96"/>
    <cellStyle name="40% - Énfasis1 2 3" xfId="97"/>
    <cellStyle name="40% - Énfasis1 3" xfId="98"/>
    <cellStyle name="40% - Énfasis1 3 2" xfId="99"/>
    <cellStyle name="40% - Énfasis1 3 3" xfId="2896"/>
    <cellStyle name="40% - Énfasis1 3 4" xfId="2706"/>
    <cellStyle name="40% - Énfasis1 4" xfId="100"/>
    <cellStyle name="40% - Énfasis1 4 2" xfId="101"/>
    <cellStyle name="40% - Énfasis1 5" xfId="102"/>
    <cellStyle name="40% - Énfasis1 6" xfId="103"/>
    <cellStyle name="40% - Énfasis2" xfId="2683" builtinId="35" customBuiltin="1"/>
    <cellStyle name="40% - Énfasis2 2" xfId="104"/>
    <cellStyle name="40% - Énfasis2 2 2" xfId="105"/>
    <cellStyle name="40% - Énfasis2 2 3" xfId="106"/>
    <cellStyle name="40% - Énfasis2 3" xfId="107"/>
    <cellStyle name="40% - Énfasis2 3 2" xfId="108"/>
    <cellStyle name="40% - Énfasis2 3 3" xfId="2895"/>
    <cellStyle name="40% - Énfasis2 3 4" xfId="2707"/>
    <cellStyle name="40% - Énfasis2 4" xfId="109"/>
    <cellStyle name="40% - Énfasis2 4 2" xfId="110"/>
    <cellStyle name="40% - Énfasis2 5" xfId="111"/>
    <cellStyle name="40% - Énfasis2 6" xfId="112"/>
    <cellStyle name="40% - Énfasis3" xfId="2685" builtinId="39" customBuiltin="1"/>
    <cellStyle name="40% - Énfasis3 2" xfId="113"/>
    <cellStyle name="40% - Énfasis3 2 2" xfId="114"/>
    <cellStyle name="40% - Énfasis3 2 2 2" xfId="115"/>
    <cellStyle name="40% - Énfasis3 2 3" xfId="116"/>
    <cellStyle name="40% - Énfasis3 2 4" xfId="2709"/>
    <cellStyle name="40% - Énfasis3 3" xfId="117"/>
    <cellStyle name="40% - Énfasis3 3 2" xfId="118"/>
    <cellStyle name="40% - Énfasis3 3 3" xfId="2894"/>
    <cellStyle name="40% - Énfasis3 3 4" xfId="2708"/>
    <cellStyle name="40% - Énfasis3 4" xfId="119"/>
    <cellStyle name="40% - Énfasis3 4 2" xfId="120"/>
    <cellStyle name="40% - Énfasis3 5" xfId="121"/>
    <cellStyle name="40% - Énfasis3 5 2" xfId="122"/>
    <cellStyle name="40% - Énfasis3 6" xfId="123"/>
    <cellStyle name="40% - Énfasis3 6 2" xfId="124"/>
    <cellStyle name="40% - Énfasis4" xfId="2688" builtinId="43" customBuiltin="1"/>
    <cellStyle name="40% - Énfasis4 2" xfId="125"/>
    <cellStyle name="40% - Énfasis4 2 2" xfId="126"/>
    <cellStyle name="40% - Énfasis4 2 3" xfId="127"/>
    <cellStyle name="40% - Énfasis4 3" xfId="128"/>
    <cellStyle name="40% - Énfasis4 3 2" xfId="129"/>
    <cellStyle name="40% - Énfasis4 3 3" xfId="2893"/>
    <cellStyle name="40% - Énfasis4 3 4" xfId="2710"/>
    <cellStyle name="40% - Énfasis4 4" xfId="130"/>
    <cellStyle name="40% - Énfasis4 4 2" xfId="131"/>
    <cellStyle name="40% - Énfasis4 5" xfId="132"/>
    <cellStyle name="40% - Énfasis4 6" xfId="133"/>
    <cellStyle name="40% - Énfasis5" xfId="2691" builtinId="47" customBuiltin="1"/>
    <cellStyle name="40% - Énfasis5 2" xfId="134"/>
    <cellStyle name="40% - Énfasis5 2 2" xfId="135"/>
    <cellStyle name="40% - Énfasis5 2 3" xfId="136"/>
    <cellStyle name="40% - Énfasis5 3" xfId="137"/>
    <cellStyle name="40% - Énfasis5 3 2" xfId="138"/>
    <cellStyle name="40% - Énfasis5 3 3" xfId="2892"/>
    <cellStyle name="40% - Énfasis5 3 4" xfId="2711"/>
    <cellStyle name="40% - Énfasis5 4" xfId="139"/>
    <cellStyle name="40% - Énfasis5 4 2" xfId="140"/>
    <cellStyle name="40% - Énfasis5 5" xfId="141"/>
    <cellStyle name="40% - Énfasis5 6" xfId="142"/>
    <cellStyle name="40% - Énfasis6" xfId="2693" builtinId="51" customBuiltin="1"/>
    <cellStyle name="40% - Énfasis6 2" xfId="143"/>
    <cellStyle name="40% - Énfasis6 2 2" xfId="144"/>
    <cellStyle name="40% - Énfasis6 2 3" xfId="145"/>
    <cellStyle name="40% - Énfasis6 3" xfId="146"/>
    <cellStyle name="40% - Énfasis6 3 2" xfId="147"/>
    <cellStyle name="40% - Énfasis6 3 3" xfId="2891"/>
    <cellStyle name="40% - Énfasis6 3 4" xfId="2712"/>
    <cellStyle name="40% - Énfasis6 4" xfId="148"/>
    <cellStyle name="40% - Énfasis6 4 2" xfId="149"/>
    <cellStyle name="40% - Énfasis6 5" xfId="150"/>
    <cellStyle name="40% - Énfasis6 6" xfId="151"/>
    <cellStyle name="60% - Accent1" xfId="152"/>
    <cellStyle name="60% - Accent2" xfId="153"/>
    <cellStyle name="60% - Accent3" xfId="154"/>
    <cellStyle name="60% - Accent4" xfId="155"/>
    <cellStyle name="60% - Accent5" xfId="156"/>
    <cellStyle name="60% - Accent6" xfId="157"/>
    <cellStyle name="60% - akcent 1" xfId="158"/>
    <cellStyle name="60% - akcent 2" xfId="159"/>
    <cellStyle name="60% - akcent 3" xfId="160"/>
    <cellStyle name="60% - akcent 4" xfId="161"/>
    <cellStyle name="60% - akcent 5" xfId="162"/>
    <cellStyle name="60% - akcent 6" xfId="163"/>
    <cellStyle name="60% - Énfasis1" xfId="164" builtinId="32" customBuiltin="1"/>
    <cellStyle name="60% - Énfasis1 2" xfId="165"/>
    <cellStyle name="60% - Énfasis1 2 2" xfId="166"/>
    <cellStyle name="60% - Énfasis1 2 3" xfId="167"/>
    <cellStyle name="60% - Énfasis1 2 4" xfId="2713"/>
    <cellStyle name="60% - Énfasis1 3" xfId="168"/>
    <cellStyle name="60% - Énfasis1 3 2" xfId="169"/>
    <cellStyle name="60% - Énfasis1 4" xfId="170"/>
    <cellStyle name="60% - Énfasis1 5" xfId="171"/>
    <cellStyle name="60% - Énfasis1 6" xfId="172"/>
    <cellStyle name="60% - Énfasis2" xfId="173" builtinId="36" customBuiltin="1"/>
    <cellStyle name="60% - Énfasis2 2" xfId="174"/>
    <cellStyle name="60% - Énfasis2 2 2" xfId="175"/>
    <cellStyle name="60% - Énfasis2 2 3" xfId="176"/>
    <cellStyle name="60% - Énfasis2 2 4" xfId="2714"/>
    <cellStyle name="60% - Énfasis2 3" xfId="177"/>
    <cellStyle name="60% - Énfasis2 3 2" xfId="178"/>
    <cellStyle name="60% - Énfasis2 4" xfId="179"/>
    <cellStyle name="60% - Énfasis2 5" xfId="180"/>
    <cellStyle name="60% - Énfasis2 6" xfId="181"/>
    <cellStyle name="60% - Énfasis3" xfId="2686" builtinId="40" customBuiltin="1"/>
    <cellStyle name="60% - Énfasis3 2" xfId="182"/>
    <cellStyle name="60% - Énfasis3 2 2" xfId="183"/>
    <cellStyle name="60% - Énfasis3 2 2 2" xfId="184"/>
    <cellStyle name="60% - Énfasis3 2 3" xfId="185"/>
    <cellStyle name="60% - Énfasis3 2 4" xfId="2715"/>
    <cellStyle name="60% - Énfasis3 3" xfId="186"/>
    <cellStyle name="60% - Énfasis3 3 2" xfId="187"/>
    <cellStyle name="60% - Énfasis3 4" xfId="188"/>
    <cellStyle name="60% - Énfasis3 4 2" xfId="189"/>
    <cellStyle name="60% - Énfasis3 5" xfId="190"/>
    <cellStyle name="60% - Énfasis3 5 2" xfId="191"/>
    <cellStyle name="60% - Énfasis3 6" xfId="192"/>
    <cellStyle name="60% - Énfasis3 6 2" xfId="193"/>
    <cellStyle name="60% - Énfasis3 7" xfId="194"/>
    <cellStyle name="60% - Énfasis4" xfId="2689" builtinId="44" customBuiltin="1"/>
    <cellStyle name="60% - Énfasis4 2" xfId="195"/>
    <cellStyle name="60% - Énfasis4 2 2" xfId="196"/>
    <cellStyle name="60% - Énfasis4 2 2 2" xfId="197"/>
    <cellStyle name="60% - Énfasis4 2 3" xfId="198"/>
    <cellStyle name="60% - Énfasis4 2 4" xfId="2716"/>
    <cellStyle name="60% - Énfasis4 3" xfId="199"/>
    <cellStyle name="60% - Énfasis4 3 2" xfId="200"/>
    <cellStyle name="60% - Énfasis4 4" xfId="201"/>
    <cellStyle name="60% - Énfasis4 4 2" xfId="202"/>
    <cellStyle name="60% - Énfasis4 5" xfId="203"/>
    <cellStyle name="60% - Énfasis4 5 2" xfId="204"/>
    <cellStyle name="60% - Énfasis4 6" xfId="205"/>
    <cellStyle name="60% - Énfasis4 6 2" xfId="206"/>
    <cellStyle name="60% - Énfasis4 7" xfId="207"/>
    <cellStyle name="60% - Énfasis5" xfId="208" builtinId="48" customBuiltin="1"/>
    <cellStyle name="60% - Énfasis5 2" xfId="209"/>
    <cellStyle name="60% - Énfasis5 2 2" xfId="210"/>
    <cellStyle name="60% - Énfasis5 2 3" xfId="211"/>
    <cellStyle name="60% - Énfasis5 2 4" xfId="2717"/>
    <cellStyle name="60% - Énfasis5 3" xfId="212"/>
    <cellStyle name="60% - Énfasis5 3 2" xfId="213"/>
    <cellStyle name="60% - Énfasis5 4" xfId="214"/>
    <cellStyle name="60% - Énfasis5 5" xfId="215"/>
    <cellStyle name="60% - Énfasis5 6" xfId="216"/>
    <cellStyle name="60% - Énfasis6" xfId="2694" builtinId="52" customBuiltin="1"/>
    <cellStyle name="60% - Énfasis6 2" xfId="217"/>
    <cellStyle name="60% - Énfasis6 2 2" xfId="218"/>
    <cellStyle name="60% - Énfasis6 2 2 2" xfId="219"/>
    <cellStyle name="60% - Énfasis6 2 3" xfId="220"/>
    <cellStyle name="60% - Énfasis6 2 4" xfId="2718"/>
    <cellStyle name="60% - Énfasis6 3" xfId="221"/>
    <cellStyle name="60% - Énfasis6 3 2" xfId="222"/>
    <cellStyle name="60% - Énfasis6 4" xfId="223"/>
    <cellStyle name="60% - Énfasis6 4 2" xfId="224"/>
    <cellStyle name="60% - Énfasis6 5" xfId="225"/>
    <cellStyle name="60% - Énfasis6 5 2" xfId="226"/>
    <cellStyle name="60% - Énfasis6 6" xfId="227"/>
    <cellStyle name="60% - Énfasis6 6 2" xfId="228"/>
    <cellStyle name="60% - Énfasis6 7" xfId="229"/>
    <cellStyle name="A3 297 x 420 mm" xfId="230"/>
    <cellStyle name="Accent1" xfId="231"/>
    <cellStyle name="Accent1 - 20%" xfId="232"/>
    <cellStyle name="Accent1 - 20% 10" xfId="233"/>
    <cellStyle name="Accent1 - 20% 11" xfId="234"/>
    <cellStyle name="Accent1 - 20% 12" xfId="235"/>
    <cellStyle name="Accent1 - 20% 13" xfId="236"/>
    <cellStyle name="Accent1 - 20% 2" xfId="237"/>
    <cellStyle name="Accent1 - 20% 2 2" xfId="238"/>
    <cellStyle name="Accent1 - 20% 2 2 2" xfId="239"/>
    <cellStyle name="Accent1 - 20% 2 2 3" xfId="2890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5 2" xfId="245"/>
    <cellStyle name="Accent1 - 20% 6" xfId="246"/>
    <cellStyle name="Accent1 - 20% 6 2" xfId="247"/>
    <cellStyle name="Accent1 - 20% 6 3" xfId="2889"/>
    <cellStyle name="Accent1 - 20% 7" xfId="248"/>
    <cellStyle name="Accent1 - 20% 8" xfId="249"/>
    <cellStyle name="Accent1 - 20% 8 2" xfId="250"/>
    <cellStyle name="Accent1 - 20% 8 3" xfId="2888"/>
    <cellStyle name="Accent1 - 20% 9" xfId="251"/>
    <cellStyle name="Accent1 - 20%_Combinación de negocios - AA-IAMv3" xfId="252"/>
    <cellStyle name="Accent1 - 40%" xfId="253"/>
    <cellStyle name="Accent1 - 40% 10" xfId="254"/>
    <cellStyle name="Accent1 - 40% 11" xfId="255"/>
    <cellStyle name="Accent1 - 40% 12" xfId="256"/>
    <cellStyle name="Accent1 - 40% 13" xfId="257"/>
    <cellStyle name="Accent1 - 40% 2" xfId="258"/>
    <cellStyle name="Accent1 - 40% 2 2" xfId="259"/>
    <cellStyle name="Accent1 - 40% 2 2 2" xfId="260"/>
    <cellStyle name="Accent1 - 40% 2 2 3" xfId="2887"/>
    <cellStyle name="Accent1 - 40% 3" xfId="261"/>
    <cellStyle name="Accent1 - 40% 3 2" xfId="262"/>
    <cellStyle name="Accent1 - 40% 4" xfId="263"/>
    <cellStyle name="Accent1 - 40% 4 2" xfId="264"/>
    <cellStyle name="Accent1 - 40% 5" xfId="265"/>
    <cellStyle name="Accent1 - 40% 5 2" xfId="266"/>
    <cellStyle name="Accent1 - 40% 6" xfId="267"/>
    <cellStyle name="Accent1 - 40% 6 2" xfId="268"/>
    <cellStyle name="Accent1 - 40% 6 3" xfId="2886"/>
    <cellStyle name="Accent1 - 40% 7" xfId="269"/>
    <cellStyle name="Accent1 - 40% 8" xfId="270"/>
    <cellStyle name="Accent1 - 40% 8 2" xfId="271"/>
    <cellStyle name="Accent1 - 40% 8 3" xfId="2885"/>
    <cellStyle name="Accent1 - 40% 9" xfId="272"/>
    <cellStyle name="Accent1 - 40%_Combinación de negocios - AA-IAMv3" xfId="273"/>
    <cellStyle name="Accent1 - 60%" xfId="274"/>
    <cellStyle name="Accent1 - 60% 10" xfId="275"/>
    <cellStyle name="Accent1 - 60% 11" xfId="276"/>
    <cellStyle name="Accent1 - 60% 2" xfId="277"/>
    <cellStyle name="Accent1 - 60% 2 2" xfId="278"/>
    <cellStyle name="Accent1 - 60% 2 2 2" xfId="279"/>
    <cellStyle name="Accent1 - 60% 3" xfId="280"/>
    <cellStyle name="Accent1 - 60% 4" xfId="281"/>
    <cellStyle name="Accent1 - 60% 5" xfId="282"/>
    <cellStyle name="Accent1 - 60% 6" xfId="283"/>
    <cellStyle name="Accent1 - 60% 7" xfId="284"/>
    <cellStyle name="Accent1 - 60% 8" xfId="285"/>
    <cellStyle name="Accent1 - 60% 9" xfId="286"/>
    <cellStyle name="Accent2" xfId="287"/>
    <cellStyle name="Accent2 - 20%" xfId="288"/>
    <cellStyle name="Accent2 - 20% 10" xfId="289"/>
    <cellStyle name="Accent2 - 20% 11" xfId="290"/>
    <cellStyle name="Accent2 - 20% 12" xfId="291"/>
    <cellStyle name="Accent2 - 20% 13" xfId="292"/>
    <cellStyle name="Accent2 - 20% 2" xfId="293"/>
    <cellStyle name="Accent2 - 20% 2 2" xfId="294"/>
    <cellStyle name="Accent2 - 20% 2 2 2" xfId="295"/>
    <cellStyle name="Accent2 - 20% 2 2 3" xfId="2884"/>
    <cellStyle name="Accent2 - 20% 3" xfId="296"/>
    <cellStyle name="Accent2 - 20% 3 2" xfId="297"/>
    <cellStyle name="Accent2 - 20% 4" xfId="298"/>
    <cellStyle name="Accent2 - 20% 4 2" xfId="299"/>
    <cellStyle name="Accent2 - 20% 5" xfId="300"/>
    <cellStyle name="Accent2 - 20% 5 2" xfId="301"/>
    <cellStyle name="Accent2 - 20% 6" xfId="302"/>
    <cellStyle name="Accent2 - 20% 6 2" xfId="303"/>
    <cellStyle name="Accent2 - 20% 6 3" xfId="2883"/>
    <cellStyle name="Accent2 - 20% 7" xfId="304"/>
    <cellStyle name="Accent2 - 20% 8" xfId="305"/>
    <cellStyle name="Accent2 - 20% 8 2" xfId="306"/>
    <cellStyle name="Accent2 - 20% 8 3" xfId="2882"/>
    <cellStyle name="Accent2 - 20% 9" xfId="307"/>
    <cellStyle name="Accent2 - 20%_Combinación de negocios - AA-IAMv3" xfId="308"/>
    <cellStyle name="Accent2 - 40%" xfId="309"/>
    <cellStyle name="Accent2 - 40% 10" xfId="310"/>
    <cellStyle name="Accent2 - 40% 11" xfId="311"/>
    <cellStyle name="Accent2 - 40% 12" xfId="312"/>
    <cellStyle name="Accent2 - 40% 13" xfId="313"/>
    <cellStyle name="Accent2 - 40% 2" xfId="314"/>
    <cellStyle name="Accent2 - 40% 2 2" xfId="315"/>
    <cellStyle name="Accent2 - 40% 2 2 2" xfId="316"/>
    <cellStyle name="Accent2 - 40% 2 2 3" xfId="2881"/>
    <cellStyle name="Accent2 - 40% 3" xfId="317"/>
    <cellStyle name="Accent2 - 40% 3 2" xfId="318"/>
    <cellStyle name="Accent2 - 40% 4" xfId="319"/>
    <cellStyle name="Accent2 - 40% 4 2" xfId="320"/>
    <cellStyle name="Accent2 - 40% 5" xfId="321"/>
    <cellStyle name="Accent2 - 40% 5 2" xfId="322"/>
    <cellStyle name="Accent2 - 40% 6" xfId="323"/>
    <cellStyle name="Accent2 - 40% 6 2" xfId="324"/>
    <cellStyle name="Accent2 - 40% 6 3" xfId="2880"/>
    <cellStyle name="Accent2 - 40% 7" xfId="325"/>
    <cellStyle name="Accent2 - 40% 8" xfId="326"/>
    <cellStyle name="Accent2 - 40% 8 2" xfId="327"/>
    <cellStyle name="Accent2 - 40% 8 3" xfId="2879"/>
    <cellStyle name="Accent2 - 40% 9" xfId="328"/>
    <cellStyle name="Accent2 - 40%_Combinación de negocios - AA-IAMv3" xfId="329"/>
    <cellStyle name="Accent2 - 60%" xfId="330"/>
    <cellStyle name="Accent2 - 60% 10" xfId="331"/>
    <cellStyle name="Accent2 - 60% 11" xfId="332"/>
    <cellStyle name="Accent2 - 60% 2" xfId="333"/>
    <cellStyle name="Accent2 - 60% 2 2" xfId="334"/>
    <cellStyle name="Accent2 - 60% 2 2 2" xfId="335"/>
    <cellStyle name="Accent2 - 60% 3" xfId="336"/>
    <cellStyle name="Accent2 - 60% 4" xfId="337"/>
    <cellStyle name="Accent2 - 60% 5" xfId="338"/>
    <cellStyle name="Accent2 - 60% 6" xfId="339"/>
    <cellStyle name="Accent2 - 60% 7" xfId="340"/>
    <cellStyle name="Accent2 - 60% 8" xfId="341"/>
    <cellStyle name="Accent2 - 60% 9" xfId="342"/>
    <cellStyle name="Accent3" xfId="343"/>
    <cellStyle name="Accent3 - 20%" xfId="344"/>
    <cellStyle name="Accent3 - 20% 10" xfId="345"/>
    <cellStyle name="Accent3 - 20% 11" xfId="346"/>
    <cellStyle name="Accent3 - 20% 12" xfId="347"/>
    <cellStyle name="Accent3 - 20% 13" xfId="348"/>
    <cellStyle name="Accent3 - 20% 2" xfId="349"/>
    <cellStyle name="Accent3 - 20% 2 2" xfId="350"/>
    <cellStyle name="Accent3 - 20% 2 2 2" xfId="351"/>
    <cellStyle name="Accent3 - 20% 2 2 3" xfId="2878"/>
    <cellStyle name="Accent3 - 20% 3" xfId="352"/>
    <cellStyle name="Accent3 - 20% 3 2" xfId="353"/>
    <cellStyle name="Accent3 - 20% 4" xfId="354"/>
    <cellStyle name="Accent3 - 20% 4 2" xfId="355"/>
    <cellStyle name="Accent3 - 20% 5" xfId="356"/>
    <cellStyle name="Accent3 - 20% 5 2" xfId="357"/>
    <cellStyle name="Accent3 - 20% 6" xfId="358"/>
    <cellStyle name="Accent3 - 20% 6 2" xfId="359"/>
    <cellStyle name="Accent3 - 20% 6 3" xfId="2877"/>
    <cellStyle name="Accent3 - 20% 7" xfId="360"/>
    <cellStyle name="Accent3 - 20% 8" xfId="361"/>
    <cellStyle name="Accent3 - 20% 8 2" xfId="362"/>
    <cellStyle name="Accent3 - 20% 8 3" xfId="2876"/>
    <cellStyle name="Accent3 - 20% 9" xfId="363"/>
    <cellStyle name="Accent3 - 20%_Combinación de negocios - AA-IAMv3" xfId="364"/>
    <cellStyle name="Accent3 - 40%" xfId="365"/>
    <cellStyle name="Accent3 - 40% 10" xfId="366"/>
    <cellStyle name="Accent3 - 40% 11" xfId="367"/>
    <cellStyle name="Accent3 - 40% 12" xfId="368"/>
    <cellStyle name="Accent3 - 40% 13" xfId="369"/>
    <cellStyle name="Accent3 - 40% 2" xfId="370"/>
    <cellStyle name="Accent3 - 40% 2 2" xfId="371"/>
    <cellStyle name="Accent3 - 40% 2 2 2" xfId="372"/>
    <cellStyle name="Accent3 - 40% 2 2 3" xfId="2875"/>
    <cellStyle name="Accent3 - 40% 3" xfId="373"/>
    <cellStyle name="Accent3 - 40% 3 2" xfId="374"/>
    <cellStyle name="Accent3 - 40% 4" xfId="375"/>
    <cellStyle name="Accent3 - 40% 4 2" xfId="376"/>
    <cellStyle name="Accent3 - 40% 5" xfId="377"/>
    <cellStyle name="Accent3 - 40% 5 2" xfId="378"/>
    <cellStyle name="Accent3 - 40% 6" xfId="379"/>
    <cellStyle name="Accent3 - 40% 6 2" xfId="380"/>
    <cellStyle name="Accent3 - 40% 6 3" xfId="2874"/>
    <cellStyle name="Accent3 - 40% 7" xfId="381"/>
    <cellStyle name="Accent3 - 40% 8" xfId="382"/>
    <cellStyle name="Accent3 - 40% 8 2" xfId="383"/>
    <cellStyle name="Accent3 - 40% 8 3" xfId="2873"/>
    <cellStyle name="Accent3 - 40% 9" xfId="384"/>
    <cellStyle name="Accent3 - 40%_Combinación de negocios - AA-IAMv3" xfId="385"/>
    <cellStyle name="Accent3 - 60%" xfId="386"/>
    <cellStyle name="Accent3 - 60% 10" xfId="387"/>
    <cellStyle name="Accent3 - 60% 11" xfId="388"/>
    <cellStyle name="Accent3 - 60% 2" xfId="389"/>
    <cellStyle name="Accent3 - 60% 2 2" xfId="390"/>
    <cellStyle name="Accent3 - 60% 2 2 2" xfId="391"/>
    <cellStyle name="Accent3 - 60% 3" xfId="392"/>
    <cellStyle name="Accent3 - 60% 4" xfId="393"/>
    <cellStyle name="Accent3 - 60% 5" xfId="394"/>
    <cellStyle name="Accent3 - 60% 6" xfId="395"/>
    <cellStyle name="Accent3 - 60% 7" xfId="396"/>
    <cellStyle name="Accent3 - 60% 8" xfId="397"/>
    <cellStyle name="Accent3 - 60% 9" xfId="398"/>
    <cellStyle name="Accent4" xfId="399"/>
    <cellStyle name="Accent4 - 20%" xfId="400"/>
    <cellStyle name="Accent4 - 20% 10" xfId="401"/>
    <cellStyle name="Accent4 - 20% 11" xfId="402"/>
    <cellStyle name="Accent4 - 20% 12" xfId="403"/>
    <cellStyle name="Accent4 - 20% 13" xfId="404"/>
    <cellStyle name="Accent4 - 20% 2" xfId="405"/>
    <cellStyle name="Accent4 - 20% 2 2" xfId="406"/>
    <cellStyle name="Accent4 - 20% 2 2 2" xfId="407"/>
    <cellStyle name="Accent4 - 20% 2 2 3" xfId="2872"/>
    <cellStyle name="Accent4 - 20% 3" xfId="408"/>
    <cellStyle name="Accent4 - 20% 3 2" xfId="409"/>
    <cellStyle name="Accent4 - 20% 4" xfId="410"/>
    <cellStyle name="Accent4 - 20% 4 2" xfId="411"/>
    <cellStyle name="Accent4 - 20% 5" xfId="412"/>
    <cellStyle name="Accent4 - 20% 5 2" xfId="413"/>
    <cellStyle name="Accent4 - 20% 6" xfId="414"/>
    <cellStyle name="Accent4 - 20% 6 2" xfId="415"/>
    <cellStyle name="Accent4 - 20% 6 3" xfId="2871"/>
    <cellStyle name="Accent4 - 20% 7" xfId="416"/>
    <cellStyle name="Accent4 - 20% 8" xfId="417"/>
    <cellStyle name="Accent4 - 20% 8 2" xfId="418"/>
    <cellStyle name="Accent4 - 20% 8 3" xfId="2870"/>
    <cellStyle name="Accent4 - 20% 9" xfId="419"/>
    <cellStyle name="Accent4 - 20%_Combinación de negocios - AA-IAMv3" xfId="420"/>
    <cellStyle name="Accent4 - 40%" xfId="421"/>
    <cellStyle name="Accent4 - 40% 10" xfId="422"/>
    <cellStyle name="Accent4 - 40% 11" xfId="423"/>
    <cellStyle name="Accent4 - 40% 12" xfId="424"/>
    <cellStyle name="Accent4 - 40% 13" xfId="425"/>
    <cellStyle name="Accent4 - 40% 2" xfId="426"/>
    <cellStyle name="Accent4 - 40% 2 2" xfId="427"/>
    <cellStyle name="Accent4 - 40% 2 2 2" xfId="428"/>
    <cellStyle name="Accent4 - 40% 2 2 3" xfId="2869"/>
    <cellStyle name="Accent4 - 40% 3" xfId="429"/>
    <cellStyle name="Accent4 - 40% 3 2" xfId="430"/>
    <cellStyle name="Accent4 - 40% 4" xfId="431"/>
    <cellStyle name="Accent4 - 40% 4 2" xfId="432"/>
    <cellStyle name="Accent4 - 40% 5" xfId="433"/>
    <cellStyle name="Accent4 - 40% 5 2" xfId="434"/>
    <cellStyle name="Accent4 - 40% 6" xfId="435"/>
    <cellStyle name="Accent4 - 40% 6 2" xfId="436"/>
    <cellStyle name="Accent4 - 40% 6 3" xfId="2868"/>
    <cellStyle name="Accent4 - 40% 7" xfId="437"/>
    <cellStyle name="Accent4 - 40% 8" xfId="438"/>
    <cellStyle name="Accent4 - 40% 8 2" xfId="439"/>
    <cellStyle name="Accent4 - 40% 8 3" xfId="2867"/>
    <cellStyle name="Accent4 - 40% 9" xfId="440"/>
    <cellStyle name="Accent4 - 40%_Combinación de negocios - AA-IAMv3" xfId="441"/>
    <cellStyle name="Accent4 - 60%" xfId="442"/>
    <cellStyle name="Accent4 - 60% 10" xfId="443"/>
    <cellStyle name="Accent4 - 60% 11" xfId="444"/>
    <cellStyle name="Accent4 - 60% 2" xfId="445"/>
    <cellStyle name="Accent4 - 60% 2 2" xfId="446"/>
    <cellStyle name="Accent4 - 60% 2 2 2" xfId="447"/>
    <cellStyle name="Accent4 - 60% 3" xfId="448"/>
    <cellStyle name="Accent4 - 60% 4" xfId="449"/>
    <cellStyle name="Accent4 - 60% 5" xfId="450"/>
    <cellStyle name="Accent4 - 60% 6" xfId="451"/>
    <cellStyle name="Accent4 - 60% 7" xfId="452"/>
    <cellStyle name="Accent4 - 60% 8" xfId="453"/>
    <cellStyle name="Accent4 - 60% 9" xfId="454"/>
    <cellStyle name="Accent5" xfId="455"/>
    <cellStyle name="Accent5 - 20%" xfId="456"/>
    <cellStyle name="Accent5 - 20% 10" xfId="457"/>
    <cellStyle name="Accent5 - 20% 11" xfId="458"/>
    <cellStyle name="Accent5 - 20% 12" xfId="459"/>
    <cellStyle name="Accent5 - 20% 13" xfId="460"/>
    <cellStyle name="Accent5 - 20% 2" xfId="461"/>
    <cellStyle name="Accent5 - 20% 2 2" xfId="462"/>
    <cellStyle name="Accent5 - 20% 2 2 2" xfId="463"/>
    <cellStyle name="Accent5 - 20% 2 2 3" xfId="2866"/>
    <cellStyle name="Accent5 - 20% 3" xfId="464"/>
    <cellStyle name="Accent5 - 20% 3 2" xfId="465"/>
    <cellStyle name="Accent5 - 20% 4" xfId="466"/>
    <cellStyle name="Accent5 - 20% 4 2" xfId="467"/>
    <cellStyle name="Accent5 - 20% 5" xfId="468"/>
    <cellStyle name="Accent5 - 20% 5 2" xfId="469"/>
    <cellStyle name="Accent5 - 20% 6" xfId="470"/>
    <cellStyle name="Accent5 - 20% 6 2" xfId="471"/>
    <cellStyle name="Accent5 - 20% 6 3" xfId="2865"/>
    <cellStyle name="Accent5 - 20% 7" xfId="472"/>
    <cellStyle name="Accent5 - 20% 8" xfId="473"/>
    <cellStyle name="Accent5 - 20% 8 2" xfId="474"/>
    <cellStyle name="Accent5 - 20% 8 3" xfId="2864"/>
    <cellStyle name="Accent5 - 20% 9" xfId="475"/>
    <cellStyle name="Accent5 - 20%_Combinación de negocios - AA-IAMv3" xfId="476"/>
    <cellStyle name="Accent5 - 40%" xfId="477"/>
    <cellStyle name="Accent5 - 40% 2" xfId="478"/>
    <cellStyle name="Accent5 - 40% 2 2" xfId="479"/>
    <cellStyle name="Accent5 - 40% 3" xfId="480"/>
    <cellStyle name="Accent5 - 40% 3 2" xfId="481"/>
    <cellStyle name="Accent5 - 40% 4" xfId="482"/>
    <cellStyle name="Accent5 - 40% 4 2" xfId="483"/>
    <cellStyle name="Accent5 - 40% 5" xfId="484"/>
    <cellStyle name="Accent5 - 40% 5 2" xfId="485"/>
    <cellStyle name="Accent5 - 40% 6" xfId="486"/>
    <cellStyle name="Accent5 - 40% 6 2" xfId="487"/>
    <cellStyle name="Accent5 - 40% 7" xfId="488"/>
    <cellStyle name="Accent5 - 40% 8" xfId="489"/>
    <cellStyle name="Accent5 - 40% 9" xfId="490"/>
    <cellStyle name="Accent5 - 40%_Combinación de negocios - AA-IAMv3" xfId="491"/>
    <cellStyle name="Accent5 - 60%" xfId="492"/>
    <cellStyle name="Accent5 - 60% 10" xfId="493"/>
    <cellStyle name="Accent5 - 60% 11" xfId="494"/>
    <cellStyle name="Accent5 - 60% 2" xfId="495"/>
    <cellStyle name="Accent5 - 60% 2 2" xfId="496"/>
    <cellStyle name="Accent5 - 60% 2 2 2" xfId="497"/>
    <cellStyle name="Accent5 - 60% 3" xfId="498"/>
    <cellStyle name="Accent5 - 60% 4" xfId="499"/>
    <cellStyle name="Accent5 - 60% 5" xfId="500"/>
    <cellStyle name="Accent5 - 60% 6" xfId="501"/>
    <cellStyle name="Accent5 - 60% 7" xfId="502"/>
    <cellStyle name="Accent5 - 60% 8" xfId="503"/>
    <cellStyle name="Accent5 - 60% 9" xfId="504"/>
    <cellStyle name="Accent6" xfId="505"/>
    <cellStyle name="Accent6 - 20%" xfId="506"/>
    <cellStyle name="Accent6 - 20% 2" xfId="507"/>
    <cellStyle name="Accent6 - 20% 2 2" xfId="508"/>
    <cellStyle name="Accent6 - 20% 3" xfId="509"/>
    <cellStyle name="Accent6 - 20% 3 2" xfId="510"/>
    <cellStyle name="Accent6 - 20% 4" xfId="511"/>
    <cellStyle name="Accent6 - 20% 4 2" xfId="512"/>
    <cellStyle name="Accent6 - 20% 5" xfId="513"/>
    <cellStyle name="Accent6 - 20% 5 2" xfId="514"/>
    <cellStyle name="Accent6 - 20% 6" xfId="515"/>
    <cellStyle name="Accent6 - 20% 6 2" xfId="516"/>
    <cellStyle name="Accent6 - 20% 7" xfId="517"/>
    <cellStyle name="Accent6 - 20% 8" xfId="518"/>
    <cellStyle name="Accent6 - 20% 9" xfId="519"/>
    <cellStyle name="Accent6 - 20%_Combinación de negocios - AA-IAMv3" xfId="520"/>
    <cellStyle name="Accent6 - 40%" xfId="521"/>
    <cellStyle name="Accent6 - 40% 10" xfId="522"/>
    <cellStyle name="Accent6 - 40% 11" xfId="523"/>
    <cellStyle name="Accent6 - 40% 12" xfId="524"/>
    <cellStyle name="Accent6 - 40% 13" xfId="525"/>
    <cellStyle name="Accent6 - 40% 2" xfId="526"/>
    <cellStyle name="Accent6 - 40% 2 2" xfId="527"/>
    <cellStyle name="Accent6 - 40% 2 2 2" xfId="528"/>
    <cellStyle name="Accent6 - 40% 2 2 3" xfId="2863"/>
    <cellStyle name="Accent6 - 40% 3" xfId="529"/>
    <cellStyle name="Accent6 - 40% 3 2" xfId="530"/>
    <cellStyle name="Accent6 - 40% 4" xfId="531"/>
    <cellStyle name="Accent6 - 40% 4 2" xfId="532"/>
    <cellStyle name="Accent6 - 40% 5" xfId="533"/>
    <cellStyle name="Accent6 - 40% 5 2" xfId="534"/>
    <cellStyle name="Accent6 - 40% 6" xfId="535"/>
    <cellStyle name="Accent6 - 40% 6 2" xfId="536"/>
    <cellStyle name="Accent6 - 40% 6 3" xfId="2862"/>
    <cellStyle name="Accent6 - 40% 7" xfId="537"/>
    <cellStyle name="Accent6 - 40% 8" xfId="538"/>
    <cellStyle name="Accent6 - 40% 8 2" xfId="539"/>
    <cellStyle name="Accent6 - 40% 8 3" xfId="2861"/>
    <cellStyle name="Accent6 - 40% 9" xfId="540"/>
    <cellStyle name="Accent6 - 40%_Combinación de negocios - AA-IAMv3" xfId="541"/>
    <cellStyle name="Accent6 - 60%" xfId="542"/>
    <cellStyle name="Accent6 - 60% 10" xfId="543"/>
    <cellStyle name="Accent6 - 60% 11" xfId="544"/>
    <cellStyle name="Accent6 - 60% 2" xfId="545"/>
    <cellStyle name="Accent6 - 60% 2 2" xfId="546"/>
    <cellStyle name="Accent6 - 60% 2 2 2" xfId="547"/>
    <cellStyle name="Accent6 - 60% 3" xfId="548"/>
    <cellStyle name="Accent6 - 60% 4" xfId="549"/>
    <cellStyle name="Accent6 - 60% 5" xfId="550"/>
    <cellStyle name="Accent6 - 60% 6" xfId="551"/>
    <cellStyle name="Accent6 - 60% 7" xfId="552"/>
    <cellStyle name="Accent6 - 60% 8" xfId="553"/>
    <cellStyle name="Accent6 - 60% 9" xfId="554"/>
    <cellStyle name="Akcent 1" xfId="555"/>
    <cellStyle name="Akcent 2" xfId="556"/>
    <cellStyle name="Akcent 3" xfId="557"/>
    <cellStyle name="Akcent 4" xfId="558"/>
    <cellStyle name="Akcent 5" xfId="559"/>
    <cellStyle name="Akcent 6" xfId="560"/>
    <cellStyle name="Bad" xfId="561"/>
    <cellStyle name="Buena" xfId="562" builtinId="26" customBuiltin="1"/>
    <cellStyle name="Buena 10" xfId="563"/>
    <cellStyle name="Buena 10 2" xfId="564"/>
    <cellStyle name="Buena 10 3" xfId="565"/>
    <cellStyle name="Buena 10 4" xfId="566"/>
    <cellStyle name="Buena 10 5" xfId="567"/>
    <cellStyle name="Buena 10 6" xfId="568"/>
    <cellStyle name="Buena 10 7" xfId="2860"/>
    <cellStyle name="Buena 10 8" xfId="2720"/>
    <cellStyle name="Buena 11" xfId="569"/>
    <cellStyle name="Buena 12" xfId="570"/>
    <cellStyle name="Buena 13" xfId="571"/>
    <cellStyle name="Buena 14" xfId="572"/>
    <cellStyle name="Buena 2" xfId="573"/>
    <cellStyle name="Buena 2 2" xfId="574"/>
    <cellStyle name="Buena 2 3" xfId="575"/>
    <cellStyle name="Buena 2 4" xfId="576"/>
    <cellStyle name="Buena 2 5" xfId="577"/>
    <cellStyle name="Buena 2 6" xfId="578"/>
    <cellStyle name="Buena 2 7" xfId="2859"/>
    <cellStyle name="Buena 3" xfId="579"/>
    <cellStyle name="Buena 3 2" xfId="580"/>
    <cellStyle name="Buena 3 3" xfId="581"/>
    <cellStyle name="Buena 3 4" xfId="582"/>
    <cellStyle name="Buena 3 5" xfId="583"/>
    <cellStyle name="Buena 3 6" xfId="2858"/>
    <cellStyle name="Buena 4" xfId="584"/>
    <cellStyle name="Buena 4 2" xfId="585"/>
    <cellStyle name="Buena 4 3" xfId="586"/>
    <cellStyle name="Buena 4 4" xfId="587"/>
    <cellStyle name="Buena 4 5" xfId="588"/>
    <cellStyle name="Buena 4 6" xfId="2857"/>
    <cellStyle name="Buena 5" xfId="589"/>
    <cellStyle name="Buena 5 2" xfId="590"/>
    <cellStyle name="Buena 5 3" xfId="591"/>
    <cellStyle name="Buena 5 4" xfId="592"/>
    <cellStyle name="Buena 5 5" xfId="593"/>
    <cellStyle name="Buena 5 6" xfId="2856"/>
    <cellStyle name="Buena 6" xfId="594"/>
    <cellStyle name="Buena 6 2" xfId="595"/>
    <cellStyle name="Buena 6 2 2" xfId="596"/>
    <cellStyle name="Buena 6 2 3" xfId="2855"/>
    <cellStyle name="Buena 6 3" xfId="597"/>
    <cellStyle name="Buena 6 4" xfId="598"/>
    <cellStyle name="Buena 6 5" xfId="599"/>
    <cellStyle name="Buena 7" xfId="600"/>
    <cellStyle name="Buena 7 2" xfId="601"/>
    <cellStyle name="Buena 7 3" xfId="602"/>
    <cellStyle name="Buena 7 4" xfId="603"/>
    <cellStyle name="Buena 7 5" xfId="604"/>
    <cellStyle name="Buena 8" xfId="605"/>
    <cellStyle name="Buena 8 2" xfId="606"/>
    <cellStyle name="Buena 8 3" xfId="607"/>
    <cellStyle name="Buena 8 4" xfId="608"/>
    <cellStyle name="Buena 8 5" xfId="609"/>
    <cellStyle name="Buena 9" xfId="610"/>
    <cellStyle name="Buena 9 2" xfId="611"/>
    <cellStyle name="Buena 9 3" xfId="612"/>
    <cellStyle name="Buena 9 4" xfId="613"/>
    <cellStyle name="Buena 9 5" xfId="614"/>
    <cellStyle name="Cabece - Estilo3" xfId="615"/>
    <cellStyle name="Cabecera 1" xfId="616"/>
    <cellStyle name="Cabecera 2" xfId="617"/>
    <cellStyle name="Calculation" xfId="618"/>
    <cellStyle name="Cálculo" xfId="619" builtinId="22" customBuiltin="1"/>
    <cellStyle name="Cálculo 10" xfId="620"/>
    <cellStyle name="Cálculo 10 2" xfId="621"/>
    <cellStyle name="Cálculo 10 3" xfId="622"/>
    <cellStyle name="Cálculo 10 4" xfId="623"/>
    <cellStyle name="Cálculo 10 5" xfId="624"/>
    <cellStyle name="Cálculo 10 6" xfId="625"/>
    <cellStyle name="Cálculo 10 7" xfId="2854"/>
    <cellStyle name="Cálculo 10 8" xfId="2721"/>
    <cellStyle name="Cálculo 11" xfId="626"/>
    <cellStyle name="Cálculo 12" xfId="627"/>
    <cellStyle name="Cálculo 13" xfId="628"/>
    <cellStyle name="Cálculo 14" xfId="629"/>
    <cellStyle name="Cálculo 2" xfId="630"/>
    <cellStyle name="Cálculo 2 2" xfId="631"/>
    <cellStyle name="Cálculo 2 3" xfId="632"/>
    <cellStyle name="Cálculo 2 4" xfId="633"/>
    <cellStyle name="Cálculo 2 5" xfId="634"/>
    <cellStyle name="Cálculo 2 6" xfId="635"/>
    <cellStyle name="Cálculo 2 7" xfId="2853"/>
    <cellStyle name="Cálculo 3" xfId="636"/>
    <cellStyle name="Cálculo 3 2" xfId="637"/>
    <cellStyle name="Cálculo 3 3" xfId="638"/>
    <cellStyle name="Cálculo 3 4" xfId="639"/>
    <cellStyle name="Cálculo 3 5" xfId="640"/>
    <cellStyle name="Cálculo 3 6" xfId="2852"/>
    <cellStyle name="Cálculo 4" xfId="641"/>
    <cellStyle name="Cálculo 4 2" xfId="642"/>
    <cellStyle name="Cálculo 4 3" xfId="643"/>
    <cellStyle name="Cálculo 4 4" xfId="644"/>
    <cellStyle name="Cálculo 4 5" xfId="645"/>
    <cellStyle name="Cálculo 4 6" xfId="2851"/>
    <cellStyle name="Cálculo 5" xfId="646"/>
    <cellStyle name="Cálculo 5 2" xfId="647"/>
    <cellStyle name="Cálculo 5 3" xfId="648"/>
    <cellStyle name="Cálculo 5 4" xfId="649"/>
    <cellStyle name="Cálculo 5 5" xfId="650"/>
    <cellStyle name="Cálculo 5 6" xfId="2850"/>
    <cellStyle name="Cálculo 6" xfId="651"/>
    <cellStyle name="Cálculo 6 2" xfId="652"/>
    <cellStyle name="Cálculo 6 3" xfId="653"/>
    <cellStyle name="Cálculo 6 4" xfId="654"/>
    <cellStyle name="Cálculo 6 5" xfId="655"/>
    <cellStyle name="Cálculo 7" xfId="656"/>
    <cellStyle name="Cálculo 7 2" xfId="657"/>
    <cellStyle name="Cálculo 7 3" xfId="658"/>
    <cellStyle name="Cálculo 7 4" xfId="659"/>
    <cellStyle name="Cálculo 7 5" xfId="660"/>
    <cellStyle name="Cálculo 8" xfId="661"/>
    <cellStyle name="Cálculo 8 2" xfId="662"/>
    <cellStyle name="Cálculo 8 3" xfId="663"/>
    <cellStyle name="Cálculo 8 4" xfId="664"/>
    <cellStyle name="Cálculo 8 5" xfId="665"/>
    <cellStyle name="Cálculo 9" xfId="666"/>
    <cellStyle name="Cálculo 9 2" xfId="667"/>
    <cellStyle name="Cálculo 9 3" xfId="668"/>
    <cellStyle name="Cálculo 9 4" xfId="669"/>
    <cellStyle name="Cálculo 9 5" xfId="670"/>
    <cellStyle name="Celda de comprobación" xfId="671" builtinId="23" customBuiltin="1"/>
    <cellStyle name="Celda de comprobación 10" xfId="672"/>
    <cellStyle name="Celda de comprobación 10 2" xfId="673"/>
    <cellStyle name="Celda de comprobación 10 3" xfId="674"/>
    <cellStyle name="Celda de comprobación 10 4" xfId="675"/>
    <cellStyle name="Celda de comprobación 10 5" xfId="676"/>
    <cellStyle name="Celda de comprobación 10 6" xfId="677"/>
    <cellStyle name="Celda de comprobación 10 7" xfId="2849"/>
    <cellStyle name="Celda de comprobación 10 8" xfId="2722"/>
    <cellStyle name="Celda de comprobación 11" xfId="678"/>
    <cellStyle name="Celda de comprobación 12" xfId="679"/>
    <cellStyle name="Celda de comprobación 13" xfId="680"/>
    <cellStyle name="Celda de comprobación 14" xfId="681"/>
    <cellStyle name="Celda de comprobación 2" xfId="682"/>
    <cellStyle name="Celda de comprobación 2 2" xfId="683"/>
    <cellStyle name="Celda de comprobación 2 3" xfId="684"/>
    <cellStyle name="Celda de comprobación 2 4" xfId="685"/>
    <cellStyle name="Celda de comprobación 2 5" xfId="686"/>
    <cellStyle name="Celda de comprobación 2 6" xfId="687"/>
    <cellStyle name="Celda de comprobación 2 7" xfId="2848"/>
    <cellStyle name="Celda de comprobación 3" xfId="688"/>
    <cellStyle name="Celda de comprobación 3 2" xfId="689"/>
    <cellStyle name="Celda de comprobación 3 3" xfId="690"/>
    <cellStyle name="Celda de comprobación 3 4" xfId="691"/>
    <cellStyle name="Celda de comprobación 3 5" xfId="692"/>
    <cellStyle name="Celda de comprobación 3 6" xfId="2847"/>
    <cellStyle name="Celda de comprobación 4" xfId="693"/>
    <cellStyle name="Celda de comprobación 4 2" xfId="694"/>
    <cellStyle name="Celda de comprobación 4 3" xfId="695"/>
    <cellStyle name="Celda de comprobación 4 4" xfId="696"/>
    <cellStyle name="Celda de comprobación 4 5" xfId="697"/>
    <cellStyle name="Celda de comprobación 4 6" xfId="2846"/>
    <cellStyle name="Celda de comprobación 5" xfId="698"/>
    <cellStyle name="Celda de comprobación 5 2" xfId="699"/>
    <cellStyle name="Celda de comprobación 5 3" xfId="700"/>
    <cellStyle name="Celda de comprobación 5 4" xfId="701"/>
    <cellStyle name="Celda de comprobación 5 5" xfId="702"/>
    <cellStyle name="Celda de comprobación 5 6" xfId="2845"/>
    <cellStyle name="Celda de comprobación 6" xfId="703"/>
    <cellStyle name="Celda de comprobación 6 2" xfId="704"/>
    <cellStyle name="Celda de comprobación 6 3" xfId="705"/>
    <cellStyle name="Celda de comprobación 6 4" xfId="706"/>
    <cellStyle name="Celda de comprobación 6 5" xfId="707"/>
    <cellStyle name="Celda de comprobación 7" xfId="708"/>
    <cellStyle name="Celda de comprobación 7 2" xfId="709"/>
    <cellStyle name="Celda de comprobación 7 3" xfId="710"/>
    <cellStyle name="Celda de comprobación 7 4" xfId="711"/>
    <cellStyle name="Celda de comprobación 7 5" xfId="712"/>
    <cellStyle name="Celda de comprobación 8" xfId="713"/>
    <cellStyle name="Celda de comprobación 8 2" xfId="714"/>
    <cellStyle name="Celda de comprobación 8 3" xfId="715"/>
    <cellStyle name="Celda de comprobación 8 4" xfId="716"/>
    <cellStyle name="Celda de comprobación 8 5" xfId="717"/>
    <cellStyle name="Celda de comprobación 9" xfId="718"/>
    <cellStyle name="Celda de comprobación 9 2" xfId="719"/>
    <cellStyle name="Celda de comprobación 9 3" xfId="720"/>
    <cellStyle name="Celda de comprobación 9 4" xfId="721"/>
    <cellStyle name="Celda de comprobación 9 5" xfId="722"/>
    <cellStyle name="Celda vinculada" xfId="723" builtinId="24" customBuiltin="1"/>
    <cellStyle name="Celda vinculada 10" xfId="724"/>
    <cellStyle name="Celda vinculada 10 2" xfId="725"/>
    <cellStyle name="Celda vinculada 10 3" xfId="726"/>
    <cellStyle name="Celda vinculada 10 4" xfId="727"/>
    <cellStyle name="Celda vinculada 10 5" xfId="728"/>
    <cellStyle name="Celda vinculada 10 6" xfId="729"/>
    <cellStyle name="Celda vinculada 10 7" xfId="2844"/>
    <cellStyle name="Celda vinculada 10 8" xfId="2723"/>
    <cellStyle name="Celda vinculada 11" xfId="730"/>
    <cellStyle name="Celda vinculada 12" xfId="731"/>
    <cellStyle name="Celda vinculada 13" xfId="732"/>
    <cellStyle name="Celda vinculada 14" xfId="733"/>
    <cellStyle name="Celda vinculada 2" xfId="734"/>
    <cellStyle name="Celda vinculada 2 2" xfId="735"/>
    <cellStyle name="Celda vinculada 2 3" xfId="736"/>
    <cellStyle name="Celda vinculada 2 4" xfId="737"/>
    <cellStyle name="Celda vinculada 2 5" xfId="738"/>
    <cellStyle name="Celda vinculada 2 6" xfId="739"/>
    <cellStyle name="Celda vinculada 2 7" xfId="2843"/>
    <cellStyle name="Celda vinculada 3" xfId="740"/>
    <cellStyle name="Celda vinculada 3 2" xfId="741"/>
    <cellStyle name="Celda vinculada 3 3" xfId="742"/>
    <cellStyle name="Celda vinculada 3 4" xfId="743"/>
    <cellStyle name="Celda vinculada 3 5" xfId="744"/>
    <cellStyle name="Celda vinculada 3 6" xfId="2842"/>
    <cellStyle name="Celda vinculada 4" xfId="745"/>
    <cellStyle name="Celda vinculada 4 2" xfId="746"/>
    <cellStyle name="Celda vinculada 4 3" xfId="747"/>
    <cellStyle name="Celda vinculada 4 4" xfId="748"/>
    <cellStyle name="Celda vinculada 4 5" xfId="749"/>
    <cellStyle name="Celda vinculada 4 6" xfId="2841"/>
    <cellStyle name="Celda vinculada 5" xfId="750"/>
    <cellStyle name="Celda vinculada 5 2" xfId="751"/>
    <cellStyle name="Celda vinculada 5 3" xfId="752"/>
    <cellStyle name="Celda vinculada 5 4" xfId="753"/>
    <cellStyle name="Celda vinculada 5 5" xfId="754"/>
    <cellStyle name="Celda vinculada 5 6" xfId="2840"/>
    <cellStyle name="Celda vinculada 6" xfId="755"/>
    <cellStyle name="Celda vinculada 6 2" xfId="756"/>
    <cellStyle name="Celda vinculada 6 3" xfId="757"/>
    <cellStyle name="Celda vinculada 6 4" xfId="758"/>
    <cellStyle name="Celda vinculada 6 5" xfId="759"/>
    <cellStyle name="Celda vinculada 7" xfId="760"/>
    <cellStyle name="Celda vinculada 7 2" xfId="761"/>
    <cellStyle name="Celda vinculada 7 3" xfId="762"/>
    <cellStyle name="Celda vinculada 7 4" xfId="763"/>
    <cellStyle name="Celda vinculada 7 5" xfId="764"/>
    <cellStyle name="Celda vinculada 8" xfId="765"/>
    <cellStyle name="Celda vinculada 8 2" xfId="766"/>
    <cellStyle name="Celda vinculada 8 3" xfId="767"/>
    <cellStyle name="Celda vinculada 8 4" xfId="768"/>
    <cellStyle name="Celda vinculada 8 5" xfId="769"/>
    <cellStyle name="Celda vinculada 9" xfId="770"/>
    <cellStyle name="Celda vinculada 9 2" xfId="771"/>
    <cellStyle name="Celda vinculada 9 3" xfId="772"/>
    <cellStyle name="Celda vinculada 9 4" xfId="773"/>
    <cellStyle name="Celda vinculada 9 5" xfId="774"/>
    <cellStyle name="Check Cell" xfId="775"/>
    <cellStyle name="Check Cell 2" xfId="776"/>
    <cellStyle name="Check Cell 3" xfId="777"/>
    <cellStyle name="Check Cell 4" xfId="778"/>
    <cellStyle name="Check Cell 5" xfId="779"/>
    <cellStyle name="Check Cell 6" xfId="2839"/>
    <cellStyle name="Column_Title" xfId="780"/>
    <cellStyle name="Comma  - Style1" xfId="781"/>
    <cellStyle name="Comma  - Style2" xfId="782"/>
    <cellStyle name="Comma  - Style3" xfId="783"/>
    <cellStyle name="Comma  - Style4" xfId="784"/>
    <cellStyle name="Comma  - Style5" xfId="785"/>
    <cellStyle name="Comma  - Style6" xfId="786"/>
    <cellStyle name="Comma  - Style7" xfId="787"/>
    <cellStyle name="Comma  - Style8" xfId="788"/>
    <cellStyle name="Comma [0]_Aguas Andinas 30.06.05" xfId="789"/>
    <cellStyle name="Comma_Agbar Chile S.A. dic 2004.(Def.)" xfId="790"/>
    <cellStyle name="Comma0" xfId="791"/>
    <cellStyle name="Dane wej?ciowe" xfId="792"/>
    <cellStyle name="Dane wejściowe" xfId="793"/>
    <cellStyle name="Dane wyj?ciowe" xfId="794"/>
    <cellStyle name="Dane wyjściowe" xfId="795"/>
    <cellStyle name="Date" xfId="796"/>
    <cellStyle name="Dezimal [0]_FBA-6" xfId="797"/>
    <cellStyle name="Dezimal_FBA-6" xfId="798"/>
    <cellStyle name="Dia" xfId="799"/>
    <cellStyle name="Dobre" xfId="800"/>
    <cellStyle name="Emphasis 1" xfId="801"/>
    <cellStyle name="Emphasis 1 10" xfId="802"/>
    <cellStyle name="Emphasis 1 11" xfId="803"/>
    <cellStyle name="Emphasis 1 2" xfId="804"/>
    <cellStyle name="Emphasis 1 2 2" xfId="805"/>
    <cellStyle name="Emphasis 1 2 2 2" xfId="806"/>
    <cellStyle name="Emphasis 1 3" xfId="807"/>
    <cellStyle name="Emphasis 1 4" xfId="808"/>
    <cellStyle name="Emphasis 1 5" xfId="809"/>
    <cellStyle name="Emphasis 1 6" xfId="810"/>
    <cellStyle name="Emphasis 1 7" xfId="811"/>
    <cellStyle name="Emphasis 1 8" xfId="812"/>
    <cellStyle name="Emphasis 1 9" xfId="813"/>
    <cellStyle name="Emphasis 2" xfId="814"/>
    <cellStyle name="Emphasis 2 10" xfId="815"/>
    <cellStyle name="Emphasis 2 11" xfId="816"/>
    <cellStyle name="Emphasis 2 2" xfId="817"/>
    <cellStyle name="Emphasis 2 2 2" xfId="818"/>
    <cellStyle name="Emphasis 2 2 2 2" xfId="819"/>
    <cellStyle name="Emphasis 2 3" xfId="820"/>
    <cellStyle name="Emphasis 2 4" xfId="821"/>
    <cellStyle name="Emphasis 2 5" xfId="822"/>
    <cellStyle name="Emphasis 2 6" xfId="823"/>
    <cellStyle name="Emphasis 2 7" xfId="824"/>
    <cellStyle name="Emphasis 2 8" xfId="825"/>
    <cellStyle name="Emphasis 2 9" xfId="826"/>
    <cellStyle name="Emphasis 3" xfId="827"/>
    <cellStyle name="Encabez1" xfId="828"/>
    <cellStyle name="Encabez2" xfId="829"/>
    <cellStyle name="Encabezado 1" xfId="2458" builtinId="16" customBuiltin="1"/>
    <cellStyle name="Encabezado 4" xfId="830" builtinId="19" customBuiltin="1"/>
    <cellStyle name="Encabezado 4 10" xfId="831"/>
    <cellStyle name="Encabezado 4 10 2" xfId="832"/>
    <cellStyle name="Encabezado 4 10 3" xfId="833"/>
    <cellStyle name="Encabezado 4 10 4" xfId="834"/>
    <cellStyle name="Encabezado 4 10 5" xfId="835"/>
    <cellStyle name="Encabezado 4 10 6" xfId="2838"/>
    <cellStyle name="Encabezado 4 10 7" xfId="2724"/>
    <cellStyle name="Encabezado 4 11" xfId="836"/>
    <cellStyle name="Encabezado 4 12" xfId="837"/>
    <cellStyle name="Encabezado 4 13" xfId="838"/>
    <cellStyle name="Encabezado 4 14" xfId="839"/>
    <cellStyle name="Encabezado 4 2" xfId="840"/>
    <cellStyle name="Encabezado 4 2 2" xfId="841"/>
    <cellStyle name="Encabezado 4 2 3" xfId="842"/>
    <cellStyle name="Encabezado 4 2 4" xfId="843"/>
    <cellStyle name="Encabezado 4 2 5" xfId="844"/>
    <cellStyle name="Encabezado 4 2 6" xfId="845"/>
    <cellStyle name="Encabezado 4 3" xfId="846"/>
    <cellStyle name="Encabezado 4 3 2" xfId="847"/>
    <cellStyle name="Encabezado 4 3 3" xfId="848"/>
    <cellStyle name="Encabezado 4 3 4" xfId="849"/>
    <cellStyle name="Encabezado 4 3 5" xfId="850"/>
    <cellStyle name="Encabezado 4 4" xfId="851"/>
    <cellStyle name="Encabezado 4 4 2" xfId="852"/>
    <cellStyle name="Encabezado 4 4 3" xfId="853"/>
    <cellStyle name="Encabezado 4 4 4" xfId="854"/>
    <cellStyle name="Encabezado 4 4 5" xfId="855"/>
    <cellStyle name="Encabezado 4 5" xfId="856"/>
    <cellStyle name="Encabezado 4 5 2" xfId="857"/>
    <cellStyle name="Encabezado 4 5 3" xfId="858"/>
    <cellStyle name="Encabezado 4 5 4" xfId="859"/>
    <cellStyle name="Encabezado 4 5 5" xfId="860"/>
    <cellStyle name="Encabezado 4 6" xfId="861"/>
    <cellStyle name="Encabezado 4 6 2" xfId="862"/>
    <cellStyle name="Encabezado 4 6 3" xfId="863"/>
    <cellStyle name="Encabezado 4 6 4" xfId="864"/>
    <cellStyle name="Encabezado 4 6 5" xfId="865"/>
    <cellStyle name="Encabezado 4 7" xfId="866"/>
    <cellStyle name="Encabezado 4 7 2" xfId="867"/>
    <cellStyle name="Encabezado 4 7 3" xfId="868"/>
    <cellStyle name="Encabezado 4 7 4" xfId="869"/>
    <cellStyle name="Encabezado 4 7 5" xfId="870"/>
    <cellStyle name="Encabezado 4 8" xfId="871"/>
    <cellStyle name="Encabezado 4 8 2" xfId="872"/>
    <cellStyle name="Encabezado 4 8 3" xfId="873"/>
    <cellStyle name="Encabezado 4 8 4" xfId="874"/>
    <cellStyle name="Encabezado 4 8 5" xfId="875"/>
    <cellStyle name="Encabezado 4 9" xfId="876"/>
    <cellStyle name="Encabezado 4 9 2" xfId="877"/>
    <cellStyle name="Encabezado 4 9 3" xfId="878"/>
    <cellStyle name="Encabezado 4 9 4" xfId="879"/>
    <cellStyle name="Encabezado 4 9 5" xfId="880"/>
    <cellStyle name="Énfasis1" xfId="881" builtinId="29" customBuiltin="1"/>
    <cellStyle name="Énfasis1 10" xfId="882"/>
    <cellStyle name="Énfasis1 10 2" xfId="883"/>
    <cellStyle name="Énfasis1 10 3" xfId="884"/>
    <cellStyle name="Énfasis1 10 4" xfId="885"/>
    <cellStyle name="Énfasis1 10 5" xfId="886"/>
    <cellStyle name="Énfasis1 10 6" xfId="2836"/>
    <cellStyle name="Énfasis1 10 7" xfId="2725"/>
    <cellStyle name="Énfasis1 11" xfId="887"/>
    <cellStyle name="Énfasis1 12" xfId="888"/>
    <cellStyle name="Énfasis1 13" xfId="889"/>
    <cellStyle name="Énfasis1 14" xfId="890"/>
    <cellStyle name="Énfasis1 2" xfId="891"/>
    <cellStyle name="Énfasis1 2 2" xfId="892"/>
    <cellStyle name="Énfasis1 2 3" xfId="893"/>
    <cellStyle name="Énfasis1 2 4" xfId="894"/>
    <cellStyle name="Énfasis1 2 5" xfId="895"/>
    <cellStyle name="Énfasis1 2 6" xfId="896"/>
    <cellStyle name="Énfasis1 3" xfId="897"/>
    <cellStyle name="Énfasis1 3 2" xfId="898"/>
    <cellStyle name="Énfasis1 3 3" xfId="899"/>
    <cellStyle name="Énfasis1 3 4" xfId="900"/>
    <cellStyle name="Énfasis1 3 5" xfId="901"/>
    <cellStyle name="Énfasis1 4" xfId="902"/>
    <cellStyle name="Énfasis1 4 2" xfId="903"/>
    <cellStyle name="Énfasis1 4 3" xfId="904"/>
    <cellStyle name="Énfasis1 4 4" xfId="905"/>
    <cellStyle name="Énfasis1 4 5" xfId="906"/>
    <cellStyle name="Énfasis1 5" xfId="907"/>
    <cellStyle name="Énfasis1 5 2" xfId="908"/>
    <cellStyle name="Énfasis1 5 3" xfId="909"/>
    <cellStyle name="Énfasis1 5 4" xfId="910"/>
    <cellStyle name="Énfasis1 5 5" xfId="911"/>
    <cellStyle name="Énfasis1 6" xfId="912"/>
    <cellStyle name="Énfasis1 6 2" xfId="913"/>
    <cellStyle name="Énfasis1 6 3" xfId="914"/>
    <cellStyle name="Énfasis1 6 4" xfId="915"/>
    <cellStyle name="Énfasis1 6 5" xfId="916"/>
    <cellStyle name="Énfasis1 7" xfId="917"/>
    <cellStyle name="Énfasis1 7 2" xfId="918"/>
    <cellStyle name="Énfasis1 7 3" xfId="919"/>
    <cellStyle name="Énfasis1 7 4" xfId="920"/>
    <cellStyle name="Énfasis1 7 5" xfId="921"/>
    <cellStyle name="Énfasis1 8" xfId="922"/>
    <cellStyle name="Énfasis1 8 2" xfId="923"/>
    <cellStyle name="Énfasis1 8 3" xfId="924"/>
    <cellStyle name="Énfasis1 8 4" xfId="925"/>
    <cellStyle name="Énfasis1 8 5" xfId="926"/>
    <cellStyle name="Énfasis1 9" xfId="927"/>
    <cellStyle name="Énfasis1 9 2" xfId="928"/>
    <cellStyle name="Énfasis1 9 3" xfId="929"/>
    <cellStyle name="Énfasis1 9 4" xfId="930"/>
    <cellStyle name="Énfasis1 9 5" xfId="931"/>
    <cellStyle name="Énfasis2" xfId="932" builtinId="33" customBuiltin="1"/>
    <cellStyle name="Énfasis2 10" xfId="933"/>
    <cellStyle name="Énfasis2 10 2" xfId="934"/>
    <cellStyle name="Énfasis2 10 3" xfId="935"/>
    <cellStyle name="Énfasis2 10 4" xfId="936"/>
    <cellStyle name="Énfasis2 10 5" xfId="937"/>
    <cellStyle name="Énfasis2 10 6" xfId="2835"/>
    <cellStyle name="Énfasis2 10 7" xfId="2727"/>
    <cellStyle name="Énfasis2 11" xfId="938"/>
    <cellStyle name="Énfasis2 12" xfId="939"/>
    <cellStyle name="Énfasis2 13" xfId="940"/>
    <cellStyle name="Énfasis2 14" xfId="941"/>
    <cellStyle name="Énfasis2 2" xfId="942"/>
    <cellStyle name="Énfasis2 2 2" xfId="943"/>
    <cellStyle name="Énfasis2 2 3" xfId="944"/>
    <cellStyle name="Énfasis2 2 4" xfId="945"/>
    <cellStyle name="Énfasis2 2 5" xfId="946"/>
    <cellStyle name="Énfasis2 2 6" xfId="947"/>
    <cellStyle name="Énfasis2 3" xfId="948"/>
    <cellStyle name="Énfasis2 3 2" xfId="949"/>
    <cellStyle name="Énfasis2 3 3" xfId="950"/>
    <cellStyle name="Énfasis2 3 4" xfId="951"/>
    <cellStyle name="Énfasis2 3 5" xfId="952"/>
    <cellStyle name="Énfasis2 4" xfId="953"/>
    <cellStyle name="Énfasis2 4 2" xfId="954"/>
    <cellStyle name="Énfasis2 4 3" xfId="955"/>
    <cellStyle name="Énfasis2 4 4" xfId="956"/>
    <cellStyle name="Énfasis2 4 5" xfId="957"/>
    <cellStyle name="Énfasis2 5" xfId="958"/>
    <cellStyle name="Énfasis2 5 2" xfId="959"/>
    <cellStyle name="Énfasis2 5 3" xfId="960"/>
    <cellStyle name="Énfasis2 5 4" xfId="961"/>
    <cellStyle name="Énfasis2 5 5" xfId="962"/>
    <cellStyle name="Énfasis2 6" xfId="963"/>
    <cellStyle name="Énfasis2 6 2" xfId="964"/>
    <cellStyle name="Énfasis2 6 3" xfId="965"/>
    <cellStyle name="Énfasis2 6 4" xfId="966"/>
    <cellStyle name="Énfasis2 6 5" xfId="967"/>
    <cellStyle name="Énfasis2 7" xfId="968"/>
    <cellStyle name="Énfasis2 7 2" xfId="969"/>
    <cellStyle name="Énfasis2 7 3" xfId="970"/>
    <cellStyle name="Énfasis2 7 4" xfId="971"/>
    <cellStyle name="Énfasis2 7 5" xfId="972"/>
    <cellStyle name="Énfasis2 8" xfId="973"/>
    <cellStyle name="Énfasis2 8 2" xfId="974"/>
    <cellStyle name="Énfasis2 8 3" xfId="975"/>
    <cellStyle name="Énfasis2 8 4" xfId="976"/>
    <cellStyle name="Énfasis2 8 5" xfId="977"/>
    <cellStyle name="Énfasis2 9" xfId="978"/>
    <cellStyle name="Énfasis2 9 2" xfId="979"/>
    <cellStyle name="Énfasis2 9 3" xfId="980"/>
    <cellStyle name="Énfasis2 9 4" xfId="981"/>
    <cellStyle name="Énfasis2 9 5" xfId="982"/>
    <cellStyle name="Énfasis3" xfId="983" builtinId="37" customBuiltin="1"/>
    <cellStyle name="Énfasis3 10" xfId="984"/>
    <cellStyle name="Énfasis3 10 2" xfId="985"/>
    <cellStyle name="Énfasis3 10 3" xfId="986"/>
    <cellStyle name="Énfasis3 10 4" xfId="987"/>
    <cellStyle name="Énfasis3 10 5" xfId="988"/>
    <cellStyle name="Énfasis3 10 6" xfId="989"/>
    <cellStyle name="Énfasis3 10 7" xfId="2834"/>
    <cellStyle name="Énfasis3 10 8" xfId="2728"/>
    <cellStyle name="Énfasis3 11" xfId="990"/>
    <cellStyle name="Énfasis3 12" xfId="991"/>
    <cellStyle name="Énfasis3 13" xfId="992"/>
    <cellStyle name="Énfasis3 14" xfId="993"/>
    <cellStyle name="Énfasis3 2" xfId="994"/>
    <cellStyle name="Énfasis3 2 2" xfId="995"/>
    <cellStyle name="Énfasis3 2 3" xfId="996"/>
    <cellStyle name="Énfasis3 2 4" xfId="997"/>
    <cellStyle name="Énfasis3 2 5" xfId="998"/>
    <cellStyle name="Énfasis3 2 6" xfId="999"/>
    <cellStyle name="Énfasis3 2 7" xfId="2833"/>
    <cellStyle name="Énfasis3 3" xfId="1000"/>
    <cellStyle name="Énfasis3 3 2" xfId="1001"/>
    <cellStyle name="Énfasis3 3 3" xfId="1002"/>
    <cellStyle name="Énfasis3 3 4" xfId="1003"/>
    <cellStyle name="Énfasis3 3 5" xfId="1004"/>
    <cellStyle name="Énfasis3 3 6" xfId="2832"/>
    <cellStyle name="Énfasis3 4" xfId="1005"/>
    <cellStyle name="Énfasis3 4 2" xfId="1006"/>
    <cellStyle name="Énfasis3 4 3" xfId="1007"/>
    <cellStyle name="Énfasis3 4 4" xfId="1008"/>
    <cellStyle name="Énfasis3 4 5" xfId="1009"/>
    <cellStyle name="Énfasis3 4 6" xfId="2831"/>
    <cellStyle name="Énfasis3 5" xfId="1010"/>
    <cellStyle name="Énfasis3 5 2" xfId="1011"/>
    <cellStyle name="Énfasis3 5 3" xfId="1012"/>
    <cellStyle name="Énfasis3 5 4" xfId="1013"/>
    <cellStyle name="Énfasis3 5 5" xfId="1014"/>
    <cellStyle name="Énfasis3 5 6" xfId="2830"/>
    <cellStyle name="Énfasis3 6" xfId="1015"/>
    <cellStyle name="Énfasis3 6 2" xfId="1016"/>
    <cellStyle name="Énfasis3 6 3" xfId="1017"/>
    <cellStyle name="Énfasis3 6 4" xfId="1018"/>
    <cellStyle name="Énfasis3 6 5" xfId="1019"/>
    <cellStyle name="Énfasis3 7" xfId="1020"/>
    <cellStyle name="Énfasis3 7 2" xfId="1021"/>
    <cellStyle name="Énfasis3 7 3" xfId="1022"/>
    <cellStyle name="Énfasis3 7 4" xfId="1023"/>
    <cellStyle name="Énfasis3 7 5" xfId="1024"/>
    <cellStyle name="Énfasis3 8" xfId="1025"/>
    <cellStyle name="Énfasis3 8 2" xfId="1026"/>
    <cellStyle name="Énfasis3 8 3" xfId="1027"/>
    <cellStyle name="Énfasis3 8 4" xfId="1028"/>
    <cellStyle name="Énfasis3 8 5" xfId="1029"/>
    <cellStyle name="Énfasis3 9" xfId="1030"/>
    <cellStyle name="Énfasis3 9 2" xfId="1031"/>
    <cellStyle name="Énfasis3 9 3" xfId="1032"/>
    <cellStyle name="Énfasis3 9 4" xfId="1033"/>
    <cellStyle name="Énfasis3 9 5" xfId="1034"/>
    <cellStyle name="Énfasis4" xfId="1035" builtinId="41" customBuiltin="1"/>
    <cellStyle name="Énfasis4 10" xfId="1036"/>
    <cellStyle name="Énfasis4 10 2" xfId="1037"/>
    <cellStyle name="Énfasis4 10 3" xfId="1038"/>
    <cellStyle name="Énfasis4 10 4" xfId="1039"/>
    <cellStyle name="Énfasis4 10 5" xfId="1040"/>
    <cellStyle name="Énfasis4 10 6" xfId="1041"/>
    <cellStyle name="Énfasis4 10 7" xfId="2829"/>
    <cellStyle name="Énfasis4 10 8" xfId="2729"/>
    <cellStyle name="Énfasis4 11" xfId="1042"/>
    <cellStyle name="Énfasis4 12" xfId="1043"/>
    <cellStyle name="Énfasis4 13" xfId="1044"/>
    <cellStyle name="Énfasis4 14" xfId="1045"/>
    <cellStyle name="Énfasis4 2" xfId="1046"/>
    <cellStyle name="Énfasis4 2 2" xfId="1047"/>
    <cellStyle name="Énfasis4 2 3" xfId="1048"/>
    <cellStyle name="Énfasis4 2 4" xfId="1049"/>
    <cellStyle name="Énfasis4 2 5" xfId="1050"/>
    <cellStyle name="Énfasis4 2 6" xfId="1051"/>
    <cellStyle name="Énfasis4 2 7" xfId="2828"/>
    <cellStyle name="Énfasis4 3" xfId="1052"/>
    <cellStyle name="Énfasis4 3 2" xfId="1053"/>
    <cellStyle name="Énfasis4 3 3" xfId="1054"/>
    <cellStyle name="Énfasis4 3 4" xfId="1055"/>
    <cellStyle name="Énfasis4 3 5" xfId="1056"/>
    <cellStyle name="Énfasis4 3 6" xfId="2827"/>
    <cellStyle name="Énfasis4 4" xfId="1057"/>
    <cellStyle name="Énfasis4 4 2" xfId="1058"/>
    <cellStyle name="Énfasis4 4 3" xfId="1059"/>
    <cellStyle name="Énfasis4 4 4" xfId="1060"/>
    <cellStyle name="Énfasis4 4 5" xfId="1061"/>
    <cellStyle name="Énfasis4 4 6" xfId="2826"/>
    <cellStyle name="Énfasis4 5" xfId="1062"/>
    <cellStyle name="Énfasis4 5 2" xfId="1063"/>
    <cellStyle name="Énfasis4 5 3" xfId="1064"/>
    <cellStyle name="Énfasis4 5 4" xfId="1065"/>
    <cellStyle name="Énfasis4 5 5" xfId="1066"/>
    <cellStyle name="Énfasis4 5 6" xfId="2825"/>
    <cellStyle name="Énfasis4 6" xfId="1067"/>
    <cellStyle name="Énfasis4 6 2" xfId="1068"/>
    <cellStyle name="Énfasis4 6 3" xfId="1069"/>
    <cellStyle name="Énfasis4 6 4" xfId="1070"/>
    <cellStyle name="Énfasis4 6 5" xfId="1071"/>
    <cellStyle name="Énfasis4 7" xfId="1072"/>
    <cellStyle name="Énfasis4 7 2" xfId="1073"/>
    <cellStyle name="Énfasis4 7 3" xfId="1074"/>
    <cellStyle name="Énfasis4 7 4" xfId="1075"/>
    <cellStyle name="Énfasis4 7 5" xfId="1076"/>
    <cellStyle name="Énfasis4 8" xfId="1077"/>
    <cellStyle name="Énfasis4 8 2" xfId="1078"/>
    <cellStyle name="Énfasis4 8 3" xfId="1079"/>
    <cellStyle name="Énfasis4 8 4" xfId="1080"/>
    <cellStyle name="Énfasis4 8 5" xfId="1081"/>
    <cellStyle name="Énfasis4 9" xfId="1082"/>
    <cellStyle name="Énfasis4 9 2" xfId="1083"/>
    <cellStyle name="Énfasis4 9 3" xfId="1084"/>
    <cellStyle name="Énfasis4 9 4" xfId="1085"/>
    <cellStyle name="Énfasis4 9 5" xfId="1086"/>
    <cellStyle name="Énfasis5" xfId="1087" builtinId="45" customBuiltin="1"/>
    <cellStyle name="Énfasis5 10" xfId="1088"/>
    <cellStyle name="Énfasis5 10 2" xfId="1089"/>
    <cellStyle name="Énfasis5 10 3" xfId="1090"/>
    <cellStyle name="Énfasis5 10 4" xfId="1091"/>
    <cellStyle name="Énfasis5 10 5" xfId="1092"/>
    <cellStyle name="Énfasis5 10 6" xfId="1093"/>
    <cellStyle name="Énfasis5 10 7" xfId="2823"/>
    <cellStyle name="Énfasis5 10 8" xfId="2730"/>
    <cellStyle name="Énfasis5 11" xfId="1094"/>
    <cellStyle name="Énfasis5 12" xfId="1095"/>
    <cellStyle name="Énfasis5 13" xfId="1096"/>
    <cellStyle name="Énfasis5 14" xfId="1097"/>
    <cellStyle name="Énfasis5 2" xfId="1098"/>
    <cellStyle name="Énfasis5 2 2" xfId="1099"/>
    <cellStyle name="Énfasis5 2 3" xfId="1100"/>
    <cellStyle name="Énfasis5 2 4" xfId="1101"/>
    <cellStyle name="Énfasis5 2 5" xfId="1102"/>
    <cellStyle name="Énfasis5 2 6" xfId="1103"/>
    <cellStyle name="Énfasis5 2 7" xfId="2822"/>
    <cellStyle name="Énfasis5 3" xfId="1104"/>
    <cellStyle name="Énfasis5 3 2" xfId="1105"/>
    <cellStyle name="Énfasis5 3 3" xfId="1106"/>
    <cellStyle name="Énfasis5 3 4" xfId="1107"/>
    <cellStyle name="Énfasis5 3 5" xfId="1108"/>
    <cellStyle name="Énfasis5 3 6" xfId="2820"/>
    <cellStyle name="Énfasis5 4" xfId="1109"/>
    <cellStyle name="Énfasis5 4 2" xfId="1110"/>
    <cellStyle name="Énfasis5 4 3" xfId="1111"/>
    <cellStyle name="Énfasis5 4 4" xfId="1112"/>
    <cellStyle name="Énfasis5 4 5" xfId="1113"/>
    <cellStyle name="Énfasis5 4 6" xfId="2819"/>
    <cellStyle name="Énfasis5 5" xfId="1114"/>
    <cellStyle name="Énfasis5 5 2" xfId="1115"/>
    <cellStyle name="Énfasis5 5 3" xfId="1116"/>
    <cellStyle name="Énfasis5 5 4" xfId="1117"/>
    <cellStyle name="Énfasis5 5 5" xfId="1118"/>
    <cellStyle name="Énfasis5 5 6" xfId="2818"/>
    <cellStyle name="Énfasis5 6" xfId="1119"/>
    <cellStyle name="Énfasis5 6 2" xfId="1120"/>
    <cellStyle name="Énfasis5 6 3" xfId="1121"/>
    <cellStyle name="Énfasis5 6 4" xfId="1122"/>
    <cellStyle name="Énfasis5 6 5" xfId="1123"/>
    <cellStyle name="Énfasis5 7" xfId="1124"/>
    <cellStyle name="Énfasis5 7 2" xfId="1125"/>
    <cellStyle name="Énfasis5 7 3" xfId="1126"/>
    <cellStyle name="Énfasis5 7 4" xfId="1127"/>
    <cellStyle name="Énfasis5 7 5" xfId="1128"/>
    <cellStyle name="Énfasis5 8" xfId="1129"/>
    <cellStyle name="Énfasis5 8 2" xfId="1130"/>
    <cellStyle name="Énfasis5 8 3" xfId="1131"/>
    <cellStyle name="Énfasis5 8 4" xfId="1132"/>
    <cellStyle name="Énfasis5 8 5" xfId="1133"/>
    <cellStyle name="Énfasis5 9" xfId="1134"/>
    <cellStyle name="Énfasis5 9 2" xfId="1135"/>
    <cellStyle name="Énfasis5 9 3" xfId="1136"/>
    <cellStyle name="Énfasis5 9 4" xfId="1137"/>
    <cellStyle name="Énfasis5 9 5" xfId="1138"/>
    <cellStyle name="Énfasis6" xfId="1139" builtinId="49" customBuiltin="1"/>
    <cellStyle name="Énfasis6 10" xfId="1140"/>
    <cellStyle name="Énfasis6 10 2" xfId="1141"/>
    <cellStyle name="Énfasis6 10 3" xfId="1142"/>
    <cellStyle name="Énfasis6 10 4" xfId="1143"/>
    <cellStyle name="Énfasis6 10 5" xfId="1144"/>
    <cellStyle name="Énfasis6 10 6" xfId="1145"/>
    <cellStyle name="Énfasis6 10 7" xfId="2817"/>
    <cellStyle name="Énfasis6 10 8" xfId="2731"/>
    <cellStyle name="Énfasis6 11" xfId="1146"/>
    <cellStyle name="Énfasis6 12" xfId="1147"/>
    <cellStyle name="Énfasis6 13" xfId="1148"/>
    <cellStyle name="Énfasis6 14" xfId="1149"/>
    <cellStyle name="Énfasis6 2" xfId="1150"/>
    <cellStyle name="Énfasis6 2 2" xfId="1151"/>
    <cellStyle name="Énfasis6 2 3" xfId="1152"/>
    <cellStyle name="Énfasis6 2 4" xfId="1153"/>
    <cellStyle name="Énfasis6 2 5" xfId="1154"/>
    <cellStyle name="Énfasis6 2 6" xfId="1155"/>
    <cellStyle name="Énfasis6 2 7" xfId="2816"/>
    <cellStyle name="Énfasis6 3" xfId="1156"/>
    <cellStyle name="Énfasis6 3 2" xfId="1157"/>
    <cellStyle name="Énfasis6 3 3" xfId="1158"/>
    <cellStyle name="Énfasis6 3 4" xfId="1159"/>
    <cellStyle name="Énfasis6 3 5" xfId="1160"/>
    <cellStyle name="Énfasis6 3 6" xfId="2815"/>
    <cellStyle name="Énfasis6 4" xfId="1161"/>
    <cellStyle name="Énfasis6 4 2" xfId="1162"/>
    <cellStyle name="Énfasis6 4 3" xfId="1163"/>
    <cellStyle name="Énfasis6 4 4" xfId="1164"/>
    <cellStyle name="Énfasis6 4 5" xfId="1165"/>
    <cellStyle name="Énfasis6 4 6" xfId="2814"/>
    <cellStyle name="Énfasis6 5" xfId="1166"/>
    <cellStyle name="Énfasis6 5 2" xfId="1167"/>
    <cellStyle name="Énfasis6 5 3" xfId="1168"/>
    <cellStyle name="Énfasis6 5 4" xfId="1169"/>
    <cellStyle name="Énfasis6 5 5" xfId="1170"/>
    <cellStyle name="Énfasis6 5 6" xfId="2813"/>
    <cellStyle name="Énfasis6 6" xfId="1171"/>
    <cellStyle name="Énfasis6 6 2" xfId="1172"/>
    <cellStyle name="Énfasis6 6 3" xfId="1173"/>
    <cellStyle name="Énfasis6 6 4" xfId="1174"/>
    <cellStyle name="Énfasis6 6 5" xfId="1175"/>
    <cellStyle name="Énfasis6 7" xfId="1176"/>
    <cellStyle name="Énfasis6 7 2" xfId="1177"/>
    <cellStyle name="Énfasis6 7 3" xfId="1178"/>
    <cellStyle name="Énfasis6 7 4" xfId="1179"/>
    <cellStyle name="Énfasis6 7 5" xfId="1180"/>
    <cellStyle name="Énfasis6 8" xfId="1181"/>
    <cellStyle name="Énfasis6 8 2" xfId="1182"/>
    <cellStyle name="Énfasis6 8 3" xfId="1183"/>
    <cellStyle name="Énfasis6 8 4" xfId="1184"/>
    <cellStyle name="Énfasis6 8 5" xfId="1185"/>
    <cellStyle name="Énfasis6 9" xfId="1186"/>
    <cellStyle name="Énfasis6 9 2" xfId="1187"/>
    <cellStyle name="Énfasis6 9 3" xfId="1188"/>
    <cellStyle name="Énfasis6 9 4" xfId="1189"/>
    <cellStyle name="Énfasis6 9 5" xfId="1190"/>
    <cellStyle name="Entrada" xfId="1191" builtinId="20" customBuiltin="1"/>
    <cellStyle name="Entrada 10" xfId="1192"/>
    <cellStyle name="Entrada 10 2" xfId="1193"/>
    <cellStyle name="Entrada 10 3" xfId="1194"/>
    <cellStyle name="Entrada 10 4" xfId="1195"/>
    <cellStyle name="Entrada 10 5" xfId="1196"/>
    <cellStyle name="Entrada 10 6" xfId="1197"/>
    <cellStyle name="Entrada 10 7" xfId="2812"/>
    <cellStyle name="Entrada 10 8" xfId="2732"/>
    <cellStyle name="Entrada 11" xfId="1198"/>
    <cellStyle name="Entrada 12" xfId="1199"/>
    <cellStyle name="Entrada 13" xfId="1200"/>
    <cellStyle name="Entrada 14" xfId="1201"/>
    <cellStyle name="Entrada 2" xfId="1202"/>
    <cellStyle name="Entrada 2 2" xfId="1203"/>
    <cellStyle name="Entrada 2 3" xfId="1204"/>
    <cellStyle name="Entrada 2 4" xfId="1205"/>
    <cellStyle name="Entrada 2 5" xfId="1206"/>
    <cellStyle name="Entrada 2 6" xfId="1207"/>
    <cellStyle name="Entrada 2 7" xfId="2811"/>
    <cellStyle name="Entrada 3" xfId="1208"/>
    <cellStyle name="Entrada 3 2" xfId="1209"/>
    <cellStyle name="Entrada 3 3" xfId="1210"/>
    <cellStyle name="Entrada 3 4" xfId="1211"/>
    <cellStyle name="Entrada 3 5" xfId="1212"/>
    <cellStyle name="Entrada 3 6" xfId="2810"/>
    <cellStyle name="Entrada 4" xfId="1213"/>
    <cellStyle name="Entrada 4 2" xfId="1214"/>
    <cellStyle name="Entrada 4 3" xfId="1215"/>
    <cellStyle name="Entrada 4 4" xfId="1216"/>
    <cellStyle name="Entrada 4 5" xfId="1217"/>
    <cellStyle name="Entrada 4 6" xfId="2809"/>
    <cellStyle name="Entrada 5" xfId="1218"/>
    <cellStyle name="Entrada 5 2" xfId="1219"/>
    <cellStyle name="Entrada 5 3" xfId="1220"/>
    <cellStyle name="Entrada 5 4" xfId="1221"/>
    <cellStyle name="Entrada 5 5" xfId="1222"/>
    <cellStyle name="Entrada 5 6" xfId="2808"/>
    <cellStyle name="Entrada 6" xfId="1223"/>
    <cellStyle name="Entrada 6 2" xfId="1224"/>
    <cellStyle name="Entrada 6 3" xfId="1225"/>
    <cellStyle name="Entrada 6 4" xfId="1226"/>
    <cellStyle name="Entrada 6 5" xfId="1227"/>
    <cellStyle name="Entrada 7" xfId="1228"/>
    <cellStyle name="Entrada 7 2" xfId="1229"/>
    <cellStyle name="Entrada 7 3" xfId="1230"/>
    <cellStyle name="Entrada 7 4" xfId="1231"/>
    <cellStyle name="Entrada 7 5" xfId="1232"/>
    <cellStyle name="Entrada 8" xfId="1233"/>
    <cellStyle name="Entrada 8 2" xfId="1234"/>
    <cellStyle name="Entrada 8 3" xfId="1235"/>
    <cellStyle name="Entrada 8 4" xfId="1236"/>
    <cellStyle name="Entrada 8 5" xfId="1237"/>
    <cellStyle name="Entrada 9" xfId="1238"/>
    <cellStyle name="Entrada 9 2" xfId="1239"/>
    <cellStyle name="Entrada 9 3" xfId="1240"/>
    <cellStyle name="Entrada 9 4" xfId="1241"/>
    <cellStyle name="Entrada 9 5" xfId="1242"/>
    <cellStyle name="Euro" xfId="1243"/>
    <cellStyle name="Euro 2" xfId="1244"/>
    <cellStyle name="Euro 2 2" xfId="1245"/>
    <cellStyle name="Euro 3" xfId="1246"/>
    <cellStyle name="Euro 3 2" xfId="1247"/>
    <cellStyle name="Euro 4" xfId="1248"/>
    <cellStyle name="Euro 4 2" xfId="1249"/>
    <cellStyle name="Euro 5" xfId="1250"/>
    <cellStyle name="Euro 5 2" xfId="1251"/>
    <cellStyle name="Euro 6" xfId="1252"/>
    <cellStyle name="Euro 6 2" xfId="1253"/>
    <cellStyle name="Euro 7" xfId="1254"/>
    <cellStyle name="Euro 7 2" xfId="1255"/>
    <cellStyle name="Euro 8" xfId="1256"/>
    <cellStyle name="Euro 8 2" xfId="1257"/>
    <cellStyle name="Euro 9" xfId="1258"/>
    <cellStyle name="Explanatory Text" xfId="1259"/>
    <cellStyle name="F2" xfId="1260"/>
    <cellStyle name="F3" xfId="1261"/>
    <cellStyle name="F4" xfId="1262"/>
    <cellStyle name="F5" xfId="1263"/>
    <cellStyle name="F6" xfId="1264"/>
    <cellStyle name="F7" xfId="1265"/>
    <cellStyle name="F8" xfId="1266"/>
    <cellStyle name="Fecha" xfId="1267"/>
    <cellStyle name="Fijo" xfId="1268"/>
    <cellStyle name="Financiero" xfId="1269"/>
    <cellStyle name="Fixed" xfId="1270"/>
    <cellStyle name="Good" xfId="1271"/>
    <cellStyle name="Good 2" xfId="1272"/>
    <cellStyle name="Good 3" xfId="1273"/>
    <cellStyle name="Good 4" xfId="1274"/>
    <cellStyle name="Good 5" xfId="1275"/>
    <cellStyle name="Good 6" xfId="2807"/>
    <cellStyle name="Heading 1" xfId="1276"/>
    <cellStyle name="Heading 2" xfId="1277"/>
    <cellStyle name="Heading 3" xfId="1278"/>
    <cellStyle name="Heading 4" xfId="1279"/>
    <cellStyle name="Heading 4 2" xfId="1280"/>
    <cellStyle name="Heading 4 3" xfId="1281"/>
    <cellStyle name="Heading 4 4" xfId="1282"/>
    <cellStyle name="Heading 4 5" xfId="1283"/>
    <cellStyle name="Heading 4 6" xfId="2806"/>
    <cellStyle name="Heading1" xfId="1284"/>
    <cellStyle name="Heading2" xfId="1285"/>
    <cellStyle name="Hipervínculo" xfId="1286" builtinId="8"/>
    <cellStyle name="Hipervínculo 2" xfId="1287"/>
    <cellStyle name="Hipervínculo 2 2" xfId="2802"/>
    <cellStyle name="Hipervínculo 2 3" xfId="2733"/>
    <cellStyle name="Hipervínculo 3" xfId="1288"/>
    <cellStyle name="Hipervínculo 4" xfId="1289"/>
    <cellStyle name="Hipervínculo 5" xfId="2803"/>
    <cellStyle name="Incorrecto" xfId="1290" builtinId="27" customBuiltin="1"/>
    <cellStyle name="Incorrecto 10" xfId="1291"/>
    <cellStyle name="Incorrecto 10 2" xfId="1292"/>
    <cellStyle name="Incorrecto 10 3" xfId="1293"/>
    <cellStyle name="Incorrecto 10 4" xfId="1294"/>
    <cellStyle name="Incorrecto 10 5" xfId="1295"/>
    <cellStyle name="Incorrecto 10 6" xfId="1296"/>
    <cellStyle name="Incorrecto 10 7" xfId="2801"/>
    <cellStyle name="Incorrecto 10 8" xfId="2734"/>
    <cellStyle name="Incorrecto 11" xfId="1297"/>
    <cellStyle name="Incorrecto 12" xfId="1298"/>
    <cellStyle name="Incorrecto 13" xfId="1299"/>
    <cellStyle name="Incorrecto 14" xfId="1300"/>
    <cellStyle name="Incorrecto 2" xfId="1301"/>
    <cellStyle name="Incorrecto 2 2" xfId="1302"/>
    <cellStyle name="Incorrecto 2 3" xfId="1303"/>
    <cellStyle name="Incorrecto 2 4" xfId="1304"/>
    <cellStyle name="Incorrecto 2 5" xfId="1305"/>
    <cellStyle name="Incorrecto 2 6" xfId="1306"/>
    <cellStyle name="Incorrecto 2 7" xfId="2800"/>
    <cellStyle name="Incorrecto 3" xfId="1307"/>
    <cellStyle name="Incorrecto 3 2" xfId="1308"/>
    <cellStyle name="Incorrecto 3 3" xfId="1309"/>
    <cellStyle name="Incorrecto 3 4" xfId="1310"/>
    <cellStyle name="Incorrecto 3 5" xfId="1311"/>
    <cellStyle name="Incorrecto 3 6" xfId="2799"/>
    <cellStyle name="Incorrecto 4" xfId="1312"/>
    <cellStyle name="Incorrecto 4 2" xfId="1313"/>
    <cellStyle name="Incorrecto 4 3" xfId="1314"/>
    <cellStyle name="Incorrecto 4 4" xfId="1315"/>
    <cellStyle name="Incorrecto 4 5" xfId="1316"/>
    <cellStyle name="Incorrecto 4 6" xfId="2798"/>
    <cellStyle name="Incorrecto 5" xfId="1317"/>
    <cellStyle name="Incorrecto 5 2" xfId="1318"/>
    <cellStyle name="Incorrecto 5 3" xfId="1319"/>
    <cellStyle name="Incorrecto 5 4" xfId="1320"/>
    <cellStyle name="Incorrecto 5 5" xfId="1321"/>
    <cellStyle name="Incorrecto 5 6" xfId="2797"/>
    <cellStyle name="Incorrecto 6" xfId="1322"/>
    <cellStyle name="Incorrecto 6 2" xfId="1323"/>
    <cellStyle name="Incorrecto 6 3" xfId="1324"/>
    <cellStyle name="Incorrecto 6 4" xfId="1325"/>
    <cellStyle name="Incorrecto 6 5" xfId="1326"/>
    <cellStyle name="Incorrecto 7" xfId="1327"/>
    <cellStyle name="Incorrecto 7 2" xfId="1328"/>
    <cellStyle name="Incorrecto 7 3" xfId="1329"/>
    <cellStyle name="Incorrecto 7 4" xfId="1330"/>
    <cellStyle name="Incorrecto 7 5" xfId="1331"/>
    <cellStyle name="Incorrecto 8" xfId="1332"/>
    <cellStyle name="Incorrecto 8 2" xfId="1333"/>
    <cellStyle name="Incorrecto 8 3" xfId="1334"/>
    <cellStyle name="Incorrecto 8 4" xfId="1335"/>
    <cellStyle name="Incorrecto 8 5" xfId="1336"/>
    <cellStyle name="Incorrecto 9" xfId="1337"/>
    <cellStyle name="Incorrecto 9 2" xfId="1338"/>
    <cellStyle name="Incorrecto 9 3" xfId="1339"/>
    <cellStyle name="Incorrecto 9 4" xfId="1340"/>
    <cellStyle name="Incorrecto 9 5" xfId="1341"/>
    <cellStyle name="Input" xfId="1342"/>
    <cellStyle name="Input 2" xfId="1343"/>
    <cellStyle name="Input 3" xfId="1344"/>
    <cellStyle name="Input 4" xfId="1345"/>
    <cellStyle name="Input 5" xfId="1346"/>
    <cellStyle name="Input 6" xfId="2796"/>
    <cellStyle name="Input_valor justo.junio2010" xfId="1347"/>
    <cellStyle name="Komórka po??czona" xfId="1348"/>
    <cellStyle name="Komórka połączona" xfId="1349"/>
    <cellStyle name="Komórka zaznaczona" xfId="1350"/>
    <cellStyle name="Linked Cell" xfId="1351"/>
    <cellStyle name="Linked Cell 2" xfId="1352"/>
    <cellStyle name="Linked Cell 3" xfId="1353"/>
    <cellStyle name="Linked Cell 4" xfId="1354"/>
    <cellStyle name="Linked Cell 5" xfId="1355"/>
    <cellStyle name="Linked Cell 6" xfId="2794"/>
    <cellStyle name="Millares" xfId="1356" builtinId="3"/>
    <cellStyle name="Millares [0] 2" xfId="1357"/>
    <cellStyle name="Millares [0] 2 2" xfId="1358"/>
    <cellStyle name="Millares [0] 2 3" xfId="1359"/>
    <cellStyle name="Millares [0] 2 3 2" xfId="1360"/>
    <cellStyle name="Millares [0] 3" xfId="1361"/>
    <cellStyle name="Millares [0] 4" xfId="1362"/>
    <cellStyle name="Millares [0] 5" xfId="1363"/>
    <cellStyle name="Millares [0] 6" xfId="1364"/>
    <cellStyle name="Millares 10" xfId="1365"/>
    <cellStyle name="Millares 11" xfId="1366"/>
    <cellStyle name="Millares 12" xfId="1367"/>
    <cellStyle name="Millares 13" xfId="1368"/>
    <cellStyle name="Millares 13 2" xfId="2792"/>
    <cellStyle name="Millares 14" xfId="1369"/>
    <cellStyle name="Millares 15" xfId="2793"/>
    <cellStyle name="Millares 16" xfId="2795"/>
    <cellStyle name="Millares 17" xfId="2804"/>
    <cellStyle name="Millares 18" xfId="2781"/>
    <cellStyle name="Millares 19" xfId="2805"/>
    <cellStyle name="Millares 2" xfId="1370"/>
    <cellStyle name="Millares 2 2" xfId="1371"/>
    <cellStyle name="Millares 2 3" xfId="1372"/>
    <cellStyle name="Millares 2 4" xfId="2791"/>
    <cellStyle name="Millares 2 5" xfId="2736"/>
    <cellStyle name="Millares 20" xfId="2821"/>
    <cellStyle name="Millares 21" xfId="2824"/>
    <cellStyle name="Millares 22" xfId="2751"/>
    <cellStyle name="Millares 23" xfId="2726"/>
    <cellStyle name="Millares 24" xfId="2719"/>
    <cellStyle name="Millares 25" xfId="2743"/>
    <cellStyle name="Millares 3" xfId="1373"/>
    <cellStyle name="Millares 3 2" xfId="1374"/>
    <cellStyle name="Millares 3 2 2" xfId="2789"/>
    <cellStyle name="Millares 3 2 3" xfId="2738"/>
    <cellStyle name="Millares 3 3" xfId="2790"/>
    <cellStyle name="Millares 3 4" xfId="2737"/>
    <cellStyle name="Millares 4" xfId="1375"/>
    <cellStyle name="Millares 4 2" xfId="1376"/>
    <cellStyle name="Millares 4 3" xfId="2788"/>
    <cellStyle name="Millares 4 4" xfId="2739"/>
    <cellStyle name="Millares 5" xfId="1377"/>
    <cellStyle name="Millares 5 2" xfId="1378"/>
    <cellStyle name="Millares 5 3" xfId="2787"/>
    <cellStyle name="Millares 6" xfId="1379"/>
    <cellStyle name="Millares 6 2" xfId="1380"/>
    <cellStyle name="Millares 6 3" xfId="2786"/>
    <cellStyle name="Millares 6 4" xfId="2735"/>
    <cellStyle name="Millares 7" xfId="1381"/>
    <cellStyle name="Millares 7 2" xfId="1382"/>
    <cellStyle name="Millares 7 2 2" xfId="1383"/>
    <cellStyle name="Millares 7 3" xfId="1384"/>
    <cellStyle name="Millares 7 3 2" xfId="2784"/>
    <cellStyle name="Millares 7 4" xfId="1385"/>
    <cellStyle name="Millares 7 5" xfId="2785"/>
    <cellStyle name="Millares 8" xfId="1386"/>
    <cellStyle name="Millares 8 2" xfId="1387"/>
    <cellStyle name="Millares 8 3" xfId="2783"/>
    <cellStyle name="Millares 8 4" xfId="2837"/>
    <cellStyle name="Millares 9" xfId="1388"/>
    <cellStyle name="Moneda [0] 2" xfId="1389"/>
    <cellStyle name="Moneda [0] 2 2" xfId="1390"/>
    <cellStyle name="Moneda [0] 3" xfId="1391"/>
    <cellStyle name="Moneda [0] 4" xfId="1392"/>
    <cellStyle name="Moneda [0] 5" xfId="1393"/>
    <cellStyle name="Moneda [0] 6" xfId="1394"/>
    <cellStyle name="Moneda 2" xfId="1395"/>
    <cellStyle name="Moneda 2 2" xfId="1396"/>
    <cellStyle name="Moneda 2 3" xfId="1397"/>
    <cellStyle name="Moneda 3" xfId="1398"/>
    <cellStyle name="Moneda 4" xfId="1399"/>
    <cellStyle name="Moneda 5" xfId="1400"/>
    <cellStyle name="Moneda 6" xfId="1401"/>
    <cellStyle name="Moneda 7" xfId="1402"/>
    <cellStyle name="Moneda 7 2" xfId="2780"/>
    <cellStyle name="Moneda 8" xfId="2782"/>
    <cellStyle name="Monetario" xfId="1403"/>
    <cellStyle name="Monetario0" xfId="1404"/>
    <cellStyle name="Nag?ówek 1" xfId="1405"/>
    <cellStyle name="Nag?ówek 2" xfId="1406"/>
    <cellStyle name="Nag?ówek 3" xfId="1407"/>
    <cellStyle name="Nag?ówek 4" xfId="1408"/>
    <cellStyle name="Nagłówek 1" xfId="1409"/>
    <cellStyle name="Nagłówek 2" xfId="1410"/>
    <cellStyle name="Nagłówek 3" xfId="1411"/>
    <cellStyle name="Nagłówek 4" xfId="1412"/>
    <cellStyle name="Neutral" xfId="1413" builtinId="28" customBuiltin="1"/>
    <cellStyle name="Neutral 10" xfId="1414"/>
    <cellStyle name="Neutral 10 2" xfId="1415"/>
    <cellStyle name="Neutral 10 3" xfId="1416"/>
    <cellStyle name="Neutral 10 4" xfId="1417"/>
    <cellStyle name="Neutral 10 5" xfId="1418"/>
    <cellStyle name="Neutral 10 6" xfId="1419"/>
    <cellStyle name="Neutral 10 7" xfId="2779"/>
    <cellStyle name="Neutral 10 8" xfId="2740"/>
    <cellStyle name="Neutral 11" xfId="1420"/>
    <cellStyle name="Neutral 12" xfId="1421"/>
    <cellStyle name="Neutral 13" xfId="1422"/>
    <cellStyle name="Neutral 14" xfId="1423"/>
    <cellStyle name="Neutral 2" xfId="1424"/>
    <cellStyle name="Neutral 2 2" xfId="1425"/>
    <cellStyle name="Neutral 2 3" xfId="1426"/>
    <cellStyle name="Neutral 2 4" xfId="1427"/>
    <cellStyle name="Neutral 2 5" xfId="1428"/>
    <cellStyle name="Neutral 2 6" xfId="1429"/>
    <cellStyle name="Neutral 2 7" xfId="2778"/>
    <cellStyle name="Neutral 3" xfId="1430"/>
    <cellStyle name="Neutral 3 2" xfId="1431"/>
    <cellStyle name="Neutral 3 3" xfId="1432"/>
    <cellStyle name="Neutral 3 4" xfId="1433"/>
    <cellStyle name="Neutral 3 5" xfId="1434"/>
    <cellStyle name="Neutral 3 6" xfId="2777"/>
    <cellStyle name="Neutral 4" xfId="1435"/>
    <cellStyle name="Neutral 4 2" xfId="1436"/>
    <cellStyle name="Neutral 4 3" xfId="1437"/>
    <cellStyle name="Neutral 4 4" xfId="1438"/>
    <cellStyle name="Neutral 4 5" xfId="1439"/>
    <cellStyle name="Neutral 4 6" xfId="2776"/>
    <cellStyle name="Neutral 5" xfId="1440"/>
    <cellStyle name="Neutral 5 2" xfId="1441"/>
    <cellStyle name="Neutral 5 3" xfId="1442"/>
    <cellStyle name="Neutral 5 4" xfId="1443"/>
    <cellStyle name="Neutral 5 5" xfId="1444"/>
    <cellStyle name="Neutral 5 6" xfId="2775"/>
    <cellStyle name="Neutral 6" xfId="1445"/>
    <cellStyle name="Neutral 6 2" xfId="1446"/>
    <cellStyle name="Neutral 6 3" xfId="1447"/>
    <cellStyle name="Neutral 6 4" xfId="1448"/>
    <cellStyle name="Neutral 6 5" xfId="1449"/>
    <cellStyle name="Neutral 7" xfId="1450"/>
    <cellStyle name="Neutral 7 2" xfId="1451"/>
    <cellStyle name="Neutral 7 3" xfId="1452"/>
    <cellStyle name="Neutral 7 4" xfId="1453"/>
    <cellStyle name="Neutral 7 5" xfId="1454"/>
    <cellStyle name="Neutral 8" xfId="1455"/>
    <cellStyle name="Neutral 8 2" xfId="1456"/>
    <cellStyle name="Neutral 8 3" xfId="1457"/>
    <cellStyle name="Neutral 8 4" xfId="1458"/>
    <cellStyle name="Neutral 8 5" xfId="1459"/>
    <cellStyle name="Neutral 9" xfId="1460"/>
    <cellStyle name="Neutral 9 2" xfId="1461"/>
    <cellStyle name="Neutral 9 3" xfId="1462"/>
    <cellStyle name="Neutral 9 4" xfId="1463"/>
    <cellStyle name="Neutral 9 5" xfId="1464"/>
    <cellStyle name="Neutralne" xfId="1465"/>
    <cellStyle name="Normal" xfId="0" builtinId="0"/>
    <cellStyle name="Normal - Formatvorlage1" xfId="1466"/>
    <cellStyle name="Normal - Style1" xfId="1467"/>
    <cellStyle name="Normal 10" xfId="1468"/>
    <cellStyle name="Normal 10 2" xfId="1469"/>
    <cellStyle name="Normal 10 3" xfId="2774"/>
    <cellStyle name="Normal 11" xfId="1470"/>
    <cellStyle name="Normal 11 2" xfId="1471"/>
    <cellStyle name="Normal 12" xfId="1472"/>
    <cellStyle name="Normal 12 2" xfId="1473"/>
    <cellStyle name="Normal 13" xfId="1474"/>
    <cellStyle name="Normal 13 2" xfId="1475"/>
    <cellStyle name="Normal 14" xfId="1476"/>
    <cellStyle name="Normal 15" xfId="1477"/>
    <cellStyle name="Normal 15 2" xfId="1478"/>
    <cellStyle name="Normal 16" xfId="1479"/>
    <cellStyle name="Normal 16 2" xfId="2773"/>
    <cellStyle name="Normal 16 3" xfId="2695"/>
    <cellStyle name="Normal 17" xfId="1480"/>
    <cellStyle name="Normal 18" xfId="1481"/>
    <cellStyle name="Normal 19" xfId="1482"/>
    <cellStyle name="Normal 2" xfId="1483"/>
    <cellStyle name="Normal 2 10" xfId="1484"/>
    <cellStyle name="Normal 2 11" xfId="1485"/>
    <cellStyle name="Normal 2 12" xfId="1486"/>
    <cellStyle name="Normal 2 13" xfId="1487"/>
    <cellStyle name="Normal 2 2" xfId="1488"/>
    <cellStyle name="Normal 2 2 2" xfId="1489"/>
    <cellStyle name="Normal 2 3" xfId="1490"/>
    <cellStyle name="Normal 2 3 2" xfId="1491"/>
    <cellStyle name="Normal 2 4" xfId="1492"/>
    <cellStyle name="Normal 2 5" xfId="1493"/>
    <cellStyle name="Normal 2 6" xfId="1494"/>
    <cellStyle name="Normal 2 7" xfId="1495"/>
    <cellStyle name="Normal 2 7 2" xfId="1496"/>
    <cellStyle name="Normal 2 7 3" xfId="2772"/>
    <cellStyle name="Normal 2 8" xfId="1497"/>
    <cellStyle name="Normal 2 8 2" xfId="1498"/>
    <cellStyle name="Normal 2 8 3" xfId="2771"/>
    <cellStyle name="Normal 2 9" xfId="1499"/>
    <cellStyle name="Normal 2 9 2" xfId="1500"/>
    <cellStyle name="Normal 2 9 3" xfId="2770"/>
    <cellStyle name="Normal 2_Combinación de negocios - AA-IAMv3" xfId="1501"/>
    <cellStyle name="Normal 20" xfId="1502"/>
    <cellStyle name="Normal 21" xfId="1503"/>
    <cellStyle name="Normal 21 2" xfId="1504"/>
    <cellStyle name="Normal 22" xfId="1505"/>
    <cellStyle name="Normal 22 2" xfId="1506"/>
    <cellStyle name="Normal 23" xfId="1507"/>
    <cellStyle name="Normal 23 2" xfId="1508"/>
    <cellStyle name="Normal 24" xfId="1509"/>
    <cellStyle name="Normal 24 2" xfId="1510"/>
    <cellStyle name="Normal 25" xfId="1511"/>
    <cellStyle name="Normal 25 2" xfId="1512"/>
    <cellStyle name="Normal 26" xfId="1513"/>
    <cellStyle name="Normal 26 2" xfId="1514"/>
    <cellStyle name="Normal 27" xfId="1515"/>
    <cellStyle name="Normal 28" xfId="1516"/>
    <cellStyle name="Normal 29" xfId="1517"/>
    <cellStyle name="Normal 3" xfId="1518"/>
    <cellStyle name="Normal 3 2" xfId="1519"/>
    <cellStyle name="Normal 3 3" xfId="1520"/>
    <cellStyle name="Normal 3 4" xfId="1521"/>
    <cellStyle name="Normal 30" xfId="1522"/>
    <cellStyle name="Normal 31" xfId="1523"/>
    <cellStyle name="Normal 32" xfId="1524"/>
    <cellStyle name="Normal 33" xfId="1525"/>
    <cellStyle name="Normal 34" xfId="2928"/>
    <cellStyle name="Normal 35" xfId="2929"/>
    <cellStyle name="Normal 36" xfId="2930"/>
    <cellStyle name="Normal 37" xfId="2931"/>
    <cellStyle name="Normal 38" xfId="2914"/>
    <cellStyle name="Normal 39" xfId="2932"/>
    <cellStyle name="Normal 4" xfId="1526"/>
    <cellStyle name="Normal 4 2" xfId="1527"/>
    <cellStyle name="Normal 4 3" xfId="1528"/>
    <cellStyle name="Normal 4 4" xfId="2769"/>
    <cellStyle name="Normal 5" xfId="1529"/>
    <cellStyle name="Normal 5 2" xfId="1530"/>
    <cellStyle name="Normal 5 3" xfId="1531"/>
    <cellStyle name="Normal 5 4" xfId="2768"/>
    <cellStyle name="Normal 6" xfId="1532"/>
    <cellStyle name="Normal 6 2" xfId="1533"/>
    <cellStyle name="Normal 6 3" xfId="1534"/>
    <cellStyle name="Normal 7" xfId="1535"/>
    <cellStyle name="Normal 7 2" xfId="1536"/>
    <cellStyle name="Normal 7 3" xfId="1537"/>
    <cellStyle name="Normal 7 4" xfId="2767"/>
    <cellStyle name="Normal 8" xfId="1538"/>
    <cellStyle name="Normal 9" xfId="1539"/>
    <cellStyle name="Normal_Hoja1" xfId="1540"/>
    <cellStyle name="Normal_Hoja3" xfId="1541"/>
    <cellStyle name="Normal_Hoja4" xfId="1542"/>
    <cellStyle name="Normal_Libro1" xfId="1543"/>
    <cellStyle name="Normal_NIC 2 INVENTARIOS" xfId="1544"/>
    <cellStyle name="Normal_Nic37" xfId="1545"/>
    <cellStyle name="Normal_Notas IFRS_formato" xfId="1546"/>
    <cellStyle name="Notas" xfId="2679" builtinId="10" customBuiltin="1"/>
    <cellStyle name="Notas 10" xfId="1547"/>
    <cellStyle name="Notas 10 2" xfId="1548"/>
    <cellStyle name="Notas 10 3" xfId="1549"/>
    <cellStyle name="Notas 10 4" xfId="1550"/>
    <cellStyle name="Notas 10 5" xfId="1551"/>
    <cellStyle name="Notas 10 6" xfId="1552"/>
    <cellStyle name="Notas 10 7" xfId="2766"/>
    <cellStyle name="Notas 11" xfId="1553"/>
    <cellStyle name="Notas 11 2" xfId="2765"/>
    <cellStyle name="Notas 11 3" xfId="2741"/>
    <cellStyle name="Notas 12" xfId="1554"/>
    <cellStyle name="Notas 12 2" xfId="1555"/>
    <cellStyle name="Notas 13" xfId="1556"/>
    <cellStyle name="Notas 14" xfId="1557"/>
    <cellStyle name="Notas 2" xfId="1558"/>
    <cellStyle name="Notas 2 2" xfId="1559"/>
    <cellStyle name="Notas 2 3" xfId="1560"/>
    <cellStyle name="Notas 2 4" xfId="1561"/>
    <cellStyle name="Notas 2 5" xfId="1562"/>
    <cellStyle name="Notas 2 6" xfId="1563"/>
    <cellStyle name="Notas 2 7" xfId="2764"/>
    <cellStyle name="Notas 3" xfId="1564"/>
    <cellStyle name="Notas 3 2" xfId="1565"/>
    <cellStyle name="Notas 3 3" xfId="1566"/>
    <cellStyle name="Notas 3 4" xfId="1567"/>
    <cellStyle name="Notas 3 5" xfId="1568"/>
    <cellStyle name="Notas 3 6" xfId="2763"/>
    <cellStyle name="Notas 4" xfId="1569"/>
    <cellStyle name="Notas 4 2" xfId="1570"/>
    <cellStyle name="Notas 4 3" xfId="1571"/>
    <cellStyle name="Notas 4 4" xfId="1572"/>
    <cellStyle name="Notas 4 5" xfId="1573"/>
    <cellStyle name="Notas 4 6" xfId="2762"/>
    <cellStyle name="Notas 5" xfId="1574"/>
    <cellStyle name="Notas 5 2" xfId="1575"/>
    <cellStyle name="Notas 5 3" xfId="1576"/>
    <cellStyle name="Notas 5 4" xfId="1577"/>
    <cellStyle name="Notas 5 5" xfId="1578"/>
    <cellStyle name="Notas 5 6" xfId="2761"/>
    <cellStyle name="Notas 6" xfId="1579"/>
    <cellStyle name="Notas 6 2" xfId="1580"/>
    <cellStyle name="Notas 6 3" xfId="1581"/>
    <cellStyle name="Notas 6 4" xfId="1582"/>
    <cellStyle name="Notas 6 5" xfId="1583"/>
    <cellStyle name="Notas 7" xfId="1584"/>
    <cellStyle name="Notas 7 2" xfId="1585"/>
    <cellStyle name="Notas 7 3" xfId="1586"/>
    <cellStyle name="Notas 7 4" xfId="1587"/>
    <cellStyle name="Notas 7 5" xfId="1588"/>
    <cellStyle name="Notas 8" xfId="1589"/>
    <cellStyle name="Notas 8 2" xfId="1590"/>
    <cellStyle name="Notas 8 3" xfId="1591"/>
    <cellStyle name="Notas 8 4" xfId="1592"/>
    <cellStyle name="Notas 8 5" xfId="1593"/>
    <cellStyle name="Notas 9" xfId="1594"/>
    <cellStyle name="Notas 9 2" xfId="1595"/>
    <cellStyle name="Notas 9 3" xfId="1596"/>
    <cellStyle name="Notas 9 4" xfId="1597"/>
    <cellStyle name="Notas 9 5" xfId="1598"/>
    <cellStyle name="Note" xfId="1599"/>
    <cellStyle name="Note 2" xfId="1600"/>
    <cellStyle name="Note 3" xfId="1601"/>
    <cellStyle name="Note 4" xfId="1602"/>
    <cellStyle name="Note 5" xfId="1603"/>
    <cellStyle name="Note 6" xfId="1604"/>
    <cellStyle name="Note 7" xfId="1605"/>
    <cellStyle name="Note 8" xfId="1606"/>
    <cellStyle name="Obliczenia" xfId="1607"/>
    <cellStyle name="Output" xfId="1608"/>
    <cellStyle name="Porcen - Estilo2" xfId="1609"/>
    <cellStyle name="Porcentaje" xfId="1610" builtinId="5"/>
    <cellStyle name="Porcentaje 2" xfId="1611"/>
    <cellStyle name="Porcentaje 2 2" xfId="1612"/>
    <cellStyle name="Porcentaje 2 3" xfId="2759"/>
    <cellStyle name="Porcentaje 3" xfId="1613"/>
    <cellStyle name="Porcentaje 4" xfId="2678"/>
    <cellStyle name="Porcentaje 5" xfId="2760"/>
    <cellStyle name="Porcentual 10" xfId="1614"/>
    <cellStyle name="Porcentual 10 2" xfId="1615"/>
    <cellStyle name="Porcentual 10 3" xfId="2758"/>
    <cellStyle name="Porcentual 11" xfId="1616"/>
    <cellStyle name="Porcentual 11 2" xfId="1617"/>
    <cellStyle name="Porcentual 14" xfId="1618"/>
    <cellStyle name="Porcentual 14 2" xfId="1619"/>
    <cellStyle name="Porcentual 15" xfId="1620"/>
    <cellStyle name="Porcentual 16" xfId="1621"/>
    <cellStyle name="Porcentual 17" xfId="1622"/>
    <cellStyle name="Porcentual 18" xfId="1623"/>
    <cellStyle name="Porcentual 2" xfId="1624"/>
    <cellStyle name="Porcentual 2 2" xfId="1625"/>
    <cellStyle name="Porcentual 2 2 2" xfId="1626"/>
    <cellStyle name="Porcentual 2 2 3" xfId="2757"/>
    <cellStyle name="Porcentual 3" xfId="1627"/>
    <cellStyle name="Porcentual 3 2" xfId="2933"/>
    <cellStyle name="Porcentual 4" xfId="1628"/>
    <cellStyle name="Porcentual 4 2" xfId="1629"/>
    <cellStyle name="Porcentual 5" xfId="1630"/>
    <cellStyle name="Porcentual 5 2" xfId="1631"/>
    <cellStyle name="Porcentual 6" xfId="1632"/>
    <cellStyle name="Porcentual 7" xfId="1633"/>
    <cellStyle name="Porcentual 7 2" xfId="1634"/>
    <cellStyle name="Porcentual 8" xfId="1635"/>
    <cellStyle name="Porcentual 8 2" xfId="1636"/>
    <cellStyle name="Porcentual 9" xfId="1637"/>
    <cellStyle name="Punto" xfId="1638"/>
    <cellStyle name="Punto0" xfId="1639"/>
    <cellStyle name="Punto0 - Estilo1" xfId="1640"/>
    <cellStyle name="Punto0 - Estilo4" xfId="1641"/>
    <cellStyle name="Punto0_Agbar Chile S.A. dic 2004.(Def.)" xfId="1642"/>
    <cellStyle name="Punto1 - Estilo1" xfId="1643"/>
    <cellStyle name="Salida" xfId="1644" builtinId="21" customBuiltin="1"/>
    <cellStyle name="Salida 10" xfId="1645"/>
    <cellStyle name="Salida 10 2" xfId="1646"/>
    <cellStyle name="Salida 10 3" xfId="1647"/>
    <cellStyle name="Salida 10 4" xfId="1648"/>
    <cellStyle name="Salida 10 5" xfId="1649"/>
    <cellStyle name="Salida 10 6" xfId="1650"/>
    <cellStyle name="Salida 10 7" xfId="2756"/>
    <cellStyle name="Salida 10 8" xfId="2742"/>
    <cellStyle name="Salida 11" xfId="1651"/>
    <cellStyle name="Salida 12" xfId="1652"/>
    <cellStyle name="Salida 13" xfId="1653"/>
    <cellStyle name="Salida 14" xfId="1654"/>
    <cellStyle name="Salida 2" xfId="1655"/>
    <cellStyle name="Salida 2 2" xfId="1656"/>
    <cellStyle name="Salida 2 3" xfId="1657"/>
    <cellStyle name="Salida 2 4" xfId="1658"/>
    <cellStyle name="Salida 2 5" xfId="1659"/>
    <cellStyle name="Salida 2 6" xfId="1660"/>
    <cellStyle name="Salida 2 7" xfId="2755"/>
    <cellStyle name="Salida 3" xfId="1661"/>
    <cellStyle name="Salida 3 2" xfId="1662"/>
    <cellStyle name="Salida 3 3" xfId="1663"/>
    <cellStyle name="Salida 3 4" xfId="1664"/>
    <cellStyle name="Salida 3 5" xfId="1665"/>
    <cellStyle name="Salida 3 6" xfId="2754"/>
    <cellStyle name="Salida 4" xfId="1666"/>
    <cellStyle name="Salida 4 2" xfId="1667"/>
    <cellStyle name="Salida 4 3" xfId="1668"/>
    <cellStyle name="Salida 4 4" xfId="1669"/>
    <cellStyle name="Salida 4 5" xfId="1670"/>
    <cellStyle name="Salida 4 6" xfId="2753"/>
    <cellStyle name="Salida 5" xfId="1671"/>
    <cellStyle name="Salida 5 2" xfId="1672"/>
    <cellStyle name="Salida 5 3" xfId="1673"/>
    <cellStyle name="Salida 5 4" xfId="1674"/>
    <cellStyle name="Salida 5 5" xfId="1675"/>
    <cellStyle name="Salida 5 6" xfId="2752"/>
    <cellStyle name="Salida 6" xfId="1676"/>
    <cellStyle name="Salida 6 2" xfId="1677"/>
    <cellStyle name="Salida 6 3" xfId="1678"/>
    <cellStyle name="Salida 6 4" xfId="1679"/>
    <cellStyle name="Salida 6 5" xfId="1680"/>
    <cellStyle name="Salida 7" xfId="1681"/>
    <cellStyle name="Salida 7 2" xfId="1682"/>
    <cellStyle name="Salida 7 3" xfId="1683"/>
    <cellStyle name="Salida 7 4" xfId="1684"/>
    <cellStyle name="Salida 7 5" xfId="1685"/>
    <cellStyle name="Salida 8" xfId="1686"/>
    <cellStyle name="Salida 8 2" xfId="1687"/>
    <cellStyle name="Salida 8 3" xfId="1688"/>
    <cellStyle name="Salida 8 4" xfId="1689"/>
    <cellStyle name="Salida 8 5" xfId="1690"/>
    <cellStyle name="Salida 9" xfId="1691"/>
    <cellStyle name="Salida 9 2" xfId="1692"/>
    <cellStyle name="Salida 9 3" xfId="1693"/>
    <cellStyle name="Salida 9 4" xfId="1694"/>
    <cellStyle name="Salida 9 5" xfId="1695"/>
    <cellStyle name="SAPBEXaggData" xfId="1696"/>
    <cellStyle name="SAPBEXaggData 10" xfId="1697"/>
    <cellStyle name="SAPBEXaggData 11" xfId="1698"/>
    <cellStyle name="SAPBEXaggData 12" xfId="1699"/>
    <cellStyle name="SAPBEXaggData 13" xfId="1700"/>
    <cellStyle name="SAPBEXaggData 2" xfId="1701"/>
    <cellStyle name="SAPBEXaggData 2 2" xfId="1702"/>
    <cellStyle name="SAPBEXaggData 2 2 2" xfId="1703"/>
    <cellStyle name="SAPBEXaggData 3" xfId="1704"/>
    <cellStyle name="SAPBEXaggData 4" xfId="1705"/>
    <cellStyle name="SAPBEXaggData 5" xfId="1706"/>
    <cellStyle name="SAPBEXaggData 6" xfId="1707"/>
    <cellStyle name="SAPBEXaggData 7" xfId="1708"/>
    <cellStyle name="SAPBEXaggData 8" xfId="1709"/>
    <cellStyle name="SAPBEXaggData 9" xfId="1710"/>
    <cellStyle name="SAPBEXaggData_gxaccion, 68" xfId="1711"/>
    <cellStyle name="SAPBEXaggDataEmph" xfId="1712"/>
    <cellStyle name="SAPBEXaggDataEmph 10" xfId="1713"/>
    <cellStyle name="SAPBEXaggDataEmph 11" xfId="1714"/>
    <cellStyle name="SAPBEXaggDataEmph 2" xfId="1715"/>
    <cellStyle name="SAPBEXaggDataEmph 2 2" xfId="1716"/>
    <cellStyle name="SAPBEXaggDataEmph 2 2 2" xfId="1717"/>
    <cellStyle name="SAPBEXaggDataEmph 3" xfId="1718"/>
    <cellStyle name="SAPBEXaggDataEmph 4" xfId="1719"/>
    <cellStyle name="SAPBEXaggDataEmph 5" xfId="1720"/>
    <cellStyle name="SAPBEXaggDataEmph 6" xfId="1721"/>
    <cellStyle name="SAPBEXaggDataEmph 7" xfId="1722"/>
    <cellStyle name="SAPBEXaggDataEmph 8" xfId="1723"/>
    <cellStyle name="SAPBEXaggDataEmph 9" xfId="1724"/>
    <cellStyle name="SAPBEXaggDataEmph_valor justo.junio2010" xfId="1725"/>
    <cellStyle name="SAPBEXaggItem" xfId="1726"/>
    <cellStyle name="SAPBEXaggItem 10" xfId="1727"/>
    <cellStyle name="SAPBEXaggItem 11" xfId="1728"/>
    <cellStyle name="SAPBEXaggItem 12" xfId="1729"/>
    <cellStyle name="SAPBEXaggItem 13" xfId="1730"/>
    <cellStyle name="SAPBEXaggItem 2" xfId="1731"/>
    <cellStyle name="SAPBEXaggItem 2 2" xfId="1732"/>
    <cellStyle name="SAPBEXaggItem 2 2 2" xfId="1733"/>
    <cellStyle name="SAPBEXaggItem 3" xfId="1734"/>
    <cellStyle name="SAPBEXaggItem 4" xfId="1735"/>
    <cellStyle name="SAPBEXaggItem 5" xfId="1736"/>
    <cellStyle name="SAPBEXaggItem 6" xfId="1737"/>
    <cellStyle name="SAPBEXaggItem 7" xfId="1738"/>
    <cellStyle name="SAPBEXaggItem 8" xfId="1739"/>
    <cellStyle name="SAPBEXaggItem 9" xfId="1740"/>
    <cellStyle name="SAPBEXaggItem_gxaccion, 68" xfId="1741"/>
    <cellStyle name="SAPBEXaggItemX" xfId="1742"/>
    <cellStyle name="SAPBEXaggItemX 10" xfId="1743"/>
    <cellStyle name="SAPBEXaggItemX 11" xfId="1744"/>
    <cellStyle name="SAPBEXaggItemX 2" xfId="1745"/>
    <cellStyle name="SAPBEXaggItemX 2 2" xfId="1746"/>
    <cellStyle name="SAPBEXaggItemX 2 2 2" xfId="1747"/>
    <cellStyle name="SAPBEXaggItemX 3" xfId="1748"/>
    <cellStyle name="SAPBEXaggItemX 4" xfId="1749"/>
    <cellStyle name="SAPBEXaggItemX 5" xfId="1750"/>
    <cellStyle name="SAPBEXaggItemX 6" xfId="1751"/>
    <cellStyle name="SAPBEXaggItemX 7" xfId="1752"/>
    <cellStyle name="SAPBEXaggItemX 8" xfId="1753"/>
    <cellStyle name="SAPBEXaggItemX 9" xfId="1754"/>
    <cellStyle name="SAPBEXaggItemX_valor justo.junio2010" xfId="1755"/>
    <cellStyle name="SAPBEXchaText" xfId="1756"/>
    <cellStyle name="SAPBEXchaText 10" xfId="1757"/>
    <cellStyle name="SAPBEXchaText 11" xfId="1758"/>
    <cellStyle name="SAPBEXchaText 12" xfId="1759"/>
    <cellStyle name="SAPBEXchaText 13" xfId="1760"/>
    <cellStyle name="SAPBEXchaText 2" xfId="1761"/>
    <cellStyle name="SAPBEXchaText 2 2" xfId="1762"/>
    <cellStyle name="SAPBEXchaText 2 2 2" xfId="1763"/>
    <cellStyle name="SAPBEXchaText 3" xfId="1764"/>
    <cellStyle name="SAPBEXchaText 4" xfId="1765"/>
    <cellStyle name="SAPBEXchaText 5" xfId="1766"/>
    <cellStyle name="SAPBEXchaText 6" xfId="1767"/>
    <cellStyle name="SAPBEXchaText 7" xfId="1768"/>
    <cellStyle name="SAPBEXchaText 8" xfId="1769"/>
    <cellStyle name="SAPBEXchaText 9" xfId="1770"/>
    <cellStyle name="SAPBEXchaText_gxaccion, 68" xfId="1771"/>
    <cellStyle name="SAPBEXexcBad7" xfId="1772"/>
    <cellStyle name="SAPBEXexcBad7 10" xfId="1773"/>
    <cellStyle name="SAPBEXexcBad7 11" xfId="1774"/>
    <cellStyle name="SAPBEXexcBad7 2" xfId="1775"/>
    <cellStyle name="SAPBEXexcBad7 2 2" xfId="1776"/>
    <cellStyle name="SAPBEXexcBad7 2 2 2" xfId="1777"/>
    <cellStyle name="SAPBEXexcBad7 3" xfId="1778"/>
    <cellStyle name="SAPBEXexcBad7 4" xfId="1779"/>
    <cellStyle name="SAPBEXexcBad7 5" xfId="1780"/>
    <cellStyle name="SAPBEXexcBad7 6" xfId="1781"/>
    <cellStyle name="SAPBEXexcBad7 7" xfId="1782"/>
    <cellStyle name="SAPBEXexcBad7 8" xfId="1783"/>
    <cellStyle name="SAPBEXexcBad7 9" xfId="1784"/>
    <cellStyle name="SAPBEXexcBad7_gxaccion, 68" xfId="1785"/>
    <cellStyle name="SAPBEXexcBad8" xfId="1786"/>
    <cellStyle name="SAPBEXexcBad8 10" xfId="1787"/>
    <cellStyle name="SAPBEXexcBad8 11" xfId="1788"/>
    <cellStyle name="SAPBEXexcBad8 2" xfId="1789"/>
    <cellStyle name="SAPBEXexcBad8 2 2" xfId="1790"/>
    <cellStyle name="SAPBEXexcBad8 2 2 2" xfId="1791"/>
    <cellStyle name="SAPBEXexcBad8 3" xfId="1792"/>
    <cellStyle name="SAPBEXexcBad8 4" xfId="1793"/>
    <cellStyle name="SAPBEXexcBad8 5" xfId="1794"/>
    <cellStyle name="SAPBEXexcBad8 6" xfId="1795"/>
    <cellStyle name="SAPBEXexcBad8 7" xfId="1796"/>
    <cellStyle name="SAPBEXexcBad8 8" xfId="1797"/>
    <cellStyle name="SAPBEXexcBad8 9" xfId="1798"/>
    <cellStyle name="SAPBEXexcBad8_gxaccion, 68" xfId="1799"/>
    <cellStyle name="SAPBEXexcBad9" xfId="1800"/>
    <cellStyle name="SAPBEXexcBad9 10" xfId="1801"/>
    <cellStyle name="SAPBEXexcBad9 11" xfId="1802"/>
    <cellStyle name="SAPBEXexcBad9 2" xfId="1803"/>
    <cellStyle name="SAPBEXexcBad9 2 2" xfId="1804"/>
    <cellStyle name="SAPBEXexcBad9 2 2 2" xfId="1805"/>
    <cellStyle name="SAPBEXexcBad9 3" xfId="1806"/>
    <cellStyle name="SAPBEXexcBad9 4" xfId="1807"/>
    <cellStyle name="SAPBEXexcBad9 5" xfId="1808"/>
    <cellStyle name="SAPBEXexcBad9 6" xfId="1809"/>
    <cellStyle name="SAPBEXexcBad9 7" xfId="1810"/>
    <cellStyle name="SAPBEXexcBad9 8" xfId="1811"/>
    <cellStyle name="SAPBEXexcBad9 9" xfId="1812"/>
    <cellStyle name="SAPBEXexcBad9_gxaccion, 68" xfId="1813"/>
    <cellStyle name="SAPBEXexcCritical4" xfId="1814"/>
    <cellStyle name="SAPBEXexcCritical4 10" xfId="1815"/>
    <cellStyle name="SAPBEXexcCritical4 11" xfId="1816"/>
    <cellStyle name="SAPBEXexcCritical4 2" xfId="1817"/>
    <cellStyle name="SAPBEXexcCritical4 2 2" xfId="1818"/>
    <cellStyle name="SAPBEXexcCritical4 2 2 2" xfId="1819"/>
    <cellStyle name="SAPBEXexcCritical4 3" xfId="1820"/>
    <cellStyle name="SAPBEXexcCritical4 4" xfId="1821"/>
    <cellStyle name="SAPBEXexcCritical4 5" xfId="1822"/>
    <cellStyle name="SAPBEXexcCritical4 6" xfId="1823"/>
    <cellStyle name="SAPBEXexcCritical4 7" xfId="1824"/>
    <cellStyle name="SAPBEXexcCritical4 8" xfId="1825"/>
    <cellStyle name="SAPBEXexcCritical4 9" xfId="1826"/>
    <cellStyle name="SAPBEXexcCritical4_gxaccion, 68" xfId="1827"/>
    <cellStyle name="SAPBEXexcCritical5" xfId="1828"/>
    <cellStyle name="SAPBEXexcCritical5 10" xfId="1829"/>
    <cellStyle name="SAPBEXexcCritical5 11" xfId="1830"/>
    <cellStyle name="SAPBEXexcCritical5 2" xfId="1831"/>
    <cellStyle name="SAPBEXexcCritical5 2 2" xfId="1832"/>
    <cellStyle name="SAPBEXexcCritical5 2 2 2" xfId="1833"/>
    <cellStyle name="SAPBEXexcCritical5 3" xfId="1834"/>
    <cellStyle name="SAPBEXexcCritical5 4" xfId="1835"/>
    <cellStyle name="SAPBEXexcCritical5 5" xfId="1836"/>
    <cellStyle name="SAPBEXexcCritical5 6" xfId="1837"/>
    <cellStyle name="SAPBEXexcCritical5 7" xfId="1838"/>
    <cellStyle name="SAPBEXexcCritical5 8" xfId="1839"/>
    <cellStyle name="SAPBEXexcCritical5 9" xfId="1840"/>
    <cellStyle name="SAPBEXexcCritical5_gxaccion, 68" xfId="1841"/>
    <cellStyle name="SAPBEXexcCritical6" xfId="1842"/>
    <cellStyle name="SAPBEXexcCritical6 10" xfId="1843"/>
    <cellStyle name="SAPBEXexcCritical6 11" xfId="1844"/>
    <cellStyle name="SAPBEXexcCritical6 2" xfId="1845"/>
    <cellStyle name="SAPBEXexcCritical6 2 2" xfId="1846"/>
    <cellStyle name="SAPBEXexcCritical6 2 2 2" xfId="1847"/>
    <cellStyle name="SAPBEXexcCritical6 3" xfId="1848"/>
    <cellStyle name="SAPBEXexcCritical6 4" xfId="1849"/>
    <cellStyle name="SAPBEXexcCritical6 5" xfId="1850"/>
    <cellStyle name="SAPBEXexcCritical6 6" xfId="1851"/>
    <cellStyle name="SAPBEXexcCritical6 7" xfId="1852"/>
    <cellStyle name="SAPBEXexcCritical6 8" xfId="1853"/>
    <cellStyle name="SAPBEXexcCritical6 9" xfId="1854"/>
    <cellStyle name="SAPBEXexcCritical6_gxaccion, 68" xfId="1855"/>
    <cellStyle name="SAPBEXexcGood1" xfId="1856"/>
    <cellStyle name="SAPBEXexcGood1 10" xfId="1857"/>
    <cellStyle name="SAPBEXexcGood1 11" xfId="1858"/>
    <cellStyle name="SAPBEXexcGood1 2" xfId="1859"/>
    <cellStyle name="SAPBEXexcGood1 2 2" xfId="1860"/>
    <cellStyle name="SAPBEXexcGood1 2 2 2" xfId="1861"/>
    <cellStyle name="SAPBEXexcGood1 3" xfId="1862"/>
    <cellStyle name="SAPBEXexcGood1 4" xfId="1863"/>
    <cellStyle name="SAPBEXexcGood1 5" xfId="1864"/>
    <cellStyle name="SAPBEXexcGood1 6" xfId="1865"/>
    <cellStyle name="SAPBEXexcGood1 7" xfId="1866"/>
    <cellStyle name="SAPBEXexcGood1 8" xfId="1867"/>
    <cellStyle name="SAPBEXexcGood1 9" xfId="1868"/>
    <cellStyle name="SAPBEXexcGood1_gxaccion, 68" xfId="1869"/>
    <cellStyle name="SAPBEXexcGood2" xfId="1870"/>
    <cellStyle name="SAPBEXexcGood2 10" xfId="1871"/>
    <cellStyle name="SAPBEXexcGood2 11" xfId="1872"/>
    <cellStyle name="SAPBEXexcGood2 2" xfId="1873"/>
    <cellStyle name="SAPBEXexcGood2 2 2" xfId="1874"/>
    <cellStyle name="SAPBEXexcGood2 2 2 2" xfId="1875"/>
    <cellStyle name="SAPBEXexcGood2 3" xfId="1876"/>
    <cellStyle name="SAPBEXexcGood2 4" xfId="1877"/>
    <cellStyle name="SAPBEXexcGood2 5" xfId="1878"/>
    <cellStyle name="SAPBEXexcGood2 6" xfId="1879"/>
    <cellStyle name="SAPBEXexcGood2 7" xfId="1880"/>
    <cellStyle name="SAPBEXexcGood2 8" xfId="1881"/>
    <cellStyle name="SAPBEXexcGood2 9" xfId="1882"/>
    <cellStyle name="SAPBEXexcGood2_gxaccion, 68" xfId="1883"/>
    <cellStyle name="SAPBEXexcGood3" xfId="1884"/>
    <cellStyle name="SAPBEXexcGood3 10" xfId="1885"/>
    <cellStyle name="SAPBEXexcGood3 11" xfId="1886"/>
    <cellStyle name="SAPBEXexcGood3 2" xfId="1887"/>
    <cellStyle name="SAPBEXexcGood3 2 2" xfId="1888"/>
    <cellStyle name="SAPBEXexcGood3 2 2 2" xfId="1889"/>
    <cellStyle name="SAPBEXexcGood3 3" xfId="1890"/>
    <cellStyle name="SAPBEXexcGood3 4" xfId="1891"/>
    <cellStyle name="SAPBEXexcGood3 5" xfId="1892"/>
    <cellStyle name="SAPBEXexcGood3 6" xfId="1893"/>
    <cellStyle name="SAPBEXexcGood3 7" xfId="1894"/>
    <cellStyle name="SAPBEXexcGood3 8" xfId="1895"/>
    <cellStyle name="SAPBEXexcGood3 9" xfId="1896"/>
    <cellStyle name="SAPBEXexcGood3_gxaccion, 68" xfId="1897"/>
    <cellStyle name="SAPBEXfilterDrill" xfId="1898"/>
    <cellStyle name="SAPBEXfilterDrill 10" xfId="1899"/>
    <cellStyle name="SAPBEXfilterDrill 11" xfId="1900"/>
    <cellStyle name="SAPBEXfilterDrill 2" xfId="1901"/>
    <cellStyle name="SAPBEXfilterDrill 2 2" xfId="1902"/>
    <cellStyle name="SAPBEXfilterDrill 2 2 2" xfId="1903"/>
    <cellStyle name="SAPBEXfilterDrill 3" xfId="1904"/>
    <cellStyle name="SAPBEXfilterDrill 4" xfId="1905"/>
    <cellStyle name="SAPBEXfilterDrill 5" xfId="1906"/>
    <cellStyle name="SAPBEXfilterDrill 6" xfId="1907"/>
    <cellStyle name="SAPBEXfilterDrill 7" xfId="1908"/>
    <cellStyle name="SAPBEXfilterDrill 8" xfId="1909"/>
    <cellStyle name="SAPBEXfilterDrill 9" xfId="1910"/>
    <cellStyle name="SAPBEXfilterDrill_gxaccion, 68" xfId="1911"/>
    <cellStyle name="SAPBEXfilterItem" xfId="1912"/>
    <cellStyle name="SAPBEXfilterItem 10" xfId="1913"/>
    <cellStyle name="SAPBEXfilterItem 11" xfId="1914"/>
    <cellStyle name="SAPBEXfilterItem 2" xfId="1915"/>
    <cellStyle name="SAPBEXfilterItem 2 2" xfId="1916"/>
    <cellStyle name="SAPBEXfilterItem 2 2 2" xfId="1917"/>
    <cellStyle name="SAPBEXfilterItem 3" xfId="1918"/>
    <cellStyle name="SAPBEXfilterItem 4" xfId="1919"/>
    <cellStyle name="SAPBEXfilterItem 5" xfId="1920"/>
    <cellStyle name="SAPBEXfilterItem 6" xfId="1921"/>
    <cellStyle name="SAPBEXfilterItem 7" xfId="1922"/>
    <cellStyle name="SAPBEXfilterItem 8" xfId="1923"/>
    <cellStyle name="SAPBEXfilterItem 9" xfId="1924"/>
    <cellStyle name="SAPBEXfilterText" xfId="1925"/>
    <cellStyle name="SAPBEXfilterText 10" xfId="1926"/>
    <cellStyle name="SAPBEXfilterText 11" xfId="1927"/>
    <cellStyle name="SAPBEXfilterText 2" xfId="1928"/>
    <cellStyle name="SAPBEXfilterText 2 2" xfId="1929"/>
    <cellStyle name="SAPBEXfilterText 2 2 2" xfId="1930"/>
    <cellStyle name="SAPBEXfilterText 3" xfId="1931"/>
    <cellStyle name="SAPBEXfilterText 4" xfId="1932"/>
    <cellStyle name="SAPBEXfilterText 5" xfId="1933"/>
    <cellStyle name="SAPBEXfilterText 6" xfId="1934"/>
    <cellStyle name="SAPBEXfilterText 7" xfId="1935"/>
    <cellStyle name="SAPBEXfilterText 8" xfId="1936"/>
    <cellStyle name="SAPBEXfilterText 9" xfId="1937"/>
    <cellStyle name="SAPBEXformats" xfId="1938"/>
    <cellStyle name="SAPBEXformats 10" xfId="1939"/>
    <cellStyle name="SAPBEXformats 11" xfId="1940"/>
    <cellStyle name="SAPBEXformats 2" xfId="1941"/>
    <cellStyle name="SAPBEXformats 2 2" xfId="1942"/>
    <cellStyle name="SAPBEXformats 2 2 2" xfId="1943"/>
    <cellStyle name="SAPBEXformats 3" xfId="1944"/>
    <cellStyle name="SAPBEXformats 4" xfId="1945"/>
    <cellStyle name="SAPBEXformats 5" xfId="1946"/>
    <cellStyle name="SAPBEXformats 6" xfId="1947"/>
    <cellStyle name="SAPBEXformats 7" xfId="1948"/>
    <cellStyle name="SAPBEXformats 8" xfId="1949"/>
    <cellStyle name="SAPBEXformats 9" xfId="1950"/>
    <cellStyle name="SAPBEXformats_gxaccion, 68" xfId="1951"/>
    <cellStyle name="SAPBEXheaderItem" xfId="1952"/>
    <cellStyle name="SAPBEXheaderItem 10" xfId="1953"/>
    <cellStyle name="SAPBEXheaderItem 11" xfId="1954"/>
    <cellStyle name="SAPBEXheaderItem 2" xfId="1955"/>
    <cellStyle name="SAPBEXheaderItem 2 2" xfId="1956"/>
    <cellStyle name="SAPBEXheaderItem 2 2 2" xfId="1957"/>
    <cellStyle name="SAPBEXheaderItem 3" xfId="1958"/>
    <cellStyle name="SAPBEXheaderItem 4" xfId="1959"/>
    <cellStyle name="SAPBEXheaderItem 5" xfId="1960"/>
    <cellStyle name="SAPBEXheaderItem 6" xfId="1961"/>
    <cellStyle name="SAPBEXheaderItem 7" xfId="1962"/>
    <cellStyle name="SAPBEXheaderItem 8" xfId="1963"/>
    <cellStyle name="SAPBEXheaderItem 9" xfId="1964"/>
    <cellStyle name="SAPBEXheaderItem_gxaccion, 68" xfId="1965"/>
    <cellStyle name="SAPBEXheaderText" xfId="1966"/>
    <cellStyle name="SAPBEXheaderText 10" xfId="1967"/>
    <cellStyle name="SAPBEXheaderText 11" xfId="1968"/>
    <cellStyle name="SAPBEXheaderText 2" xfId="1969"/>
    <cellStyle name="SAPBEXheaderText 2 2" xfId="1970"/>
    <cellStyle name="SAPBEXheaderText 2 2 2" xfId="1971"/>
    <cellStyle name="SAPBEXheaderText 3" xfId="1972"/>
    <cellStyle name="SAPBEXheaderText 4" xfId="1973"/>
    <cellStyle name="SAPBEXheaderText 5" xfId="1974"/>
    <cellStyle name="SAPBEXheaderText 6" xfId="1975"/>
    <cellStyle name="SAPBEXheaderText 7" xfId="1976"/>
    <cellStyle name="SAPBEXheaderText 8" xfId="1977"/>
    <cellStyle name="SAPBEXheaderText 9" xfId="1978"/>
    <cellStyle name="SAPBEXheaderText_gxaccion, 68" xfId="1979"/>
    <cellStyle name="SAPBEXHLevel0" xfId="1980"/>
    <cellStyle name="SAPBEXHLevel0 10" xfId="1981"/>
    <cellStyle name="SAPBEXHLevel0 11" xfId="1982"/>
    <cellStyle name="SAPBEXHLevel0 12" xfId="1983"/>
    <cellStyle name="SAPBEXHLevel0 13" xfId="1984"/>
    <cellStyle name="SAPBEXHLevel0 2" xfId="1985"/>
    <cellStyle name="SAPBEXHLevel0 2 2" xfId="1986"/>
    <cellStyle name="SAPBEXHLevel0 2 2 2" xfId="1987"/>
    <cellStyle name="SAPBEXHLevel0 3" xfId="1988"/>
    <cellStyle name="SAPBEXHLevel0 4" xfId="1989"/>
    <cellStyle name="SAPBEXHLevel0 5" xfId="1990"/>
    <cellStyle name="SAPBEXHLevel0 6" xfId="1991"/>
    <cellStyle name="SAPBEXHLevel0 7" xfId="1992"/>
    <cellStyle name="SAPBEXHLevel0 8" xfId="1993"/>
    <cellStyle name="SAPBEXHLevel0 9" xfId="1994"/>
    <cellStyle name="SAPBEXHLevel0_gxaccion, 68" xfId="1995"/>
    <cellStyle name="SAPBEXHLevel0X" xfId="1996"/>
    <cellStyle name="SAPBEXHLevel0X 10" xfId="1997"/>
    <cellStyle name="SAPBEXHLevel0X 11" xfId="1998"/>
    <cellStyle name="SAPBEXHLevel0X 2" xfId="1999"/>
    <cellStyle name="SAPBEXHLevel0X 2 2" xfId="2000"/>
    <cellStyle name="SAPBEXHLevel0X 2 2 2" xfId="2001"/>
    <cellStyle name="SAPBEXHLevel0X 2 3" xfId="2002"/>
    <cellStyle name="SAPBEXHLevel0X 2 4" xfId="2003"/>
    <cellStyle name="SAPBEXHLevel0X 2 5" xfId="2004"/>
    <cellStyle name="SAPBEXHLevel0X 3" xfId="2005"/>
    <cellStyle name="SAPBEXHLevel0X 3 2" xfId="2006"/>
    <cellStyle name="SAPBEXHLevel0X 3 3" xfId="2007"/>
    <cellStyle name="SAPBEXHLevel0X 3 4" xfId="2008"/>
    <cellStyle name="SAPBEXHLevel0X 3 5" xfId="2009"/>
    <cellStyle name="SAPBEXHLevel0X 4" xfId="2010"/>
    <cellStyle name="SAPBEXHLevel0X 4 2" xfId="2011"/>
    <cellStyle name="SAPBEXHLevel0X 4 3" xfId="2012"/>
    <cellStyle name="SAPBEXHLevel0X 4 4" xfId="2013"/>
    <cellStyle name="SAPBEXHLevel0X 4 5" xfId="2014"/>
    <cellStyle name="SAPBEXHLevel0X 5" xfId="2015"/>
    <cellStyle name="SAPBEXHLevel0X 5 2" xfId="2016"/>
    <cellStyle name="SAPBEXHLevel0X 5 3" xfId="2017"/>
    <cellStyle name="SAPBEXHLevel0X 5 4" xfId="2018"/>
    <cellStyle name="SAPBEXHLevel0X 5 5" xfId="2019"/>
    <cellStyle name="SAPBEXHLevel0X 6" xfId="2020"/>
    <cellStyle name="SAPBEXHLevel0X 6 2" xfId="2021"/>
    <cellStyle name="SAPBEXHLevel0X 6 3" xfId="2022"/>
    <cellStyle name="SAPBEXHLevel0X 6 4" xfId="2023"/>
    <cellStyle name="SAPBEXHLevel0X 6 5" xfId="2024"/>
    <cellStyle name="SAPBEXHLevel0X 7" xfId="2025"/>
    <cellStyle name="SAPBEXHLevel0X 7 2" xfId="2026"/>
    <cellStyle name="SAPBEXHLevel0X 7 3" xfId="2027"/>
    <cellStyle name="SAPBEXHLevel0X 7 4" xfId="2028"/>
    <cellStyle name="SAPBEXHLevel0X 7 5" xfId="2029"/>
    <cellStyle name="SAPBEXHLevel0X 8" xfId="2030"/>
    <cellStyle name="SAPBEXHLevel0X 9" xfId="2031"/>
    <cellStyle name="SAPBEXHLevel0X_gxaccion, 68" xfId="2032"/>
    <cellStyle name="SAPBEXHLevel1" xfId="2033"/>
    <cellStyle name="SAPBEXHLevel1 10" xfId="2034"/>
    <cellStyle name="SAPBEXHLevel1 11" xfId="2035"/>
    <cellStyle name="SAPBEXHLevel1 12" xfId="2036"/>
    <cellStyle name="SAPBEXHLevel1 13" xfId="2037"/>
    <cellStyle name="SAPBEXHLevel1 2" xfId="2038"/>
    <cellStyle name="SAPBEXHLevel1 2 2" xfId="2039"/>
    <cellStyle name="SAPBEXHLevel1 2 2 2" xfId="2040"/>
    <cellStyle name="SAPBEXHLevel1 3" xfId="2041"/>
    <cellStyle name="SAPBEXHLevel1 4" xfId="2042"/>
    <cellStyle name="SAPBEXHLevel1 5" xfId="2043"/>
    <cellStyle name="SAPBEXHLevel1 6" xfId="2044"/>
    <cellStyle name="SAPBEXHLevel1 7" xfId="2045"/>
    <cellStyle name="SAPBEXHLevel1 8" xfId="2046"/>
    <cellStyle name="SAPBEXHLevel1 9" xfId="2047"/>
    <cellStyle name="SAPBEXHLevel1_gxaccion, 68" xfId="2048"/>
    <cellStyle name="SAPBEXHLevel1X" xfId="2049"/>
    <cellStyle name="SAPBEXHLevel1X 10" xfId="2050"/>
    <cellStyle name="SAPBEXHLevel1X 11" xfId="2051"/>
    <cellStyle name="SAPBEXHLevel1X 2" xfId="2052"/>
    <cellStyle name="SAPBEXHLevel1X 2 2" xfId="2053"/>
    <cellStyle name="SAPBEXHLevel1X 2 2 2" xfId="2054"/>
    <cellStyle name="SAPBEXHLevel1X 2 3" xfId="2055"/>
    <cellStyle name="SAPBEXHLevel1X 2 4" xfId="2056"/>
    <cellStyle name="SAPBEXHLevel1X 2 5" xfId="2057"/>
    <cellStyle name="SAPBEXHLevel1X 3" xfId="2058"/>
    <cellStyle name="SAPBEXHLevel1X 3 2" xfId="2059"/>
    <cellStyle name="SAPBEXHLevel1X 3 3" xfId="2060"/>
    <cellStyle name="SAPBEXHLevel1X 3 4" xfId="2061"/>
    <cellStyle name="SAPBEXHLevel1X 3 5" xfId="2062"/>
    <cellStyle name="SAPBEXHLevel1X 4" xfId="2063"/>
    <cellStyle name="SAPBEXHLevel1X 4 2" xfId="2064"/>
    <cellStyle name="SAPBEXHLevel1X 4 3" xfId="2065"/>
    <cellStyle name="SAPBEXHLevel1X 4 4" xfId="2066"/>
    <cellStyle name="SAPBEXHLevel1X 4 5" xfId="2067"/>
    <cellStyle name="SAPBEXHLevel1X 5" xfId="2068"/>
    <cellStyle name="SAPBEXHLevel1X 5 2" xfId="2069"/>
    <cellStyle name="SAPBEXHLevel1X 5 3" xfId="2070"/>
    <cellStyle name="SAPBEXHLevel1X 5 4" xfId="2071"/>
    <cellStyle name="SAPBEXHLevel1X 5 5" xfId="2072"/>
    <cellStyle name="SAPBEXHLevel1X 6" xfId="2073"/>
    <cellStyle name="SAPBEXHLevel1X 6 2" xfId="2074"/>
    <cellStyle name="SAPBEXHLevel1X 6 3" xfId="2075"/>
    <cellStyle name="SAPBEXHLevel1X 6 4" xfId="2076"/>
    <cellStyle name="SAPBEXHLevel1X 6 5" xfId="2077"/>
    <cellStyle name="SAPBEXHLevel1X 7" xfId="2078"/>
    <cellStyle name="SAPBEXHLevel1X 7 2" xfId="2079"/>
    <cellStyle name="SAPBEXHLevel1X 7 3" xfId="2080"/>
    <cellStyle name="SAPBEXHLevel1X 7 4" xfId="2081"/>
    <cellStyle name="SAPBEXHLevel1X 7 5" xfId="2082"/>
    <cellStyle name="SAPBEXHLevel1X 8" xfId="2083"/>
    <cellStyle name="SAPBEXHLevel1X 9" xfId="2084"/>
    <cellStyle name="SAPBEXHLevel1X_gxaccion, 68" xfId="2085"/>
    <cellStyle name="SAPBEXHLevel2" xfId="2086"/>
    <cellStyle name="SAPBEXHLevel2 10" xfId="2087"/>
    <cellStyle name="SAPBEXHLevel2 11" xfId="2088"/>
    <cellStyle name="SAPBEXHLevel2 12" xfId="2089"/>
    <cellStyle name="SAPBEXHLevel2 13" xfId="2090"/>
    <cellStyle name="SAPBEXHLevel2 2" xfId="2091"/>
    <cellStyle name="SAPBEXHLevel2 2 2" xfId="2092"/>
    <cellStyle name="SAPBEXHLevel2 2 2 2" xfId="2093"/>
    <cellStyle name="SAPBEXHLevel2 3" xfId="2094"/>
    <cellStyle name="SAPBEXHLevel2 4" xfId="2095"/>
    <cellStyle name="SAPBEXHLevel2 5" xfId="2096"/>
    <cellStyle name="SAPBEXHLevel2 6" xfId="2097"/>
    <cellStyle name="SAPBEXHLevel2 7" xfId="2098"/>
    <cellStyle name="SAPBEXHLevel2 8" xfId="2099"/>
    <cellStyle name="SAPBEXHLevel2 9" xfId="2100"/>
    <cellStyle name="SAPBEXHLevel2_gxaccion, 68" xfId="2101"/>
    <cellStyle name="SAPBEXHLevel2X" xfId="2102"/>
    <cellStyle name="SAPBEXHLevel2X 10" xfId="2103"/>
    <cellStyle name="SAPBEXHLevel2X 11" xfId="2104"/>
    <cellStyle name="SAPBEXHLevel2X 2" xfId="2105"/>
    <cellStyle name="SAPBEXHLevel2X 2 2" xfId="2106"/>
    <cellStyle name="SAPBEXHLevel2X 2 2 2" xfId="2107"/>
    <cellStyle name="SAPBEXHLevel2X 2 3" xfId="2108"/>
    <cellStyle name="SAPBEXHLevel2X 2 4" xfId="2109"/>
    <cellStyle name="SAPBEXHLevel2X 2 5" xfId="2110"/>
    <cellStyle name="SAPBEXHLevel2X 3" xfId="2111"/>
    <cellStyle name="SAPBEXHLevel2X 3 2" xfId="2112"/>
    <cellStyle name="SAPBEXHLevel2X 3 3" xfId="2113"/>
    <cellStyle name="SAPBEXHLevel2X 3 4" xfId="2114"/>
    <cellStyle name="SAPBEXHLevel2X 3 5" xfId="2115"/>
    <cellStyle name="SAPBEXHLevel2X 4" xfId="2116"/>
    <cellStyle name="SAPBEXHLevel2X 4 2" xfId="2117"/>
    <cellStyle name="SAPBEXHLevel2X 4 3" xfId="2118"/>
    <cellStyle name="SAPBEXHLevel2X 4 4" xfId="2119"/>
    <cellStyle name="SAPBEXHLevel2X 4 5" xfId="2120"/>
    <cellStyle name="SAPBEXHLevel2X 5" xfId="2121"/>
    <cellStyle name="SAPBEXHLevel2X 5 2" xfId="2122"/>
    <cellStyle name="SAPBEXHLevel2X 5 3" xfId="2123"/>
    <cellStyle name="SAPBEXHLevel2X 5 4" xfId="2124"/>
    <cellStyle name="SAPBEXHLevel2X 5 5" xfId="2125"/>
    <cellStyle name="SAPBEXHLevel2X 6" xfId="2126"/>
    <cellStyle name="SAPBEXHLevel2X 6 2" xfId="2127"/>
    <cellStyle name="SAPBEXHLevel2X 6 3" xfId="2128"/>
    <cellStyle name="SAPBEXHLevel2X 6 4" xfId="2129"/>
    <cellStyle name="SAPBEXHLevel2X 6 5" xfId="2130"/>
    <cellStyle name="SAPBEXHLevel2X 7" xfId="2131"/>
    <cellStyle name="SAPBEXHLevel2X 7 2" xfId="2132"/>
    <cellStyle name="SAPBEXHLevel2X 7 3" xfId="2133"/>
    <cellStyle name="SAPBEXHLevel2X 7 4" xfId="2134"/>
    <cellStyle name="SAPBEXHLevel2X 7 5" xfId="2135"/>
    <cellStyle name="SAPBEXHLevel2X 8" xfId="2136"/>
    <cellStyle name="SAPBEXHLevel2X 9" xfId="2137"/>
    <cellStyle name="SAPBEXHLevel2X_gxaccion, 68" xfId="2138"/>
    <cellStyle name="SAPBEXHLevel3" xfId="2139"/>
    <cellStyle name="SAPBEXHLevel3 10" xfId="2140"/>
    <cellStyle name="SAPBEXHLevel3 11" xfId="2141"/>
    <cellStyle name="SAPBEXHLevel3 12" xfId="2142"/>
    <cellStyle name="SAPBEXHLevel3 13" xfId="2143"/>
    <cellStyle name="SAPBEXHLevel3 2" xfId="2144"/>
    <cellStyle name="SAPBEXHLevel3 2 2" xfId="2145"/>
    <cellStyle name="SAPBEXHLevel3 2 2 2" xfId="2146"/>
    <cellStyle name="SAPBEXHLevel3 3" xfId="2147"/>
    <cellStyle name="SAPBEXHLevel3 4" xfId="2148"/>
    <cellStyle name="SAPBEXHLevel3 5" xfId="2149"/>
    <cellStyle name="SAPBEXHLevel3 6" xfId="2150"/>
    <cellStyle name="SAPBEXHLevel3 7" xfId="2151"/>
    <cellStyle name="SAPBEXHLevel3 8" xfId="2152"/>
    <cellStyle name="SAPBEXHLevel3 9" xfId="2153"/>
    <cellStyle name="SAPBEXHLevel3_gxaccion, 68" xfId="2154"/>
    <cellStyle name="SAPBEXHLevel3X" xfId="2155"/>
    <cellStyle name="SAPBEXHLevel3X 10" xfId="2156"/>
    <cellStyle name="SAPBEXHLevel3X 11" xfId="2157"/>
    <cellStyle name="SAPBEXHLevel3X 2" xfId="2158"/>
    <cellStyle name="SAPBEXHLevel3X 2 2" xfId="2159"/>
    <cellStyle name="SAPBEXHLevel3X 2 2 2" xfId="2160"/>
    <cellStyle name="SAPBEXHLevel3X 2 3" xfId="2161"/>
    <cellStyle name="SAPBEXHLevel3X 2 4" xfId="2162"/>
    <cellStyle name="SAPBEXHLevel3X 2 5" xfId="2163"/>
    <cellStyle name="SAPBEXHLevel3X 3" xfId="2164"/>
    <cellStyle name="SAPBEXHLevel3X 3 2" xfId="2165"/>
    <cellStyle name="SAPBEXHLevel3X 3 3" xfId="2166"/>
    <cellStyle name="SAPBEXHLevel3X 3 4" xfId="2167"/>
    <cellStyle name="SAPBEXHLevel3X 3 5" xfId="2168"/>
    <cellStyle name="SAPBEXHLevel3X 4" xfId="2169"/>
    <cellStyle name="SAPBEXHLevel3X 4 2" xfId="2170"/>
    <cellStyle name="SAPBEXHLevel3X 4 3" xfId="2171"/>
    <cellStyle name="SAPBEXHLevel3X 4 4" xfId="2172"/>
    <cellStyle name="SAPBEXHLevel3X 4 5" xfId="2173"/>
    <cellStyle name="SAPBEXHLevel3X 5" xfId="2174"/>
    <cellStyle name="SAPBEXHLevel3X 5 2" xfId="2175"/>
    <cellStyle name="SAPBEXHLevel3X 5 3" xfId="2176"/>
    <cellStyle name="SAPBEXHLevel3X 5 4" xfId="2177"/>
    <cellStyle name="SAPBEXHLevel3X 5 5" xfId="2178"/>
    <cellStyle name="SAPBEXHLevel3X 6" xfId="2179"/>
    <cellStyle name="SAPBEXHLevel3X 6 2" xfId="2180"/>
    <cellStyle name="SAPBEXHLevel3X 6 3" xfId="2181"/>
    <cellStyle name="SAPBEXHLevel3X 6 4" xfId="2182"/>
    <cellStyle name="SAPBEXHLevel3X 6 5" xfId="2183"/>
    <cellStyle name="SAPBEXHLevel3X 7" xfId="2184"/>
    <cellStyle name="SAPBEXHLevel3X 7 2" xfId="2185"/>
    <cellStyle name="SAPBEXHLevel3X 7 3" xfId="2186"/>
    <cellStyle name="SAPBEXHLevel3X 7 4" xfId="2187"/>
    <cellStyle name="SAPBEXHLevel3X 7 5" xfId="2188"/>
    <cellStyle name="SAPBEXHLevel3X 8" xfId="2189"/>
    <cellStyle name="SAPBEXHLevel3X 9" xfId="2190"/>
    <cellStyle name="SAPBEXHLevel3X_gxaccion, 68" xfId="2191"/>
    <cellStyle name="SAPBEXinputData" xfId="2192"/>
    <cellStyle name="SAPBEXinputData 10" xfId="2193"/>
    <cellStyle name="SAPBEXinputData 11" xfId="2194"/>
    <cellStyle name="SAPBEXinputData 2" xfId="2195"/>
    <cellStyle name="SAPBEXinputData 2 2" xfId="2196"/>
    <cellStyle name="SAPBEXinputData 2 2 2" xfId="2197"/>
    <cellStyle name="SAPBEXinputData 2 3" xfId="2198"/>
    <cellStyle name="SAPBEXinputData 2 4" xfId="2199"/>
    <cellStyle name="SAPBEXinputData 2 5" xfId="2200"/>
    <cellStyle name="SAPBEXinputData 3" xfId="2201"/>
    <cellStyle name="SAPBEXinputData 3 2" xfId="2202"/>
    <cellStyle name="SAPBEXinputData 3 3" xfId="2203"/>
    <cellStyle name="SAPBEXinputData 3 4" xfId="2204"/>
    <cellStyle name="SAPBEXinputData 3 5" xfId="2205"/>
    <cellStyle name="SAPBEXinputData 4" xfId="2206"/>
    <cellStyle name="SAPBEXinputData 4 2" xfId="2207"/>
    <cellStyle name="SAPBEXinputData 4 3" xfId="2208"/>
    <cellStyle name="SAPBEXinputData 4 4" xfId="2209"/>
    <cellStyle name="SAPBEXinputData 4 5" xfId="2210"/>
    <cellStyle name="SAPBEXinputData 5" xfId="2211"/>
    <cellStyle name="SAPBEXinputData 5 2" xfId="2212"/>
    <cellStyle name="SAPBEXinputData 5 3" xfId="2213"/>
    <cellStyle name="SAPBEXinputData 5 4" xfId="2214"/>
    <cellStyle name="SAPBEXinputData 5 5" xfId="2215"/>
    <cellStyle name="SAPBEXinputData 6" xfId="2216"/>
    <cellStyle name="SAPBEXinputData 6 2" xfId="2217"/>
    <cellStyle name="SAPBEXinputData 6 3" xfId="2218"/>
    <cellStyle name="SAPBEXinputData 6 4" xfId="2219"/>
    <cellStyle name="SAPBEXinputData 6 5" xfId="2220"/>
    <cellStyle name="SAPBEXinputData 7" xfId="2221"/>
    <cellStyle name="SAPBEXinputData 7 2" xfId="2222"/>
    <cellStyle name="SAPBEXinputData 7 3" xfId="2223"/>
    <cellStyle name="SAPBEXinputData 7 4" xfId="2224"/>
    <cellStyle name="SAPBEXinputData 7 5" xfId="2225"/>
    <cellStyle name="SAPBEXinputData 8" xfId="2226"/>
    <cellStyle name="SAPBEXinputData 9" xfId="2227"/>
    <cellStyle name="SAPBEXinputData_gxaccion, 68" xfId="2228"/>
    <cellStyle name="SAPBEXItemHeader" xfId="2229"/>
    <cellStyle name="SAPBEXresData" xfId="2230"/>
    <cellStyle name="SAPBEXresData 10" xfId="2231"/>
    <cellStyle name="SAPBEXresData 11" xfId="2232"/>
    <cellStyle name="SAPBEXresData 2" xfId="2233"/>
    <cellStyle name="SAPBEXresData 2 2" xfId="2234"/>
    <cellStyle name="SAPBEXresData 2 2 2" xfId="2235"/>
    <cellStyle name="SAPBEXresData 3" xfId="2236"/>
    <cellStyle name="SAPBEXresData 4" xfId="2237"/>
    <cellStyle name="SAPBEXresData 5" xfId="2238"/>
    <cellStyle name="SAPBEXresData 6" xfId="2239"/>
    <cellStyle name="SAPBEXresData 7" xfId="2240"/>
    <cellStyle name="SAPBEXresData 8" xfId="2241"/>
    <cellStyle name="SAPBEXresData 9" xfId="2242"/>
    <cellStyle name="SAPBEXresData_valor justo.junio2010" xfId="2243"/>
    <cellStyle name="SAPBEXresDataEmph" xfId="2244"/>
    <cellStyle name="SAPBEXresDataEmph 10" xfId="2245"/>
    <cellStyle name="SAPBEXresDataEmph 11" xfId="2246"/>
    <cellStyle name="SAPBEXresDataEmph 2" xfId="2247"/>
    <cellStyle name="SAPBEXresDataEmph 2 2" xfId="2248"/>
    <cellStyle name="SAPBEXresDataEmph 2 2 2" xfId="2249"/>
    <cellStyle name="SAPBEXresDataEmph 3" xfId="2250"/>
    <cellStyle name="SAPBEXresDataEmph 4" xfId="2251"/>
    <cellStyle name="SAPBEXresDataEmph 5" xfId="2252"/>
    <cellStyle name="SAPBEXresDataEmph 6" xfId="2253"/>
    <cellStyle name="SAPBEXresDataEmph 7" xfId="2254"/>
    <cellStyle name="SAPBEXresDataEmph 8" xfId="2255"/>
    <cellStyle name="SAPBEXresDataEmph 9" xfId="2256"/>
    <cellStyle name="SAPBEXresDataEmph_valor justo.junio2010" xfId="2257"/>
    <cellStyle name="SAPBEXresItem" xfId="2258"/>
    <cellStyle name="SAPBEXresItem 10" xfId="2259"/>
    <cellStyle name="SAPBEXresItem 11" xfId="2260"/>
    <cellStyle name="SAPBEXresItem 2" xfId="2261"/>
    <cellStyle name="SAPBEXresItem 2 2" xfId="2262"/>
    <cellStyle name="SAPBEXresItem 2 2 2" xfId="2263"/>
    <cellStyle name="SAPBEXresItem 3" xfId="2264"/>
    <cellStyle name="SAPBEXresItem 4" xfId="2265"/>
    <cellStyle name="SAPBEXresItem 5" xfId="2266"/>
    <cellStyle name="SAPBEXresItem 6" xfId="2267"/>
    <cellStyle name="SAPBEXresItem 7" xfId="2268"/>
    <cellStyle name="SAPBEXresItem 8" xfId="2269"/>
    <cellStyle name="SAPBEXresItem 9" xfId="2270"/>
    <cellStyle name="SAPBEXresItem_valor justo.junio2010" xfId="2271"/>
    <cellStyle name="SAPBEXresItemX" xfId="2272"/>
    <cellStyle name="SAPBEXresItemX 10" xfId="2273"/>
    <cellStyle name="SAPBEXresItemX 11" xfId="2274"/>
    <cellStyle name="SAPBEXresItemX 2" xfId="2275"/>
    <cellStyle name="SAPBEXresItemX 2 2" xfId="2276"/>
    <cellStyle name="SAPBEXresItemX 2 2 2" xfId="2277"/>
    <cellStyle name="SAPBEXresItemX 3" xfId="2278"/>
    <cellStyle name="SAPBEXresItemX 4" xfId="2279"/>
    <cellStyle name="SAPBEXresItemX 5" xfId="2280"/>
    <cellStyle name="SAPBEXresItemX 6" xfId="2281"/>
    <cellStyle name="SAPBEXresItemX 7" xfId="2282"/>
    <cellStyle name="SAPBEXresItemX 8" xfId="2283"/>
    <cellStyle name="SAPBEXresItemX 9" xfId="2284"/>
    <cellStyle name="SAPBEXresItemX_valor justo.junio2010" xfId="2285"/>
    <cellStyle name="SAPBEXstdData" xfId="2286"/>
    <cellStyle name="SAPBEXstdData 10" xfId="2287"/>
    <cellStyle name="SAPBEXstdData 11" xfId="2288"/>
    <cellStyle name="SAPBEXstdData 12" xfId="2289"/>
    <cellStyle name="SAPBEXstdData 13" xfId="2290"/>
    <cellStyle name="SAPBEXstdData 14" xfId="2291"/>
    <cellStyle name="SAPBEXstdData 15" xfId="2292"/>
    <cellStyle name="SAPBEXstdData 16" xfId="2293"/>
    <cellStyle name="SAPBEXstdData 2" xfId="2294"/>
    <cellStyle name="SAPBEXstdData 2 2" xfId="2295"/>
    <cellStyle name="SAPBEXstdData 2 2 2" xfId="2296"/>
    <cellStyle name="SAPBEXstdData 3" xfId="2297"/>
    <cellStyle name="SAPBEXstdData 4" xfId="2298"/>
    <cellStyle name="SAPBEXstdData 5" xfId="2299"/>
    <cellStyle name="SAPBEXstdData 6" xfId="2300"/>
    <cellStyle name="SAPBEXstdData 7" xfId="2301"/>
    <cellStyle name="SAPBEXstdData 8" xfId="2302"/>
    <cellStyle name="SAPBEXstdData 9" xfId="2303"/>
    <cellStyle name="SAPBEXstdData_gxaccion, 68" xfId="2304"/>
    <cellStyle name="SAPBEXstdDataEmph" xfId="2305"/>
    <cellStyle name="SAPBEXstdDataEmph 10" xfId="2306"/>
    <cellStyle name="SAPBEXstdDataEmph 11" xfId="2307"/>
    <cellStyle name="SAPBEXstdDataEmph 2" xfId="2308"/>
    <cellStyle name="SAPBEXstdDataEmph 2 2" xfId="2309"/>
    <cellStyle name="SAPBEXstdDataEmph 2 2 2" xfId="2310"/>
    <cellStyle name="SAPBEXstdDataEmph 3" xfId="2311"/>
    <cellStyle name="SAPBEXstdDataEmph 4" xfId="2312"/>
    <cellStyle name="SAPBEXstdDataEmph 5" xfId="2313"/>
    <cellStyle name="SAPBEXstdDataEmph 6" xfId="2314"/>
    <cellStyle name="SAPBEXstdDataEmph 7" xfId="2315"/>
    <cellStyle name="SAPBEXstdDataEmph 8" xfId="2316"/>
    <cellStyle name="SAPBEXstdDataEmph 9" xfId="2317"/>
    <cellStyle name="SAPBEXstdDataEmph_valor justo.junio2010" xfId="2318"/>
    <cellStyle name="SAPBEXstdItem" xfId="2319"/>
    <cellStyle name="SAPBEXstdItem 10" xfId="2320"/>
    <cellStyle name="SAPBEXstdItem 10 2" xfId="2321"/>
    <cellStyle name="SAPBEXstdItem 10 3" xfId="2903"/>
    <cellStyle name="SAPBEXstdItem 11" xfId="2322"/>
    <cellStyle name="SAPBEXstdItem 11 2" xfId="2323"/>
    <cellStyle name="SAPBEXstdItem 11 3" xfId="2904"/>
    <cellStyle name="SAPBEXstdItem 12" xfId="2324"/>
    <cellStyle name="SAPBEXstdItem 13" xfId="2325"/>
    <cellStyle name="SAPBEXstdItem 2" xfId="2326"/>
    <cellStyle name="SAPBEXstdItem 2 2" xfId="2327"/>
    <cellStyle name="SAPBEXstdItem 2 2 2" xfId="2328"/>
    <cellStyle name="SAPBEXstdItem 3" xfId="2329"/>
    <cellStyle name="SAPBEXstdItem 4" xfId="2330"/>
    <cellStyle name="SAPBEXstdItem 5" xfId="2331"/>
    <cellStyle name="SAPBEXstdItem 6" xfId="2332"/>
    <cellStyle name="SAPBEXstdItem 7" xfId="2333"/>
    <cellStyle name="SAPBEXstdItem 7 2" xfId="2334"/>
    <cellStyle name="SAPBEXstdItem 7 3" xfId="2905"/>
    <cellStyle name="SAPBEXstdItem 8" xfId="2335"/>
    <cellStyle name="SAPBEXstdItem 8 2" xfId="2336"/>
    <cellStyle name="SAPBEXstdItem 8 3" xfId="2906"/>
    <cellStyle name="SAPBEXstdItem 9" xfId="2337"/>
    <cellStyle name="SAPBEXstdItem 9 2" xfId="2338"/>
    <cellStyle name="SAPBEXstdItem 9 3" xfId="2907"/>
    <cellStyle name="SAPBEXstdItem_gxaccion, 68" xfId="2339"/>
    <cellStyle name="SAPBEXstdItemX" xfId="2340"/>
    <cellStyle name="SAPBEXstdItemX 10" xfId="2341"/>
    <cellStyle name="SAPBEXstdItemX 11" xfId="2342"/>
    <cellStyle name="SAPBEXstdItemX 2" xfId="2343"/>
    <cellStyle name="SAPBEXstdItemX 2 2" xfId="2344"/>
    <cellStyle name="SAPBEXstdItemX 2 2 2" xfId="2345"/>
    <cellStyle name="SAPBEXstdItemX 3" xfId="2346"/>
    <cellStyle name="SAPBEXstdItemX 4" xfId="2347"/>
    <cellStyle name="SAPBEXstdItemX 5" xfId="2348"/>
    <cellStyle name="SAPBEXstdItemX 6" xfId="2349"/>
    <cellStyle name="SAPBEXstdItemX 7" xfId="2350"/>
    <cellStyle name="SAPBEXstdItemX 8" xfId="2351"/>
    <cellStyle name="SAPBEXstdItemX 9" xfId="2352"/>
    <cellStyle name="SAPBEXstdItemX_valor justo.junio2010" xfId="2353"/>
    <cellStyle name="SAPBEXtitle" xfId="2354"/>
    <cellStyle name="SAPBEXtitle 10" xfId="2355"/>
    <cellStyle name="SAPBEXtitle 11" xfId="2356"/>
    <cellStyle name="SAPBEXtitle 2" xfId="2357"/>
    <cellStyle name="SAPBEXtitle 2 2" xfId="2358"/>
    <cellStyle name="SAPBEXtitle 2 2 2" xfId="2359"/>
    <cellStyle name="SAPBEXtitle 3" xfId="2360"/>
    <cellStyle name="SAPBEXtitle 4" xfId="2361"/>
    <cellStyle name="SAPBEXtitle 5" xfId="2362"/>
    <cellStyle name="SAPBEXtitle 6" xfId="2363"/>
    <cellStyle name="SAPBEXtitle 7" xfId="2364"/>
    <cellStyle name="SAPBEXtitle 8" xfId="2365"/>
    <cellStyle name="SAPBEXtitle 9" xfId="2366"/>
    <cellStyle name="SAPBEXunassignedItem" xfId="2367"/>
    <cellStyle name="SAPBEXunassignedItem 2" xfId="2368"/>
    <cellStyle name="SAPBEXunassignedItem 3" xfId="2369"/>
    <cellStyle name="SAPBEXunassignedItem 4" xfId="2370"/>
    <cellStyle name="SAPBEXunassignedItem 5" xfId="2371"/>
    <cellStyle name="SAPBEXunassignedItem 6" xfId="2372"/>
    <cellStyle name="SAPBEXunassignedItem 7" xfId="2373"/>
    <cellStyle name="SAPBEXundefined" xfId="2374"/>
    <cellStyle name="SAPBEXundefined 10" xfId="2375"/>
    <cellStyle name="SAPBEXundefined 11" xfId="2376"/>
    <cellStyle name="SAPBEXundefined 2" xfId="2377"/>
    <cellStyle name="SAPBEXundefined 2 2" xfId="2378"/>
    <cellStyle name="SAPBEXundefined 2 2 2" xfId="2379"/>
    <cellStyle name="SAPBEXundefined 3" xfId="2380"/>
    <cellStyle name="SAPBEXundefined 4" xfId="2381"/>
    <cellStyle name="SAPBEXundefined 5" xfId="2382"/>
    <cellStyle name="SAPBEXundefined 6" xfId="2383"/>
    <cellStyle name="SAPBEXundefined 7" xfId="2384"/>
    <cellStyle name="SAPBEXundefined 8" xfId="2385"/>
    <cellStyle name="SAPBEXundefined 9" xfId="2386"/>
    <cellStyle name="SAPBEXundefined_valor justo.junio2010" xfId="2387"/>
    <cellStyle name="Sheet Title" xfId="2388"/>
    <cellStyle name="Standard_FORMA-1" xfId="2389"/>
    <cellStyle name="Suma" xfId="2390"/>
    <cellStyle name="Tekst obja?nienia" xfId="2391"/>
    <cellStyle name="Tekst objaśnienia" xfId="2392"/>
    <cellStyle name="Tekst ostrze?enia" xfId="2393"/>
    <cellStyle name="Tekst ostrzeżenia" xfId="2394"/>
    <cellStyle name="Texto de advertencia" xfId="2395" builtinId="11" customBuiltin="1"/>
    <cellStyle name="Texto de advertencia 10" xfId="2396"/>
    <cellStyle name="Texto de advertencia 10 2" xfId="2397"/>
    <cellStyle name="Texto de advertencia 10 3" xfId="2398"/>
    <cellStyle name="Texto de advertencia 10 4" xfId="2399"/>
    <cellStyle name="Texto de advertencia 10 5" xfId="2400"/>
    <cellStyle name="Texto de advertencia 10 6" xfId="2401"/>
    <cellStyle name="Texto de advertencia 10 7" xfId="2908"/>
    <cellStyle name="Texto de advertencia 10 8" xfId="2744"/>
    <cellStyle name="Texto de advertencia 11" xfId="2402"/>
    <cellStyle name="Texto de advertencia 12" xfId="2403"/>
    <cellStyle name="Texto de advertencia 13" xfId="2404"/>
    <cellStyle name="Texto de advertencia 14" xfId="2405"/>
    <cellStyle name="Texto de advertencia 2" xfId="2406"/>
    <cellStyle name="Texto de advertencia 2 2" xfId="2407"/>
    <cellStyle name="Texto de advertencia 2 3" xfId="2408"/>
    <cellStyle name="Texto de advertencia 2 4" xfId="2409"/>
    <cellStyle name="Texto de advertencia 2 5" xfId="2410"/>
    <cellStyle name="Texto de advertencia 2 6" xfId="2411"/>
    <cellStyle name="Texto de advertencia 2 7" xfId="2909"/>
    <cellStyle name="Texto de advertencia 3" xfId="2412"/>
    <cellStyle name="Texto de advertencia 3 2" xfId="2413"/>
    <cellStyle name="Texto de advertencia 3 3" xfId="2414"/>
    <cellStyle name="Texto de advertencia 3 4" xfId="2415"/>
    <cellStyle name="Texto de advertencia 3 5" xfId="2416"/>
    <cellStyle name="Texto de advertencia 3 6" xfId="2910"/>
    <cellStyle name="Texto de advertencia 4" xfId="2417"/>
    <cellStyle name="Texto de advertencia 4 2" xfId="2418"/>
    <cellStyle name="Texto de advertencia 4 3" xfId="2419"/>
    <cellStyle name="Texto de advertencia 4 4" xfId="2420"/>
    <cellStyle name="Texto de advertencia 4 5" xfId="2421"/>
    <cellStyle name="Texto de advertencia 4 6" xfId="2911"/>
    <cellStyle name="Texto de advertencia 5" xfId="2422"/>
    <cellStyle name="Texto de advertencia 5 2" xfId="2423"/>
    <cellStyle name="Texto de advertencia 5 3" xfId="2424"/>
    <cellStyle name="Texto de advertencia 5 4" xfId="2425"/>
    <cellStyle name="Texto de advertencia 5 5" xfId="2426"/>
    <cellStyle name="Texto de advertencia 5 6" xfId="2912"/>
    <cellStyle name="Texto de advertencia 6" xfId="2427"/>
    <cellStyle name="Texto de advertencia 6 2" xfId="2428"/>
    <cellStyle name="Texto de advertencia 6 3" xfId="2429"/>
    <cellStyle name="Texto de advertencia 6 4" xfId="2430"/>
    <cellStyle name="Texto de advertencia 6 5" xfId="2431"/>
    <cellStyle name="Texto de advertencia 7" xfId="2432"/>
    <cellStyle name="Texto de advertencia 7 2" xfId="2433"/>
    <cellStyle name="Texto de advertencia 7 3" xfId="2434"/>
    <cellStyle name="Texto de advertencia 7 4" xfId="2435"/>
    <cellStyle name="Texto de advertencia 7 5" xfId="2436"/>
    <cellStyle name="Texto de advertencia 8" xfId="2437"/>
    <cellStyle name="Texto de advertencia 8 2" xfId="2438"/>
    <cellStyle name="Texto de advertencia 8 3" xfId="2439"/>
    <cellStyle name="Texto de advertencia 8 4" xfId="2440"/>
    <cellStyle name="Texto de advertencia 8 5" xfId="2441"/>
    <cellStyle name="Texto de advertencia 9" xfId="2442"/>
    <cellStyle name="Texto de advertencia 9 2" xfId="2443"/>
    <cellStyle name="Texto de advertencia 9 3" xfId="2444"/>
    <cellStyle name="Texto de advertencia 9 4" xfId="2445"/>
    <cellStyle name="Texto de advertencia 9 5" xfId="2446"/>
    <cellStyle name="Texto explicativo" xfId="2447" builtinId="53" customBuiltin="1"/>
    <cellStyle name="Texto explicativo 2" xfId="2448"/>
    <cellStyle name="Texto explicativo 2 2" xfId="2449"/>
    <cellStyle name="Texto explicativo 2 3" xfId="2450"/>
    <cellStyle name="Texto explicativo 2 4" xfId="2745"/>
    <cellStyle name="Texto explicativo 3" xfId="2451"/>
    <cellStyle name="Texto explicativo 3 2" xfId="2452"/>
    <cellStyle name="Texto explicativo 4" xfId="2453"/>
    <cellStyle name="Texto explicativo 5" xfId="2454"/>
    <cellStyle name="Texto explicativo 6" xfId="2455"/>
    <cellStyle name="Title" xfId="2456"/>
    <cellStyle name="Título" xfId="2457" builtinId="15" customBuiltin="1"/>
    <cellStyle name="Título 1 10" xfId="2459"/>
    <cellStyle name="Título 1 10 2" xfId="2460"/>
    <cellStyle name="Título 1 10 3" xfId="2461"/>
    <cellStyle name="Título 1 10 4" xfId="2462"/>
    <cellStyle name="Título 1 10 5" xfId="2463"/>
    <cellStyle name="Título 1 10 6" xfId="2913"/>
    <cellStyle name="Título 1 10 7" xfId="2747"/>
    <cellStyle name="Título 1 11" xfId="2464"/>
    <cellStyle name="Título 1 12" xfId="2465"/>
    <cellStyle name="Título 1 13" xfId="2466"/>
    <cellStyle name="Título 1 14" xfId="2467"/>
    <cellStyle name="Título 1 2" xfId="2468"/>
    <cellStyle name="Título 1 2 2" xfId="2469"/>
    <cellStyle name="Título 1 2 3" xfId="2470"/>
    <cellStyle name="Título 1 2 4" xfId="2471"/>
    <cellStyle name="Título 1 2 5" xfId="2472"/>
    <cellStyle name="Título 1 2 6" xfId="2473"/>
    <cellStyle name="Título 1 3" xfId="2474"/>
    <cellStyle name="Título 1 3 2" xfId="2475"/>
    <cellStyle name="Título 1 3 3" xfId="2476"/>
    <cellStyle name="Título 1 3 4" xfId="2477"/>
    <cellStyle name="Título 1 3 5" xfId="2478"/>
    <cellStyle name="Título 1 4" xfId="2479"/>
    <cellStyle name="Título 1 4 2" xfId="2480"/>
    <cellStyle name="Título 1 4 3" xfId="2481"/>
    <cellStyle name="Título 1 4 4" xfId="2482"/>
    <cellStyle name="Título 1 4 5" xfId="2483"/>
    <cellStyle name="Título 1 5" xfId="2484"/>
    <cellStyle name="Título 1 5 2" xfId="2485"/>
    <cellStyle name="Título 1 5 3" xfId="2486"/>
    <cellStyle name="Título 1 5 4" xfId="2487"/>
    <cellStyle name="Título 1 5 5" xfId="2488"/>
    <cellStyle name="Título 1 6" xfId="2489"/>
    <cellStyle name="Título 1 6 2" xfId="2490"/>
    <cellStyle name="Título 1 6 3" xfId="2491"/>
    <cellStyle name="Título 1 6 4" xfId="2492"/>
    <cellStyle name="Título 1 6 5" xfId="2493"/>
    <cellStyle name="Título 1 7" xfId="2494"/>
    <cellStyle name="Título 1 7 2" xfId="2495"/>
    <cellStyle name="Título 1 7 3" xfId="2496"/>
    <cellStyle name="Título 1 7 4" xfId="2497"/>
    <cellStyle name="Título 1 7 5" xfId="2498"/>
    <cellStyle name="Título 1 8" xfId="2499"/>
    <cellStyle name="Título 1 8 2" xfId="2500"/>
    <cellStyle name="Título 1 8 3" xfId="2501"/>
    <cellStyle name="Título 1 8 4" xfId="2502"/>
    <cellStyle name="Título 1 8 5" xfId="2503"/>
    <cellStyle name="Título 1 9" xfId="2504"/>
    <cellStyle name="Título 1 9 2" xfId="2505"/>
    <cellStyle name="Título 1 9 3" xfId="2506"/>
    <cellStyle name="Título 1 9 4" xfId="2507"/>
    <cellStyle name="Título 1 9 5" xfId="2508"/>
    <cellStyle name="Título 2" xfId="2509" builtinId="17" customBuiltin="1"/>
    <cellStyle name="Título 2 10" xfId="2510"/>
    <cellStyle name="Título 2 10 2" xfId="2511"/>
    <cellStyle name="Título 2 10 3" xfId="2512"/>
    <cellStyle name="Título 2 10 4" xfId="2513"/>
    <cellStyle name="Título 2 10 5" xfId="2514"/>
    <cellStyle name="Título 2 10 6" xfId="2515"/>
    <cellStyle name="Título 2 10 7" xfId="2915"/>
    <cellStyle name="Título 2 10 8" xfId="2748"/>
    <cellStyle name="Título 2 11" xfId="2516"/>
    <cellStyle name="Título 2 12" xfId="2517"/>
    <cellStyle name="Título 2 13" xfId="2518"/>
    <cellStyle name="Título 2 14" xfId="2519"/>
    <cellStyle name="Título 2 2" xfId="2520"/>
    <cellStyle name="Título 2 2 2" xfId="2521"/>
    <cellStyle name="Título 2 2 3" xfId="2522"/>
    <cellStyle name="Título 2 2 4" xfId="2523"/>
    <cellStyle name="Título 2 2 5" xfId="2524"/>
    <cellStyle name="Título 2 2 6" xfId="2525"/>
    <cellStyle name="Título 2 2 7" xfId="2916"/>
    <cellStyle name="Título 2 3" xfId="2526"/>
    <cellStyle name="Título 2 3 2" xfId="2527"/>
    <cellStyle name="Título 2 3 3" xfId="2528"/>
    <cellStyle name="Título 2 3 4" xfId="2529"/>
    <cellStyle name="Título 2 3 5" xfId="2530"/>
    <cellStyle name="Título 2 3 6" xfId="2917"/>
    <cellStyle name="Título 2 4" xfId="2531"/>
    <cellStyle name="Título 2 4 2" xfId="2532"/>
    <cellStyle name="Título 2 4 3" xfId="2533"/>
    <cellStyle name="Título 2 4 4" xfId="2534"/>
    <cellStyle name="Título 2 4 5" xfId="2535"/>
    <cellStyle name="Título 2 4 6" xfId="2918"/>
    <cellStyle name="Título 2 5" xfId="2536"/>
    <cellStyle name="Título 2 5 2" xfId="2537"/>
    <cellStyle name="Título 2 5 3" xfId="2538"/>
    <cellStyle name="Título 2 5 4" xfId="2539"/>
    <cellStyle name="Título 2 5 5" xfId="2540"/>
    <cellStyle name="Título 2 5 6" xfId="2919"/>
    <cellStyle name="Título 2 6" xfId="2541"/>
    <cellStyle name="Título 2 6 2" xfId="2542"/>
    <cellStyle name="Título 2 6 3" xfId="2543"/>
    <cellStyle name="Título 2 6 4" xfId="2544"/>
    <cellStyle name="Título 2 6 5" xfId="2545"/>
    <cellStyle name="Título 2 7" xfId="2546"/>
    <cellStyle name="Título 2 7 2" xfId="2547"/>
    <cellStyle name="Título 2 7 3" xfId="2548"/>
    <cellStyle name="Título 2 7 4" xfId="2549"/>
    <cellStyle name="Título 2 7 5" xfId="2550"/>
    <cellStyle name="Título 2 8" xfId="2551"/>
    <cellStyle name="Título 2 8 2" xfId="2552"/>
    <cellStyle name="Título 2 8 3" xfId="2553"/>
    <cellStyle name="Título 2 8 4" xfId="2554"/>
    <cellStyle name="Título 2 8 5" xfId="2555"/>
    <cellStyle name="Título 2 9" xfId="2556"/>
    <cellStyle name="Título 2 9 2" xfId="2557"/>
    <cellStyle name="Título 2 9 3" xfId="2558"/>
    <cellStyle name="Título 2 9 4" xfId="2559"/>
    <cellStyle name="Título 2 9 5" xfId="2560"/>
    <cellStyle name="Título 3" xfId="2561" builtinId="18" customBuiltin="1"/>
    <cellStyle name="Título 3 10" xfId="2562"/>
    <cellStyle name="Título 3 10 2" xfId="2563"/>
    <cellStyle name="Título 3 10 3" xfId="2564"/>
    <cellStyle name="Título 3 10 4" xfId="2565"/>
    <cellStyle name="Título 3 10 5" xfId="2566"/>
    <cellStyle name="Título 3 10 6" xfId="2567"/>
    <cellStyle name="Título 3 10 7" xfId="2920"/>
    <cellStyle name="Título 3 10 8" xfId="2749"/>
    <cellStyle name="Título 3 11" xfId="2568"/>
    <cellStyle name="Título 3 12" xfId="2569"/>
    <cellStyle name="Título 3 13" xfId="2570"/>
    <cellStyle name="Título 3 14" xfId="2571"/>
    <cellStyle name="Título 3 2" xfId="2572"/>
    <cellStyle name="Título 3 2 2" xfId="2573"/>
    <cellStyle name="Título 3 2 3" xfId="2574"/>
    <cellStyle name="Título 3 2 4" xfId="2575"/>
    <cellStyle name="Título 3 2 5" xfId="2576"/>
    <cellStyle name="Título 3 2 6" xfId="2577"/>
    <cellStyle name="Título 3 2 7" xfId="2921"/>
    <cellStyle name="Título 3 3" xfId="2578"/>
    <cellStyle name="Título 3 3 2" xfId="2579"/>
    <cellStyle name="Título 3 3 3" xfId="2580"/>
    <cellStyle name="Título 3 3 4" xfId="2581"/>
    <cellStyle name="Título 3 3 5" xfId="2582"/>
    <cellStyle name="Título 3 3 6" xfId="2922"/>
    <cellStyle name="Título 3 4" xfId="2583"/>
    <cellStyle name="Título 3 4 2" xfId="2584"/>
    <cellStyle name="Título 3 4 3" xfId="2585"/>
    <cellStyle name="Título 3 4 4" xfId="2586"/>
    <cellStyle name="Título 3 4 5" xfId="2587"/>
    <cellStyle name="Título 3 4 6" xfId="2923"/>
    <cellStyle name="Título 3 5" xfId="2588"/>
    <cellStyle name="Título 3 5 2" xfId="2589"/>
    <cellStyle name="Título 3 5 3" xfId="2590"/>
    <cellStyle name="Título 3 5 4" xfId="2591"/>
    <cellStyle name="Título 3 5 5" xfId="2592"/>
    <cellStyle name="Título 3 5 6" xfId="2924"/>
    <cellStyle name="Título 3 6" xfId="2593"/>
    <cellStyle name="Título 3 6 2" xfId="2594"/>
    <cellStyle name="Título 3 6 3" xfId="2595"/>
    <cellStyle name="Título 3 6 4" xfId="2596"/>
    <cellStyle name="Título 3 6 5" xfId="2597"/>
    <cellStyle name="Título 3 7" xfId="2598"/>
    <cellStyle name="Título 3 7 2" xfId="2599"/>
    <cellStyle name="Título 3 7 3" xfId="2600"/>
    <cellStyle name="Título 3 7 4" xfId="2601"/>
    <cellStyle name="Título 3 7 5" xfId="2602"/>
    <cellStyle name="Título 3 8" xfId="2603"/>
    <cellStyle name="Título 3 8 2" xfId="2604"/>
    <cellStyle name="Título 3 8 3" xfId="2605"/>
    <cellStyle name="Título 3 8 4" xfId="2606"/>
    <cellStyle name="Título 3 8 5" xfId="2607"/>
    <cellStyle name="Título 3 9" xfId="2608"/>
    <cellStyle name="Título 3 9 2" xfId="2609"/>
    <cellStyle name="Título 3 9 3" xfId="2610"/>
    <cellStyle name="Título 3 9 4" xfId="2611"/>
    <cellStyle name="Título 3 9 5" xfId="2612"/>
    <cellStyle name="Título 4" xfId="2613"/>
    <cellStyle name="Título 4 2" xfId="2925"/>
    <cellStyle name="Título 4 3" xfId="2746"/>
    <cellStyle name="Título 5" xfId="2614"/>
    <cellStyle name="Total" xfId="2615" builtinId="25" customBuiltin="1"/>
    <cellStyle name="Total 10" xfId="2616"/>
    <cellStyle name="Total 10 2" xfId="2617"/>
    <cellStyle name="Total 10 3" xfId="2618"/>
    <cellStyle name="Total 10 4" xfId="2619"/>
    <cellStyle name="Total 10 5" xfId="2620"/>
    <cellStyle name="Total 10 6" xfId="2926"/>
    <cellStyle name="Total 10 7" xfId="2750"/>
    <cellStyle name="Total 11" xfId="2621"/>
    <cellStyle name="Total 12" xfId="2622"/>
    <cellStyle name="Total 13" xfId="2623"/>
    <cellStyle name="Total 14" xfId="2624"/>
    <cellStyle name="Total 2" xfId="2625"/>
    <cellStyle name="Total 2 2" xfId="2626"/>
    <cellStyle name="Total 2 3" xfId="2627"/>
    <cellStyle name="Total 2 4" xfId="2628"/>
    <cellStyle name="Total 2 5" xfId="2629"/>
    <cellStyle name="Total 2 6" xfId="2630"/>
    <cellStyle name="Total 3" xfId="2631"/>
    <cellStyle name="Total 3 2" xfId="2632"/>
    <cellStyle name="Total 3 3" xfId="2633"/>
    <cellStyle name="Total 3 4" xfId="2634"/>
    <cellStyle name="Total 3 5" xfId="2635"/>
    <cellStyle name="Total 4" xfId="2636"/>
    <cellStyle name="Total 4 2" xfId="2637"/>
    <cellStyle name="Total 4 3" xfId="2638"/>
    <cellStyle name="Total 4 4" xfId="2639"/>
    <cellStyle name="Total 4 5" xfId="2640"/>
    <cellStyle name="Total 5" xfId="2641"/>
    <cellStyle name="Total 5 2" xfId="2642"/>
    <cellStyle name="Total 5 3" xfId="2643"/>
    <cellStyle name="Total 5 4" xfId="2644"/>
    <cellStyle name="Total 5 5" xfId="2645"/>
    <cellStyle name="Total 6" xfId="2646"/>
    <cellStyle name="Total 6 2" xfId="2647"/>
    <cellStyle name="Total 6 3" xfId="2648"/>
    <cellStyle name="Total 6 4" xfId="2649"/>
    <cellStyle name="Total 6 5" xfId="2650"/>
    <cellStyle name="Total 7" xfId="2651"/>
    <cellStyle name="Total 7 2" xfId="2652"/>
    <cellStyle name="Total 7 3" xfId="2653"/>
    <cellStyle name="Total 7 4" xfId="2654"/>
    <cellStyle name="Total 7 5" xfId="2655"/>
    <cellStyle name="Total 8" xfId="2656"/>
    <cellStyle name="Total 8 2" xfId="2657"/>
    <cellStyle name="Total 8 3" xfId="2658"/>
    <cellStyle name="Total 8 4" xfId="2659"/>
    <cellStyle name="Total 8 5" xfId="2660"/>
    <cellStyle name="Total 9" xfId="2661"/>
    <cellStyle name="Total 9 2" xfId="2662"/>
    <cellStyle name="Total 9 3" xfId="2663"/>
    <cellStyle name="Total 9 4" xfId="2664"/>
    <cellStyle name="Total 9 5" xfId="2665"/>
    <cellStyle name="Tytu?" xfId="2666"/>
    <cellStyle name="Tytuł" xfId="2667"/>
    <cellStyle name="Uwaga" xfId="2668"/>
    <cellStyle name="Währung [0]_FBA-6" xfId="2669"/>
    <cellStyle name="Währung_FBA-6" xfId="2670"/>
    <cellStyle name="Warning Text" xfId="2671"/>
    <cellStyle name="Warning Text 2" xfId="2672"/>
    <cellStyle name="Warning Text 3" xfId="2673"/>
    <cellStyle name="Warning Text 4" xfId="2674"/>
    <cellStyle name="Warning Text 5" xfId="2675"/>
    <cellStyle name="Warning Text 6" xfId="2927"/>
    <cellStyle name="Z?e" xfId="2676"/>
    <cellStyle name="Złe" xfId="2677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66675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66675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66675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66675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66675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4</xdr:row>
      <xdr:rowOff>38100</xdr:rowOff>
    </xdr:to>
    <xdr:pic>
      <xdr:nvPicPr>
        <xdr:cNvPr id="16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6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7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8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8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8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161925</xdr:rowOff>
    </xdr:to>
    <xdr:pic>
      <xdr:nvPicPr>
        <xdr:cNvPr id="18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05\balance%2005\diciembre%202005\ANALISIS-%20diciembre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12\RECURSOS%20HUMANOS\IPAS_JUNIO-2012_tabla_mort_2009-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SISTEMA-CONSOLIDACION\FECU%20%20IFRS\FECUS%20A&#209;O%202016\03%20Marzo%202016\Hoja%20de%20trabajo%20Iam\Cuadros%20Fecu%20IAM%2003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1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_032015"/>
      <sheetName val="Balance_122015"/>
      <sheetName val="Resultado_032016"/>
      <sheetName val="Balance_032016"/>
      <sheetName val="Clasificación Resultado"/>
      <sheetName val="Inicio"/>
      <sheetName val="Activo"/>
      <sheetName val="Pasivo"/>
      <sheetName val="Estado de Resultado"/>
      <sheetName val="Flujo "/>
      <sheetName val="Eº Cambio Patrimonio"/>
      <sheetName val="Nuevos pronunciamientos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"/>
      <sheetName val="Valor justo"/>
      <sheetName val="Forward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"/>
      <sheetName val="N15 Provisiones"/>
      <sheetName val="N16 Garantias y Rest"/>
      <sheetName val="N17 Ingresos ordinario"/>
      <sheetName val="N18 Arrendamiento Operativo"/>
      <sheetName val="N19 Beneficios empleados"/>
      <sheetName val="N20 Dif. de cambio"/>
      <sheetName val="N21 Otros gastos"/>
      <sheetName val="N22 Costo Financ"/>
      <sheetName val="N23 I. Renta y Dif"/>
      <sheetName val="N24 Ganancias por acción"/>
      <sheetName val="N25 Segmento"/>
      <sheetName val="N26 Medio ambiente"/>
      <sheetName val="Asistencia Directorio"/>
      <sheetName val="Renovación Directorio"/>
    </sheetNames>
    <sheetDataSet>
      <sheetData sheetId="0"/>
      <sheetData sheetId="1"/>
      <sheetData sheetId="2"/>
      <sheetData sheetId="3">
        <row r="1">
          <cell r="B1" t="str">
            <v>Posición</v>
          </cell>
        </row>
        <row r="430">
          <cell r="N430">
            <v>-3694459281</v>
          </cell>
        </row>
      </sheetData>
      <sheetData sheetId="4"/>
      <sheetData sheetId="5"/>
      <sheetData sheetId="6">
        <row r="3">
          <cell r="D3">
            <v>42460</v>
          </cell>
          <cell r="E3">
            <v>42369</v>
          </cell>
        </row>
        <row r="7">
          <cell r="D7">
            <v>45446306</v>
          </cell>
          <cell r="E7">
            <v>0</v>
          </cell>
        </row>
        <row r="10">
          <cell r="E10">
            <v>5224620</v>
          </cell>
        </row>
        <row r="17">
          <cell r="D17">
            <v>7559679</v>
          </cell>
          <cell r="E17">
            <v>7559679</v>
          </cell>
        </row>
        <row r="19">
          <cell r="D19">
            <v>2189965</v>
          </cell>
          <cell r="E19">
            <v>2184457</v>
          </cell>
        </row>
      </sheetData>
      <sheetData sheetId="7">
        <row r="6">
          <cell r="D6">
            <v>83784815</v>
          </cell>
        </row>
        <row r="8">
          <cell r="D8">
            <v>12284056</v>
          </cell>
        </row>
        <row r="18">
          <cell r="D18">
            <v>1840383</v>
          </cell>
          <cell r="E18">
            <v>1829986</v>
          </cell>
        </row>
      </sheetData>
      <sheetData sheetId="8">
        <row r="3">
          <cell r="D3">
            <v>42460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D3">
            <v>42460</v>
          </cell>
        </row>
        <row r="9">
          <cell r="E9">
            <v>99358</v>
          </cell>
        </row>
        <row r="10">
          <cell r="E10">
            <v>30231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59999389629810485"/>
    <pageSetUpPr fitToPage="1"/>
  </sheetPr>
  <dimension ref="A1:E31"/>
  <sheetViews>
    <sheetView showGridLines="0" tabSelected="1" workbookViewId="0">
      <selection activeCell="B22" sqref="B22"/>
    </sheetView>
  </sheetViews>
  <sheetFormatPr baseColWidth="10" defaultRowHeight="10.5"/>
  <cols>
    <col min="1" max="1" width="10.42578125" style="49" customWidth="1"/>
    <col min="2" max="2" width="66.140625" style="50" customWidth="1"/>
    <col min="3" max="3" width="7.7109375" style="50" customWidth="1"/>
    <col min="4" max="5" width="12.28515625" style="50" bestFit="1" customWidth="1"/>
    <col min="6" max="16384" width="11.42578125" style="49"/>
  </cols>
  <sheetData>
    <row r="1" spans="1:5" s="50" customFormat="1" ht="11.25" thickBot="1">
      <c r="A1" s="49"/>
    </row>
    <row r="2" spans="1:5" s="50" customFormat="1" ht="18" customHeight="1">
      <c r="A2" s="51"/>
      <c r="B2" s="1082" t="s">
        <v>281</v>
      </c>
      <c r="C2" s="1084" t="s">
        <v>291</v>
      </c>
      <c r="D2" s="280">
        <v>42460</v>
      </c>
      <c r="E2" s="281">
        <v>42369</v>
      </c>
    </row>
    <row r="3" spans="1:5" s="50" customFormat="1" ht="18" customHeight="1">
      <c r="A3" s="49"/>
      <c r="B3" s="1083"/>
      <c r="C3" s="1085"/>
      <c r="D3" s="282" t="s">
        <v>292</v>
      </c>
      <c r="E3" s="283" t="s">
        <v>292</v>
      </c>
    </row>
    <row r="4" spans="1:5" s="50" customFormat="1" ht="21" customHeight="1">
      <c r="A4" s="49"/>
      <c r="B4" s="52" t="s">
        <v>282</v>
      </c>
      <c r="C4" s="53"/>
      <c r="D4" s="54"/>
      <c r="E4" s="55"/>
    </row>
    <row r="5" spans="1:5" s="50" customFormat="1" ht="21" customHeight="1">
      <c r="A5" s="49"/>
      <c r="B5" s="901" t="s">
        <v>283</v>
      </c>
      <c r="C5" s="53">
        <v>7</v>
      </c>
      <c r="D5" s="21">
        <v>62724696</v>
      </c>
      <c r="E5" s="22">
        <v>32953529</v>
      </c>
    </row>
    <row r="6" spans="1:5" s="50" customFormat="1" ht="21" customHeight="1">
      <c r="A6" s="49"/>
      <c r="B6" s="19" t="s">
        <v>284</v>
      </c>
      <c r="C6" s="53">
        <v>8</v>
      </c>
      <c r="D6" s="21">
        <v>45446306</v>
      </c>
      <c r="E6" s="22">
        <v>0</v>
      </c>
    </row>
    <row r="7" spans="1:5" s="50" customFormat="1" ht="21" customHeight="1">
      <c r="A7" s="49"/>
      <c r="B7" s="901" t="s">
        <v>285</v>
      </c>
      <c r="C7" s="20"/>
      <c r="D7" s="21">
        <v>1279922</v>
      </c>
      <c r="E7" s="22">
        <v>1714465</v>
      </c>
    </row>
    <row r="8" spans="1:5" s="50" customFormat="1" ht="21" customHeight="1">
      <c r="A8" s="49"/>
      <c r="B8" s="901" t="s">
        <v>286</v>
      </c>
      <c r="C8" s="20">
        <v>8</v>
      </c>
      <c r="D8" s="21">
        <v>103516410</v>
      </c>
      <c r="E8" s="22">
        <v>99965706</v>
      </c>
    </row>
    <row r="9" spans="1:5" s="50" customFormat="1" ht="21" customHeight="1">
      <c r="A9" s="49"/>
      <c r="B9" s="901" t="s">
        <v>287</v>
      </c>
      <c r="C9" s="20">
        <v>9</v>
      </c>
      <c r="D9" s="21">
        <v>3986732</v>
      </c>
      <c r="E9" s="22">
        <v>5224620</v>
      </c>
    </row>
    <row r="10" spans="1:5" s="50" customFormat="1" ht="21" customHeight="1">
      <c r="A10" s="49"/>
      <c r="B10" s="901" t="s">
        <v>288</v>
      </c>
      <c r="C10" s="20">
        <v>10</v>
      </c>
      <c r="D10" s="21">
        <v>3457130</v>
      </c>
      <c r="E10" s="22">
        <v>3643700</v>
      </c>
    </row>
    <row r="11" spans="1:5" s="50" customFormat="1" ht="21" customHeight="1">
      <c r="A11" s="49"/>
      <c r="B11" s="901" t="s">
        <v>289</v>
      </c>
      <c r="C11" s="20"/>
      <c r="D11" s="21">
        <v>5123942</v>
      </c>
      <c r="E11" s="22">
        <v>5127725</v>
      </c>
    </row>
    <row r="12" spans="1:5" s="50" customFormat="1" ht="36" customHeight="1">
      <c r="A12" s="49"/>
      <c r="B12" s="902" t="s">
        <v>290</v>
      </c>
      <c r="C12" s="284"/>
      <c r="D12" s="285">
        <v>225535138</v>
      </c>
      <c r="E12" s="286">
        <v>148629745</v>
      </c>
    </row>
    <row r="13" spans="1:5" ht="11.25" customHeight="1">
      <c r="A13" s="56"/>
      <c r="B13" s="19"/>
      <c r="C13" s="20"/>
      <c r="D13" s="21"/>
      <c r="E13" s="22"/>
    </row>
    <row r="14" spans="1:5" s="50" customFormat="1" ht="21" customHeight="1">
      <c r="B14" s="903" t="s">
        <v>293</v>
      </c>
      <c r="C14" s="284"/>
      <c r="D14" s="287">
        <v>225535138</v>
      </c>
      <c r="E14" s="288">
        <v>148629745</v>
      </c>
    </row>
    <row r="15" spans="1:5" s="50" customFormat="1" ht="21" customHeight="1">
      <c r="B15" s="904" t="s">
        <v>294</v>
      </c>
      <c r="C15" s="30"/>
      <c r="D15" s="36"/>
      <c r="E15" s="37"/>
    </row>
    <row r="16" spans="1:5" s="50" customFormat="1" ht="21" customHeight="1">
      <c r="A16" s="49"/>
      <c r="B16" s="901" t="s">
        <v>295</v>
      </c>
      <c r="C16" s="20">
        <v>8</v>
      </c>
      <c r="D16" s="21">
        <v>7559679</v>
      </c>
      <c r="E16" s="22">
        <v>7559679</v>
      </c>
    </row>
    <row r="17" spans="1:5" s="50" customFormat="1" ht="21" customHeight="1">
      <c r="A17" s="49"/>
      <c r="B17" s="901" t="s">
        <v>285</v>
      </c>
      <c r="C17" s="20"/>
      <c r="D17" s="21">
        <v>842193</v>
      </c>
      <c r="E17" s="22">
        <v>816605</v>
      </c>
    </row>
    <row r="18" spans="1:5" s="50" customFormat="1" ht="21" customHeight="1">
      <c r="A18" s="49"/>
      <c r="B18" s="901" t="s">
        <v>296</v>
      </c>
      <c r="C18" s="20">
        <v>8</v>
      </c>
      <c r="D18" s="21">
        <v>2189965</v>
      </c>
      <c r="E18" s="22">
        <v>2184457</v>
      </c>
    </row>
    <row r="19" spans="1:5" s="50" customFormat="1" ht="21" customHeight="1">
      <c r="A19" s="49"/>
      <c r="B19" s="901" t="s">
        <v>297</v>
      </c>
      <c r="C19" s="20">
        <v>11</v>
      </c>
      <c r="D19" s="21">
        <v>230278321</v>
      </c>
      <c r="E19" s="22">
        <v>230527689</v>
      </c>
    </row>
    <row r="20" spans="1:5" s="50" customFormat="1" ht="21" customHeight="1">
      <c r="A20" s="49"/>
      <c r="B20" s="901" t="s">
        <v>298</v>
      </c>
      <c r="C20" s="20">
        <v>12</v>
      </c>
      <c r="D20" s="21">
        <v>36233012</v>
      </c>
      <c r="E20" s="22">
        <v>36233012</v>
      </c>
    </row>
    <row r="21" spans="1:5" s="50" customFormat="1" ht="21" customHeight="1">
      <c r="A21" s="49"/>
      <c r="B21" s="901" t="s">
        <v>299</v>
      </c>
      <c r="C21" s="20">
        <v>13</v>
      </c>
      <c r="D21" s="21">
        <v>1242868755</v>
      </c>
      <c r="E21" s="22">
        <v>1248135284</v>
      </c>
    </row>
    <row r="22" spans="1:5" s="50" customFormat="1" ht="21" customHeight="1">
      <c r="A22" s="49"/>
      <c r="B22" s="901" t="s">
        <v>300</v>
      </c>
      <c r="C22" s="20">
        <v>23</v>
      </c>
      <c r="D22" s="21">
        <v>18040287</v>
      </c>
      <c r="E22" s="22">
        <v>17111377</v>
      </c>
    </row>
    <row r="23" spans="1:5" s="50" customFormat="1" ht="21" customHeight="1">
      <c r="B23" s="905" t="s">
        <v>301</v>
      </c>
      <c r="C23" s="284"/>
      <c r="D23" s="285">
        <v>1538012212</v>
      </c>
      <c r="E23" s="286">
        <v>1542568103</v>
      </c>
    </row>
    <row r="24" spans="1:5" ht="11.25" customHeight="1">
      <c r="A24" s="56"/>
      <c r="B24" s="19"/>
      <c r="C24" s="20"/>
      <c r="D24" s="21"/>
      <c r="E24" s="22"/>
    </row>
    <row r="25" spans="1:5" s="50" customFormat="1" ht="21" customHeight="1" thickBot="1">
      <c r="B25" s="906" t="s">
        <v>302</v>
      </c>
      <c r="C25" s="289"/>
      <c r="D25" s="290">
        <v>1763547350</v>
      </c>
      <c r="E25" s="291">
        <v>1691197848</v>
      </c>
    </row>
    <row r="26" spans="1:5" s="50" customFormat="1" ht="28.5" customHeight="1">
      <c r="B26" s="57"/>
      <c r="C26" s="58"/>
      <c r="D26" s="240"/>
      <c r="E26" s="240"/>
    </row>
    <row r="27" spans="1:5" s="50" customFormat="1" ht="28.5" customHeight="1">
      <c r="A27" s="49"/>
      <c r="B27" s="57"/>
      <c r="C27" s="58"/>
      <c r="D27" s="59"/>
      <c r="E27" s="59"/>
    </row>
    <row r="29" spans="1:5" s="50" customFormat="1" ht="15" customHeight="1">
      <c r="A29" s="49"/>
    </row>
    <row r="31" spans="1:5" s="50" customFormat="1" ht="30" customHeight="1"/>
  </sheetData>
  <mergeCells count="2">
    <mergeCell ref="B2:B3"/>
    <mergeCell ref="C2:C3"/>
  </mergeCell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0.59999389629810485"/>
    <pageSetUpPr fitToPage="1"/>
  </sheetPr>
  <dimension ref="A1:F43"/>
  <sheetViews>
    <sheetView showGridLines="0" topLeftCell="A19" workbookViewId="0">
      <selection activeCell="G29" sqref="G29"/>
    </sheetView>
  </sheetViews>
  <sheetFormatPr baseColWidth="10" defaultRowHeight="10.5"/>
  <cols>
    <col min="1" max="1" width="10.42578125" style="49" customWidth="1"/>
    <col min="2" max="2" width="57.42578125" style="50" customWidth="1"/>
    <col min="3" max="3" width="4.7109375" style="50" bestFit="1" customWidth="1"/>
    <col min="4" max="4" width="12.85546875" style="50" customWidth="1"/>
    <col min="5" max="5" width="12.28515625" style="50" bestFit="1" customWidth="1"/>
    <col min="6" max="6" width="11.42578125" style="49"/>
    <col min="7" max="7" width="11.85546875" style="49" bestFit="1" customWidth="1"/>
    <col min="8" max="16384" width="11.42578125" style="49"/>
  </cols>
  <sheetData>
    <row r="1" spans="1:6" s="50" customFormat="1" ht="11.25" thickBot="1">
      <c r="A1" s="49"/>
    </row>
    <row r="2" spans="1:6" s="50" customFormat="1" ht="20.25" customHeight="1">
      <c r="A2" s="51"/>
      <c r="B2" s="1082" t="s">
        <v>303</v>
      </c>
      <c r="C2" s="1084" t="s">
        <v>291</v>
      </c>
      <c r="D2" s="280">
        <v>42460</v>
      </c>
      <c r="E2" s="281">
        <v>42369</v>
      </c>
    </row>
    <row r="3" spans="1:6" s="50" customFormat="1" ht="9.75" customHeight="1">
      <c r="A3" s="49"/>
      <c r="B3" s="1083"/>
      <c r="C3" s="1085"/>
      <c r="D3" s="282" t="s">
        <v>292</v>
      </c>
      <c r="E3" s="283" t="s">
        <v>292</v>
      </c>
    </row>
    <row r="4" spans="1:6" s="50" customFormat="1" ht="18" customHeight="1">
      <c r="A4" s="49"/>
      <c r="B4" s="904" t="s">
        <v>304</v>
      </c>
      <c r="C4" s="60"/>
      <c r="D4" s="21"/>
      <c r="E4" s="22"/>
    </row>
    <row r="5" spans="1:6" ht="18" customHeight="1">
      <c r="A5" s="56"/>
      <c r="B5" s="901" t="s">
        <v>305</v>
      </c>
      <c r="C5" s="20">
        <v>8</v>
      </c>
      <c r="D5" s="21">
        <v>83784815</v>
      </c>
      <c r="E5" s="22">
        <v>75672328</v>
      </c>
      <c r="F5" s="50"/>
    </row>
    <row r="6" spans="1:6" ht="18" customHeight="1">
      <c r="A6" s="56"/>
      <c r="B6" s="901" t="s">
        <v>306</v>
      </c>
      <c r="C6" s="20">
        <v>8</v>
      </c>
      <c r="D6" s="21">
        <v>57164091</v>
      </c>
      <c r="E6" s="22">
        <v>92538326</v>
      </c>
      <c r="F6" s="50"/>
    </row>
    <row r="7" spans="1:6" ht="18" customHeight="1">
      <c r="A7" s="56"/>
      <c r="B7" s="901" t="s">
        <v>307</v>
      </c>
      <c r="C7" s="20">
        <v>9</v>
      </c>
      <c r="D7" s="21">
        <v>12284056</v>
      </c>
      <c r="E7" s="22">
        <v>44168351</v>
      </c>
      <c r="F7" s="50"/>
    </row>
    <row r="8" spans="1:6" ht="18" customHeight="1">
      <c r="A8" s="56"/>
      <c r="B8" s="901" t="s">
        <v>308</v>
      </c>
      <c r="C8" s="20">
        <v>15</v>
      </c>
      <c r="D8" s="21">
        <v>417492</v>
      </c>
      <c r="E8" s="22">
        <v>547288</v>
      </c>
      <c r="F8" s="50"/>
    </row>
    <row r="9" spans="1:6" ht="18" customHeight="1">
      <c r="A9" s="56"/>
      <c r="B9" s="901" t="s">
        <v>309</v>
      </c>
      <c r="C9" s="20"/>
      <c r="D9" s="21">
        <v>2495874</v>
      </c>
      <c r="E9" s="22">
        <v>139262</v>
      </c>
      <c r="F9" s="50"/>
    </row>
    <row r="10" spans="1:6" ht="18" customHeight="1">
      <c r="A10" s="56"/>
      <c r="B10" s="901" t="s">
        <v>310</v>
      </c>
      <c r="C10" s="20">
        <v>19</v>
      </c>
      <c r="D10" s="21">
        <v>1656876</v>
      </c>
      <c r="E10" s="22">
        <v>5484815</v>
      </c>
      <c r="F10" s="50"/>
    </row>
    <row r="11" spans="1:6" ht="18" customHeight="1">
      <c r="A11" s="56"/>
      <c r="B11" s="901" t="s">
        <v>311</v>
      </c>
      <c r="C11" s="20"/>
      <c r="D11" s="21">
        <v>16316990</v>
      </c>
      <c r="E11" s="22">
        <v>13856942</v>
      </c>
      <c r="F11" s="50"/>
    </row>
    <row r="12" spans="1:6" s="50" customFormat="1" ht="21">
      <c r="A12" s="49"/>
      <c r="B12" s="403" t="s">
        <v>312</v>
      </c>
      <c r="C12" s="375"/>
      <c r="D12" s="285">
        <v>174120194</v>
      </c>
      <c r="E12" s="286">
        <v>232407312</v>
      </c>
    </row>
    <row r="13" spans="1:6" ht="9" customHeight="1">
      <c r="A13" s="56"/>
      <c r="B13" s="19"/>
      <c r="C13" s="20"/>
      <c r="D13" s="21"/>
      <c r="E13" s="22"/>
      <c r="F13" s="50"/>
    </row>
    <row r="14" spans="1:6" s="50" customFormat="1" ht="21" customHeight="1">
      <c r="A14" s="49"/>
      <c r="B14" s="907" t="s">
        <v>313</v>
      </c>
      <c r="C14" s="400"/>
      <c r="D14" s="285">
        <v>174120194</v>
      </c>
      <c r="E14" s="286">
        <v>232407312</v>
      </c>
    </row>
    <row r="15" spans="1:6" ht="21" customHeight="1">
      <c r="B15" s="52" t="s">
        <v>314</v>
      </c>
      <c r="C15" s="60"/>
      <c r="D15" s="21"/>
      <c r="E15" s="22"/>
      <c r="F15" s="50"/>
    </row>
    <row r="16" spans="1:6" ht="18" customHeight="1">
      <c r="A16" s="56"/>
      <c r="B16" s="901" t="s">
        <v>305</v>
      </c>
      <c r="C16" s="20">
        <v>8</v>
      </c>
      <c r="D16" s="21">
        <v>803064063</v>
      </c>
      <c r="E16" s="22">
        <v>722132796</v>
      </c>
      <c r="F16" s="50"/>
    </row>
    <row r="17" spans="1:6" ht="18" customHeight="1">
      <c r="A17" s="56"/>
      <c r="B17" s="901" t="s">
        <v>315</v>
      </c>
      <c r="C17" s="20">
        <v>8</v>
      </c>
      <c r="D17" s="21">
        <v>1840383</v>
      </c>
      <c r="E17" s="22">
        <v>1829986</v>
      </c>
      <c r="F17" s="50"/>
    </row>
    <row r="18" spans="1:6" ht="18" customHeight="1">
      <c r="B18" s="901" t="s">
        <v>308</v>
      </c>
      <c r="C18" s="20">
        <v>15</v>
      </c>
      <c r="D18" s="21">
        <v>1249559</v>
      </c>
      <c r="E18" s="22">
        <v>1239995</v>
      </c>
      <c r="F18" s="50"/>
    </row>
    <row r="19" spans="1:6" ht="18" customHeight="1">
      <c r="B19" s="901" t="s">
        <v>316</v>
      </c>
      <c r="C19" s="20">
        <v>23</v>
      </c>
      <c r="D19" s="21">
        <v>39961007</v>
      </c>
      <c r="E19" s="22">
        <v>40336291</v>
      </c>
      <c r="F19" s="50"/>
    </row>
    <row r="20" spans="1:6" ht="18" customHeight="1">
      <c r="B20" s="901" t="s">
        <v>310</v>
      </c>
      <c r="C20" s="20">
        <v>19</v>
      </c>
      <c r="D20" s="21">
        <v>14166972</v>
      </c>
      <c r="E20" s="22">
        <v>13957804</v>
      </c>
      <c r="F20" s="50"/>
    </row>
    <row r="21" spans="1:6" ht="18" customHeight="1">
      <c r="B21" s="901" t="s">
        <v>311</v>
      </c>
      <c r="C21" s="20">
        <v>8</v>
      </c>
      <c r="D21" s="21">
        <v>7881017</v>
      </c>
      <c r="E21" s="22">
        <v>7703197</v>
      </c>
      <c r="F21" s="50"/>
    </row>
    <row r="22" spans="1:6" ht="21" customHeight="1">
      <c r="B22" s="905" t="s">
        <v>317</v>
      </c>
      <c r="C22" s="400"/>
      <c r="D22" s="285">
        <v>868163001</v>
      </c>
      <c r="E22" s="286">
        <v>787200069</v>
      </c>
      <c r="F22" s="50"/>
    </row>
    <row r="23" spans="1:6" ht="4.5" customHeight="1">
      <c r="B23" s="19"/>
      <c r="C23" s="20"/>
      <c r="D23" s="21"/>
      <c r="E23" s="22"/>
      <c r="F23" s="50"/>
    </row>
    <row r="24" spans="1:6" ht="21" customHeight="1">
      <c r="B24" s="908" t="s">
        <v>318</v>
      </c>
      <c r="C24" s="400"/>
      <c r="D24" s="285">
        <v>1042283195</v>
      </c>
      <c r="E24" s="286">
        <v>1019607381</v>
      </c>
      <c r="F24" s="50"/>
    </row>
    <row r="25" spans="1:6" ht="21" customHeight="1">
      <c r="B25" s="52" t="s">
        <v>319</v>
      </c>
      <c r="C25" s="40"/>
      <c r="D25" s="676"/>
      <c r="E25" s="677"/>
      <c r="F25" s="50"/>
    </row>
    <row r="26" spans="1:6" ht="18" customHeight="1">
      <c r="B26" s="901" t="s">
        <v>320</v>
      </c>
      <c r="C26" s="20">
        <v>3</v>
      </c>
      <c r="D26" s="21">
        <v>155567354</v>
      </c>
      <c r="E26" s="22">
        <v>155567354</v>
      </c>
      <c r="F26" s="50"/>
    </row>
    <row r="27" spans="1:6" ht="18" customHeight="1">
      <c r="B27" s="901" t="s">
        <v>321</v>
      </c>
      <c r="C27" s="20">
        <v>3</v>
      </c>
      <c r="D27" s="21">
        <v>351823822</v>
      </c>
      <c r="E27" s="22">
        <v>303530135</v>
      </c>
      <c r="F27" s="50"/>
    </row>
    <row r="28" spans="1:6" ht="18" customHeight="1">
      <c r="B28" s="19" t="s">
        <v>327</v>
      </c>
      <c r="C28" s="20">
        <v>3</v>
      </c>
      <c r="D28" s="21">
        <v>164064038</v>
      </c>
      <c r="E28" s="22">
        <v>164064038</v>
      </c>
      <c r="F28" s="50"/>
    </row>
    <row r="29" spans="1:6" s="50" customFormat="1" ht="18" customHeight="1">
      <c r="A29" s="49"/>
      <c r="B29" s="901" t="s">
        <v>322</v>
      </c>
      <c r="C29" s="20">
        <v>3</v>
      </c>
      <c r="D29" s="21">
        <v>-5965550</v>
      </c>
      <c r="E29" s="22">
        <v>-5965550</v>
      </c>
    </row>
    <row r="30" spans="1:6" s="50" customFormat="1" ht="21.75" customHeight="1">
      <c r="A30" s="49"/>
      <c r="B30" s="909" t="s">
        <v>323</v>
      </c>
      <c r="C30" s="20"/>
      <c r="D30" s="36">
        <v>665489664</v>
      </c>
      <c r="E30" s="37">
        <v>617195977</v>
      </c>
    </row>
    <row r="31" spans="1:6" s="50" customFormat="1" ht="21.75" customHeight="1">
      <c r="A31" s="49"/>
      <c r="B31" s="910" t="s">
        <v>324</v>
      </c>
      <c r="C31" s="20">
        <v>4</v>
      </c>
      <c r="D31" s="36">
        <v>55774491</v>
      </c>
      <c r="E31" s="37">
        <v>54394490</v>
      </c>
    </row>
    <row r="32" spans="1:6" s="50" customFormat="1" ht="18" customHeight="1">
      <c r="A32" s="49"/>
      <c r="B32" s="905" t="s">
        <v>325</v>
      </c>
      <c r="C32" s="402"/>
      <c r="D32" s="285">
        <v>721264155</v>
      </c>
      <c r="E32" s="286">
        <v>671590467</v>
      </c>
    </row>
    <row r="33" spans="1:6" ht="11.25" customHeight="1">
      <c r="B33" s="901"/>
      <c r="C33" s="20"/>
      <c r="D33" s="21"/>
      <c r="E33" s="22"/>
      <c r="F33" s="50"/>
    </row>
    <row r="34" spans="1:6" s="50" customFormat="1" ht="20.25" customHeight="1" thickBot="1">
      <c r="A34" s="49"/>
      <c r="B34" s="911" t="s">
        <v>326</v>
      </c>
      <c r="C34" s="401"/>
      <c r="D34" s="290">
        <v>1763547350</v>
      </c>
      <c r="E34" s="291">
        <v>1691197848</v>
      </c>
    </row>
    <row r="36" spans="1:6" s="50" customFormat="1" ht="15" customHeight="1">
      <c r="A36" s="49"/>
      <c r="D36" s="61">
        <v>0</v>
      </c>
      <c r="E36" s="61">
        <v>0</v>
      </c>
    </row>
    <row r="37" spans="1:6">
      <c r="D37" s="61"/>
      <c r="E37" s="61"/>
    </row>
    <row r="40" spans="1:6">
      <c r="D40" s="236"/>
    </row>
    <row r="43" spans="1:6">
      <c r="D43" s="62"/>
    </row>
  </sheetData>
  <mergeCells count="2">
    <mergeCell ref="B2:B3"/>
    <mergeCell ref="C2:C3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59999389629810485"/>
    <pageSetUpPr fitToPage="1"/>
  </sheetPr>
  <dimension ref="A1:E50"/>
  <sheetViews>
    <sheetView showGridLines="0" topLeftCell="A22" zoomScaleNormal="100" workbookViewId="0">
      <selection activeCell="I30" sqref="I30"/>
    </sheetView>
  </sheetViews>
  <sheetFormatPr baseColWidth="10" defaultRowHeight="10.5"/>
  <cols>
    <col min="1" max="1" width="7.5703125" style="63" customWidth="1"/>
    <col min="2" max="2" width="54.28515625" style="63" customWidth="1"/>
    <col min="3" max="3" width="4.42578125" style="63" customWidth="1"/>
    <col min="4" max="5" width="11.7109375" style="63" customWidth="1"/>
    <col min="6" max="16384" width="11.42578125" style="63"/>
  </cols>
  <sheetData>
    <row r="1" spans="1:5" ht="15" thickBot="1">
      <c r="D1" s="532" t="s">
        <v>48</v>
      </c>
    </row>
    <row r="2" spans="1:5" ht="11.25" thickBot="1">
      <c r="B2" s="64"/>
      <c r="C2" s="64"/>
    </row>
    <row r="3" spans="1:5">
      <c r="A3" s="51"/>
      <c r="B3" s="1088" t="s">
        <v>328</v>
      </c>
      <c r="C3" s="1084" t="s">
        <v>291</v>
      </c>
      <c r="D3" s="280">
        <v>42460</v>
      </c>
      <c r="E3" s="281">
        <v>42094</v>
      </c>
    </row>
    <row r="4" spans="1:5" ht="16.5" customHeight="1">
      <c r="B4" s="1089"/>
      <c r="C4" s="1085"/>
      <c r="D4" s="404" t="s">
        <v>292</v>
      </c>
      <c r="E4" s="405" t="s">
        <v>292</v>
      </c>
    </row>
    <row r="5" spans="1:5" ht="21" customHeight="1">
      <c r="B5" s="912" t="s">
        <v>329</v>
      </c>
      <c r="C5" s="20">
        <v>17</v>
      </c>
      <c r="D5" s="21">
        <v>139065860</v>
      </c>
      <c r="E5" s="22">
        <v>130965597</v>
      </c>
    </row>
    <row r="6" spans="1:5" ht="21" customHeight="1">
      <c r="B6" s="912" t="s">
        <v>330</v>
      </c>
      <c r="C6" s="20"/>
      <c r="D6" s="21">
        <v>-8915144</v>
      </c>
      <c r="E6" s="22">
        <v>-8729348</v>
      </c>
    </row>
    <row r="7" spans="1:5" ht="21" customHeight="1">
      <c r="B7" s="912" t="s">
        <v>331</v>
      </c>
      <c r="C7" s="20">
        <v>19</v>
      </c>
      <c r="D7" s="21">
        <v>-12466122</v>
      </c>
      <c r="E7" s="22">
        <v>-13164019</v>
      </c>
    </row>
    <row r="8" spans="1:5" ht="21" customHeight="1">
      <c r="B8" s="912" t="s">
        <v>332</v>
      </c>
      <c r="C8" s="23" t="s">
        <v>74</v>
      </c>
      <c r="D8" s="21">
        <v>-16527355</v>
      </c>
      <c r="E8" s="22">
        <v>-16902658</v>
      </c>
    </row>
    <row r="9" spans="1:5" ht="21" customHeight="1">
      <c r="B9" s="912" t="s">
        <v>333</v>
      </c>
      <c r="C9" s="20">
        <v>21</v>
      </c>
      <c r="D9" s="21">
        <v>-26641698</v>
      </c>
      <c r="E9" s="22">
        <v>-24484997</v>
      </c>
    </row>
    <row r="10" spans="1:5" ht="21" customHeight="1">
      <c r="B10" s="912" t="s">
        <v>334</v>
      </c>
      <c r="C10" s="20">
        <v>5</v>
      </c>
      <c r="D10" s="21">
        <v>-35198</v>
      </c>
      <c r="E10" s="22">
        <v>15567</v>
      </c>
    </row>
    <row r="11" spans="1:5" ht="21" customHeight="1">
      <c r="B11" s="912" t="s">
        <v>335</v>
      </c>
      <c r="C11" s="20">
        <v>5</v>
      </c>
      <c r="D11" s="21">
        <v>1913299</v>
      </c>
      <c r="E11" s="22">
        <v>1430636</v>
      </c>
    </row>
    <row r="12" spans="1:5" ht="21" customHeight="1">
      <c r="B12" s="912" t="s">
        <v>336</v>
      </c>
      <c r="C12" s="20">
        <v>5</v>
      </c>
      <c r="D12" s="21">
        <v>-6863310</v>
      </c>
      <c r="E12" s="22">
        <v>-6604343</v>
      </c>
    </row>
    <row r="13" spans="1:5" ht="21" customHeight="1">
      <c r="B13" s="912" t="s">
        <v>337</v>
      </c>
      <c r="C13" s="20">
        <v>20</v>
      </c>
      <c r="D13" s="21">
        <v>11250</v>
      </c>
      <c r="E13" s="22">
        <v>6192</v>
      </c>
    </row>
    <row r="14" spans="1:5" ht="21" customHeight="1">
      <c r="B14" s="912" t="s">
        <v>338</v>
      </c>
      <c r="C14" s="20"/>
      <c r="D14" s="21">
        <v>-5455580</v>
      </c>
      <c r="E14" s="22">
        <v>566272</v>
      </c>
    </row>
    <row r="15" spans="1:5" ht="21" customHeight="1">
      <c r="B15" s="913" t="s">
        <v>339</v>
      </c>
      <c r="C15" s="671"/>
      <c r="D15" s="285">
        <v>64086002</v>
      </c>
      <c r="E15" s="286">
        <v>63098899</v>
      </c>
    </row>
    <row r="16" spans="1:5" ht="21" customHeight="1">
      <c r="B16" s="912" t="s">
        <v>340</v>
      </c>
      <c r="C16" s="20">
        <v>23</v>
      </c>
      <c r="D16" s="21">
        <v>-14412314</v>
      </c>
      <c r="E16" s="22">
        <v>-14327768</v>
      </c>
    </row>
    <row r="17" spans="2:5" ht="21" customHeight="1">
      <c r="B17" s="913" t="s">
        <v>341</v>
      </c>
      <c r="C17" s="400"/>
      <c r="D17" s="285">
        <v>49673688</v>
      </c>
      <c r="E17" s="286">
        <v>48771131</v>
      </c>
    </row>
    <row r="18" spans="2:5" ht="10.5" customHeight="1">
      <c r="B18" s="39"/>
      <c r="C18" s="20"/>
      <c r="D18" s="21"/>
      <c r="E18" s="22"/>
    </row>
    <row r="19" spans="2:5" ht="21" customHeight="1">
      <c r="B19" s="913" t="s">
        <v>342</v>
      </c>
      <c r="C19" s="400"/>
      <c r="D19" s="285">
        <v>49673688</v>
      </c>
      <c r="E19" s="286">
        <v>48771131</v>
      </c>
    </row>
    <row r="20" spans="2:5" ht="21" customHeight="1">
      <c r="B20" s="914" t="s">
        <v>343</v>
      </c>
      <c r="C20" s="28" t="s">
        <v>24</v>
      </c>
      <c r="D20" s="29"/>
      <c r="E20" s="22"/>
    </row>
    <row r="21" spans="2:5" ht="21" customHeight="1">
      <c r="B21" s="915" t="s">
        <v>344</v>
      </c>
      <c r="C21" s="400"/>
      <c r="D21" s="285">
        <v>48293687</v>
      </c>
      <c r="E21" s="286">
        <v>47593901</v>
      </c>
    </row>
    <row r="22" spans="2:5" ht="21" customHeight="1">
      <c r="B22" s="912" t="s">
        <v>345</v>
      </c>
      <c r="C22" s="20">
        <v>4</v>
      </c>
      <c r="D22" s="21">
        <v>1380001</v>
      </c>
      <c r="E22" s="22">
        <v>1177230</v>
      </c>
    </row>
    <row r="23" spans="2:5" ht="21" customHeight="1">
      <c r="B23" s="913" t="s">
        <v>342</v>
      </c>
      <c r="C23" s="591"/>
      <c r="D23" s="592">
        <v>49673688</v>
      </c>
      <c r="E23" s="593">
        <v>48771131</v>
      </c>
    </row>
    <row r="24" spans="2:5" ht="21" customHeight="1">
      <c r="B24" s="916" t="s">
        <v>346</v>
      </c>
      <c r="C24" s="28"/>
      <c r="E24" s="22"/>
    </row>
    <row r="25" spans="2:5" ht="21" customHeight="1">
      <c r="B25" s="912" t="s">
        <v>347</v>
      </c>
      <c r="C25" s="20">
        <v>24</v>
      </c>
      <c r="D25" s="31">
        <v>7.8924598747020811</v>
      </c>
      <c r="E25" s="32">
        <v>7.778096419166407</v>
      </c>
    </row>
    <row r="26" spans="2:5" ht="21" customHeight="1" thickBot="1">
      <c r="B26" s="917" t="s">
        <v>348</v>
      </c>
      <c r="C26" s="408"/>
      <c r="D26" s="409">
        <v>7.8924598747020811</v>
      </c>
      <c r="E26" s="672">
        <v>7.778096419166407</v>
      </c>
    </row>
    <row r="27" spans="2:5" ht="21" customHeight="1" thickBot="1">
      <c r="B27" s="228"/>
      <c r="C27" s="228"/>
      <c r="D27" s="33"/>
      <c r="E27" s="33"/>
    </row>
    <row r="28" spans="2:5">
      <c r="B28" s="1090" t="s">
        <v>349</v>
      </c>
      <c r="C28" s="1086" t="s">
        <v>291</v>
      </c>
      <c r="D28" s="280">
        <v>42460</v>
      </c>
      <c r="E28" s="281">
        <v>42094</v>
      </c>
    </row>
    <row r="29" spans="2:5" ht="11.25" customHeight="1">
      <c r="B29" s="1091"/>
      <c r="C29" s="1087"/>
      <c r="D29" s="410" t="s">
        <v>292</v>
      </c>
      <c r="E29" s="673" t="s">
        <v>292</v>
      </c>
    </row>
    <row r="30" spans="2:5" s="66" customFormat="1" ht="10.5" customHeight="1">
      <c r="B30" s="34"/>
      <c r="C30" s="35"/>
      <c r="D30" s="35"/>
      <c r="E30" s="32"/>
    </row>
    <row r="31" spans="2:5" ht="24.95" customHeight="1">
      <c r="B31" s="918" t="s">
        <v>342</v>
      </c>
      <c r="C31" s="400"/>
      <c r="D31" s="285">
        <v>49673688</v>
      </c>
      <c r="E31" s="286">
        <v>48771131</v>
      </c>
    </row>
    <row r="32" spans="2:5" s="66" customFormat="1" ht="11.25" customHeight="1">
      <c r="B32" s="41"/>
      <c r="C32" s="35"/>
      <c r="D32" s="35"/>
      <c r="E32" s="32"/>
    </row>
    <row r="33" spans="2:5" ht="24.95" hidden="1" customHeight="1">
      <c r="B33" s="24" t="s">
        <v>83</v>
      </c>
      <c r="C33" s="27"/>
      <c r="D33" s="25"/>
      <c r="E33" s="26"/>
    </row>
    <row r="34" spans="2:5" ht="24.95" hidden="1" customHeight="1">
      <c r="B34" s="919" t="s">
        <v>143</v>
      </c>
      <c r="C34" s="400"/>
      <c r="D34" s="285"/>
      <c r="E34" s="286"/>
    </row>
    <row r="35" spans="2:5" ht="24.95" hidden="1" customHeight="1">
      <c r="B35" s="39" t="s">
        <v>84</v>
      </c>
      <c r="C35" s="20"/>
      <c r="D35" s="21"/>
      <c r="E35" s="22"/>
    </row>
    <row r="36" spans="2:5" ht="24.95" hidden="1" customHeight="1" thickBot="1">
      <c r="B36" s="407" t="s">
        <v>144</v>
      </c>
      <c r="C36" s="400"/>
      <c r="D36" s="285">
        <v>0</v>
      </c>
      <c r="E36" s="286">
        <v>0</v>
      </c>
    </row>
    <row r="37" spans="2:5" ht="24.95" hidden="1" customHeight="1" thickBot="1">
      <c r="B37" s="919" t="s">
        <v>139</v>
      </c>
      <c r="C37" s="400"/>
      <c r="D37" s="285"/>
      <c r="E37" s="286"/>
    </row>
    <row r="38" spans="2:5" ht="24.95" hidden="1" customHeight="1">
      <c r="B38" s="39" t="s">
        <v>140</v>
      </c>
      <c r="C38" s="30"/>
      <c r="D38" s="21"/>
      <c r="E38" s="22"/>
    </row>
    <row r="39" spans="2:5" ht="24.95" hidden="1" customHeight="1">
      <c r="B39" s="407" t="s">
        <v>139</v>
      </c>
      <c r="C39" s="400"/>
      <c r="D39" s="285">
        <v>0</v>
      </c>
      <c r="E39" s="286">
        <v>0</v>
      </c>
    </row>
    <row r="40" spans="2:5" ht="9.75" hidden="1" customHeight="1">
      <c r="B40" s="39"/>
      <c r="C40" s="30"/>
      <c r="D40" s="21"/>
      <c r="E40" s="22"/>
    </row>
    <row r="41" spans="2:5" ht="24.95" hidden="1" customHeight="1">
      <c r="B41" s="406" t="s">
        <v>142</v>
      </c>
      <c r="C41" s="400"/>
      <c r="D41" s="285">
        <v>0</v>
      </c>
      <c r="E41" s="286">
        <v>0</v>
      </c>
    </row>
    <row r="42" spans="2:5" ht="7.5" hidden="1" customHeight="1">
      <c r="B42" s="39"/>
      <c r="C42" s="30"/>
      <c r="D42" s="21"/>
      <c r="E42" s="22"/>
    </row>
    <row r="43" spans="2:5" ht="24.95" customHeight="1">
      <c r="B43" s="913" t="s">
        <v>350</v>
      </c>
      <c r="C43" s="400"/>
      <c r="D43" s="285">
        <v>49673688</v>
      </c>
      <c r="E43" s="286">
        <v>48771131</v>
      </c>
    </row>
    <row r="44" spans="2:5" ht="24.95" customHeight="1">
      <c r="B44" s="914" t="s">
        <v>351</v>
      </c>
      <c r="C44" s="28"/>
      <c r="D44" s="38"/>
      <c r="E44" s="32"/>
    </row>
    <row r="45" spans="2:5" ht="24.95" customHeight="1">
      <c r="B45" s="918" t="s">
        <v>352</v>
      </c>
      <c r="C45" s="400"/>
      <c r="D45" s="285">
        <v>48293687</v>
      </c>
      <c r="E45" s="286">
        <v>47593901</v>
      </c>
    </row>
    <row r="46" spans="2:5" ht="24.95" customHeight="1">
      <c r="B46" s="39" t="s">
        <v>353</v>
      </c>
      <c r="C46" s="20">
        <v>4</v>
      </c>
      <c r="D46" s="21">
        <v>1380001</v>
      </c>
      <c r="E46" s="21">
        <v>1177230</v>
      </c>
    </row>
    <row r="47" spans="2:5" ht="24.95" customHeight="1" thickBot="1">
      <c r="B47" s="920" t="s">
        <v>354</v>
      </c>
      <c r="C47" s="401"/>
      <c r="D47" s="290">
        <v>49673688</v>
      </c>
      <c r="E47" s="291">
        <v>48771131</v>
      </c>
    </row>
    <row r="49" spans="4:5">
      <c r="D49" s="65"/>
      <c r="E49" s="65"/>
    </row>
    <row r="50" spans="4:5">
      <c r="D50" s="65"/>
      <c r="E50" s="65"/>
    </row>
  </sheetData>
  <mergeCells count="4">
    <mergeCell ref="C3:C4"/>
    <mergeCell ref="C28:C29"/>
    <mergeCell ref="B3:B4"/>
    <mergeCell ref="B28:B29"/>
  </mergeCells>
  <hyperlinks>
    <hyperlink ref="D1" location="Inicio!A1" display="Inicio"/>
  </hyperlinks>
  <pageMargins left="0.74803149606299213" right="0.74803149606299213" top="0.98425196850393704" bottom="0.98425196850393704" header="0" footer="0"/>
  <pageSetup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59999389629810485"/>
    <pageSetUpPr fitToPage="1"/>
  </sheetPr>
  <dimension ref="B1:E98"/>
  <sheetViews>
    <sheetView showGridLines="0" topLeftCell="A25" workbookViewId="0">
      <selection activeCell="H75" sqref="H75"/>
    </sheetView>
  </sheetViews>
  <sheetFormatPr baseColWidth="10" defaultRowHeight="10.5"/>
  <cols>
    <col min="1" max="1" width="7.42578125" style="3" customWidth="1"/>
    <col min="2" max="2" width="61.140625" style="3" customWidth="1"/>
    <col min="3" max="3" width="6" style="471" bestFit="1" customWidth="1"/>
    <col min="4" max="4" width="12.140625" style="471" bestFit="1" customWidth="1"/>
    <col min="5" max="5" width="11.5703125" style="3" bestFit="1" customWidth="1"/>
    <col min="6" max="16384" width="11.42578125" style="3"/>
  </cols>
  <sheetData>
    <row r="1" spans="2:5" ht="11.25" thickBot="1">
      <c r="B1" s="16"/>
    </row>
    <row r="2" spans="2:5" ht="12" customHeight="1">
      <c r="B2" s="1092" t="s">
        <v>355</v>
      </c>
      <c r="C2" s="1094" t="s">
        <v>291</v>
      </c>
      <c r="D2" s="280">
        <v>42460</v>
      </c>
      <c r="E2" s="281">
        <v>42094</v>
      </c>
    </row>
    <row r="3" spans="2:5" ht="12" customHeight="1">
      <c r="B3" s="1093"/>
      <c r="C3" s="1095"/>
      <c r="D3" s="533" t="s">
        <v>292</v>
      </c>
      <c r="E3" s="534" t="s">
        <v>292</v>
      </c>
    </row>
    <row r="4" spans="2:5" s="472" customFormat="1" ht="21" customHeight="1">
      <c r="B4" s="921" t="s">
        <v>356</v>
      </c>
      <c r="C4" s="462"/>
      <c r="D4" s="463">
        <v>160322456</v>
      </c>
      <c r="E4" s="470">
        <v>151667788</v>
      </c>
    </row>
    <row r="5" spans="2:5" s="472" customFormat="1" ht="21" customHeight="1">
      <c r="B5" s="922" t="s">
        <v>357</v>
      </c>
      <c r="C5" s="244"/>
      <c r="D5" s="42">
        <v>159877668</v>
      </c>
      <c r="E5" s="246">
        <v>151427147</v>
      </c>
    </row>
    <row r="6" spans="2:5" s="472" customFormat="1" ht="21" hidden="1" customHeight="1">
      <c r="B6" s="245" t="s">
        <v>160</v>
      </c>
      <c r="C6" s="244"/>
      <c r="D6" s="42"/>
      <c r="E6" s="246"/>
    </row>
    <row r="7" spans="2:5" s="472" customFormat="1" ht="21" hidden="1" customHeight="1">
      <c r="B7" s="245" t="s">
        <v>161</v>
      </c>
      <c r="C7" s="244"/>
      <c r="D7" s="42"/>
      <c r="E7" s="246"/>
    </row>
    <row r="8" spans="2:5" s="472" customFormat="1" ht="21" customHeight="1">
      <c r="B8" s="922" t="s">
        <v>358</v>
      </c>
      <c r="C8" s="244"/>
      <c r="D8" s="42">
        <v>62913</v>
      </c>
      <c r="E8" s="246">
        <v>69382</v>
      </c>
    </row>
    <row r="9" spans="2:5" s="472" customFormat="1" ht="21" hidden="1" customHeight="1">
      <c r="B9" s="245" t="s">
        <v>162</v>
      </c>
      <c r="C9" s="244"/>
      <c r="D9" s="42"/>
      <c r="E9" s="246"/>
    </row>
    <row r="10" spans="2:5" s="472" customFormat="1" ht="21" customHeight="1">
      <c r="B10" s="922" t="s">
        <v>359</v>
      </c>
      <c r="C10" s="244"/>
      <c r="D10" s="42">
        <v>381875</v>
      </c>
      <c r="E10" s="246">
        <v>171259</v>
      </c>
    </row>
    <row r="11" spans="2:5" s="472" customFormat="1" ht="21" customHeight="1">
      <c r="B11" s="921" t="s">
        <v>360</v>
      </c>
      <c r="C11" s="462"/>
      <c r="D11" s="463">
        <v>-75303289</v>
      </c>
      <c r="E11" s="470">
        <v>-69162713</v>
      </c>
    </row>
    <row r="12" spans="2:5" s="472" customFormat="1" ht="21" customHeight="1">
      <c r="B12" s="922" t="s">
        <v>361</v>
      </c>
      <c r="C12" s="244"/>
      <c r="D12" s="42">
        <v>-44816412</v>
      </c>
      <c r="E12" s="246">
        <v>-40807097</v>
      </c>
    </row>
    <row r="13" spans="2:5" s="472" customFormat="1" ht="21" hidden="1" customHeight="1">
      <c r="B13" s="245" t="s">
        <v>163</v>
      </c>
      <c r="C13" s="244"/>
      <c r="D13" s="42">
        <v>0</v>
      </c>
      <c r="E13" s="246"/>
    </row>
    <row r="14" spans="2:5" s="472" customFormat="1" ht="21" customHeight="1">
      <c r="B14" s="922" t="s">
        <v>362</v>
      </c>
      <c r="C14" s="247"/>
      <c r="D14" s="42">
        <v>-16223314</v>
      </c>
      <c r="E14" s="246">
        <v>-14453898</v>
      </c>
    </row>
    <row r="15" spans="2:5" s="472" customFormat="1" ht="21" customHeight="1">
      <c r="B15" s="922" t="s">
        <v>363</v>
      </c>
      <c r="C15" s="244"/>
      <c r="D15" s="42">
        <v>-7768</v>
      </c>
      <c r="E15" s="246">
        <v>-46008</v>
      </c>
    </row>
    <row r="16" spans="2:5" s="472" customFormat="1" ht="21" hidden="1" customHeight="1">
      <c r="B16" s="245" t="s">
        <v>164</v>
      </c>
      <c r="C16" s="244"/>
      <c r="D16" s="42">
        <v>0</v>
      </c>
      <c r="E16" s="246"/>
    </row>
    <row r="17" spans="2:5" s="472" customFormat="1" ht="21" customHeight="1">
      <c r="B17" s="922" t="s">
        <v>364</v>
      </c>
      <c r="C17" s="244"/>
      <c r="D17" s="42">
        <v>-14255795</v>
      </c>
      <c r="E17" s="246">
        <v>-13855710</v>
      </c>
    </row>
    <row r="18" spans="2:5" s="472" customFormat="1" ht="21" customHeight="1">
      <c r="B18" s="921" t="s">
        <v>365</v>
      </c>
      <c r="C18" s="462"/>
      <c r="D18" s="463">
        <v>-18721296</v>
      </c>
      <c r="E18" s="470">
        <v>-18921952</v>
      </c>
    </row>
    <row r="19" spans="2:5" s="472" customFormat="1" ht="21" hidden="1" customHeight="1">
      <c r="B19" s="245" t="s">
        <v>25</v>
      </c>
      <c r="C19" s="244"/>
      <c r="D19" s="42">
        <v>0</v>
      </c>
      <c r="E19" s="246">
        <v>0</v>
      </c>
    </row>
    <row r="20" spans="2:5" s="472" customFormat="1" ht="21" hidden="1" customHeight="1">
      <c r="B20" s="245" t="s">
        <v>26</v>
      </c>
      <c r="C20" s="244"/>
      <c r="D20" s="42">
        <v>0</v>
      </c>
      <c r="E20" s="246">
        <v>0</v>
      </c>
    </row>
    <row r="21" spans="2:5" s="472" customFormat="1" ht="21" customHeight="1">
      <c r="B21" s="922" t="s">
        <v>366</v>
      </c>
      <c r="C21" s="244"/>
      <c r="D21" s="42">
        <v>-6920577</v>
      </c>
      <c r="E21" s="246">
        <v>-8106812</v>
      </c>
    </row>
    <row r="22" spans="2:5" s="472" customFormat="1" ht="21" customHeight="1">
      <c r="B22" s="922" t="s">
        <v>367</v>
      </c>
      <c r="C22" s="244"/>
      <c r="D22" s="42">
        <v>695059</v>
      </c>
      <c r="E22" s="246">
        <v>99488</v>
      </c>
    </row>
    <row r="23" spans="2:5" s="472" customFormat="1" ht="21" customHeight="1">
      <c r="B23" s="922" t="s">
        <v>368</v>
      </c>
      <c r="C23" s="244"/>
      <c r="D23" s="42">
        <v>-12031728</v>
      </c>
      <c r="E23" s="246">
        <v>-10185224</v>
      </c>
    </row>
    <row r="24" spans="2:5" s="472" customFormat="1" ht="21" customHeight="1">
      <c r="B24" s="922" t="s">
        <v>369</v>
      </c>
      <c r="C24" s="244"/>
      <c r="D24" s="42">
        <v>-464050</v>
      </c>
      <c r="E24" s="246">
        <v>-729404</v>
      </c>
    </row>
    <row r="25" spans="2:5" s="472" customFormat="1" ht="21" customHeight="1">
      <c r="B25" s="921" t="s">
        <v>370</v>
      </c>
      <c r="C25" s="462"/>
      <c r="D25" s="463">
        <v>66297871</v>
      </c>
      <c r="E25" s="470">
        <v>63583123</v>
      </c>
    </row>
    <row r="26" spans="2:5" s="472" customFormat="1" ht="21" hidden="1" customHeight="1">
      <c r="B26" s="245" t="s">
        <v>165</v>
      </c>
      <c r="C26" s="244"/>
      <c r="D26" s="42">
        <v>0</v>
      </c>
      <c r="E26" s="246">
        <v>0</v>
      </c>
    </row>
    <row r="27" spans="2:5" s="472" customFormat="1" ht="21" hidden="1" customHeight="1">
      <c r="B27" s="245" t="s">
        <v>166</v>
      </c>
      <c r="C27" s="244"/>
      <c r="D27" s="42">
        <v>0</v>
      </c>
      <c r="E27" s="246">
        <v>0</v>
      </c>
    </row>
    <row r="28" spans="2:5" s="472" customFormat="1" ht="21" hidden="1" customHeight="1">
      <c r="B28" s="245" t="s">
        <v>167</v>
      </c>
      <c r="C28" s="244"/>
      <c r="D28" s="42">
        <v>0</v>
      </c>
      <c r="E28" s="246">
        <v>0</v>
      </c>
    </row>
    <row r="29" spans="2:5" s="472" customFormat="1" ht="21" hidden="1" customHeight="1">
      <c r="B29" s="245" t="s">
        <v>168</v>
      </c>
      <c r="C29" s="244"/>
      <c r="D29" s="42">
        <v>0</v>
      </c>
      <c r="E29" s="246">
        <v>0</v>
      </c>
    </row>
    <row r="30" spans="2:5" s="472" customFormat="1" ht="21" hidden="1" customHeight="1">
      <c r="B30" s="245" t="s">
        <v>169</v>
      </c>
      <c r="C30" s="244"/>
      <c r="D30" s="42">
        <v>0</v>
      </c>
      <c r="E30" s="246">
        <v>0</v>
      </c>
    </row>
    <row r="31" spans="2:5" s="472" customFormat="1" ht="21" hidden="1" customHeight="1">
      <c r="B31" s="245" t="s">
        <v>170</v>
      </c>
      <c r="C31" s="244"/>
      <c r="D31" s="42">
        <v>0</v>
      </c>
      <c r="E31" s="246">
        <v>0</v>
      </c>
    </row>
    <row r="32" spans="2:5" s="472" customFormat="1" ht="21" hidden="1" customHeight="1">
      <c r="B32" s="245" t="s">
        <v>171</v>
      </c>
      <c r="C32" s="244"/>
      <c r="D32" s="42">
        <v>0</v>
      </c>
      <c r="E32" s="246">
        <v>0</v>
      </c>
    </row>
    <row r="33" spans="2:5" s="472" customFormat="1" ht="21" hidden="1" customHeight="1">
      <c r="B33" s="245" t="s">
        <v>85</v>
      </c>
      <c r="C33" s="244"/>
      <c r="D33" s="42">
        <v>0</v>
      </c>
      <c r="E33" s="246">
        <v>0</v>
      </c>
    </row>
    <row r="34" spans="2:5" s="472" customFormat="1" ht="21" customHeight="1">
      <c r="B34" s="922" t="s">
        <v>371</v>
      </c>
      <c r="C34" s="244"/>
      <c r="D34" s="42">
        <v>97766</v>
      </c>
      <c r="E34" s="246">
        <v>5125</v>
      </c>
    </row>
    <row r="35" spans="2:5" s="472" customFormat="1" ht="21" customHeight="1">
      <c r="B35" s="922" t="s">
        <v>372</v>
      </c>
      <c r="C35" s="244"/>
      <c r="D35" s="42">
        <v>-31926472</v>
      </c>
      <c r="E35" s="246">
        <v>-25393475</v>
      </c>
    </row>
    <row r="36" spans="2:5" s="472" customFormat="1" ht="21" hidden="1" customHeight="1">
      <c r="B36" s="245" t="s">
        <v>172</v>
      </c>
      <c r="C36" s="244"/>
      <c r="D36" s="42"/>
      <c r="E36" s="246"/>
    </row>
    <row r="37" spans="2:5" s="472" customFormat="1" ht="21" customHeight="1">
      <c r="B37" s="922" t="s">
        <v>373</v>
      </c>
      <c r="C37" s="244"/>
      <c r="D37" s="42">
        <v>-205502</v>
      </c>
      <c r="E37" s="246">
        <v>-10970</v>
      </c>
    </row>
    <row r="38" spans="2:5" s="472" customFormat="1" ht="21" hidden="1" customHeight="1">
      <c r="B38" s="245" t="s">
        <v>173</v>
      </c>
      <c r="C38" s="244"/>
      <c r="D38" s="42"/>
      <c r="E38" s="246"/>
    </row>
    <row r="39" spans="2:5" s="472" customFormat="1" ht="21" hidden="1" customHeight="1">
      <c r="B39" s="245" t="s">
        <v>174</v>
      </c>
      <c r="C39" s="244"/>
      <c r="D39" s="42"/>
      <c r="E39" s="246"/>
    </row>
    <row r="40" spans="2:5" s="472" customFormat="1" ht="21" hidden="1" customHeight="1">
      <c r="B40" s="245" t="s">
        <v>175</v>
      </c>
      <c r="C40" s="244"/>
      <c r="D40" s="42"/>
      <c r="E40" s="246"/>
    </row>
    <row r="41" spans="2:5" s="472" customFormat="1" ht="21" hidden="1" customHeight="1">
      <c r="B41" s="245" t="s">
        <v>176</v>
      </c>
      <c r="C41" s="244"/>
      <c r="D41" s="42"/>
      <c r="E41" s="246"/>
    </row>
    <row r="42" spans="2:5" s="472" customFormat="1" ht="21" hidden="1" customHeight="1">
      <c r="B42" s="245" t="s">
        <v>177</v>
      </c>
      <c r="C42" s="244"/>
      <c r="D42" s="42"/>
      <c r="E42" s="246"/>
    </row>
    <row r="43" spans="2:5" s="472" customFormat="1" ht="21" hidden="1" customHeight="1">
      <c r="B43" s="245" t="s">
        <v>178</v>
      </c>
      <c r="C43" s="244"/>
      <c r="D43" s="42"/>
      <c r="E43" s="246"/>
    </row>
    <row r="44" spans="2:5" s="472" customFormat="1" ht="21" hidden="1" customHeight="1">
      <c r="B44" s="245" t="s">
        <v>179</v>
      </c>
      <c r="C44" s="244"/>
      <c r="D44" s="42"/>
      <c r="E44" s="246"/>
    </row>
    <row r="45" spans="2:5" s="472" customFormat="1" ht="21" hidden="1" customHeight="1">
      <c r="B45" s="245" t="s">
        <v>180</v>
      </c>
      <c r="C45" s="244"/>
      <c r="D45" s="42"/>
      <c r="E45" s="246"/>
    </row>
    <row r="46" spans="2:5" s="472" customFormat="1" ht="21" hidden="1" customHeight="1">
      <c r="B46" s="245" t="s">
        <v>27</v>
      </c>
      <c r="C46" s="244"/>
      <c r="D46" s="42"/>
      <c r="E46" s="246"/>
    </row>
    <row r="47" spans="2:5" s="472" customFormat="1" ht="21" hidden="1" customHeight="1">
      <c r="B47" s="245" t="s">
        <v>26</v>
      </c>
      <c r="C47" s="244"/>
      <c r="D47" s="42"/>
      <c r="E47" s="246"/>
    </row>
    <row r="48" spans="2:5" s="472" customFormat="1" ht="21" customHeight="1">
      <c r="B48" s="245" t="s">
        <v>367</v>
      </c>
      <c r="C48" s="244"/>
      <c r="D48" s="42">
        <v>5395</v>
      </c>
      <c r="E48" s="246">
        <v>288917</v>
      </c>
    </row>
    <row r="49" spans="2:5" s="472" customFormat="1" ht="21" hidden="1" customHeight="1">
      <c r="B49" s="245" t="s">
        <v>181</v>
      </c>
      <c r="C49" s="244"/>
      <c r="D49" s="42"/>
      <c r="E49" s="246"/>
    </row>
    <row r="50" spans="2:5" s="472" customFormat="1" ht="21" hidden="1" customHeight="1">
      <c r="B50" s="245" t="s">
        <v>182</v>
      </c>
      <c r="C50" s="244"/>
      <c r="D50" s="42"/>
      <c r="E50" s="246"/>
    </row>
    <row r="51" spans="2:5" s="472" customFormat="1" ht="21" customHeight="1">
      <c r="B51" s="922" t="s">
        <v>369</v>
      </c>
      <c r="C51" s="244"/>
      <c r="D51" s="42">
        <v>-1377269</v>
      </c>
      <c r="E51" s="246">
        <v>-115904</v>
      </c>
    </row>
    <row r="52" spans="2:5" s="472" customFormat="1" ht="21" customHeight="1">
      <c r="B52" s="921" t="s">
        <v>374</v>
      </c>
      <c r="C52" s="462"/>
      <c r="D52" s="463">
        <v>-33406082</v>
      </c>
      <c r="E52" s="470">
        <v>-25226307</v>
      </c>
    </row>
    <row r="53" spans="2:5" s="472" customFormat="1" ht="21" hidden="1" customHeight="1">
      <c r="B53" s="245" t="s">
        <v>183</v>
      </c>
      <c r="C53" s="244"/>
      <c r="D53" s="42">
        <v>0</v>
      </c>
      <c r="E53" s="246"/>
    </row>
    <row r="54" spans="2:5" s="472" customFormat="1" ht="21" hidden="1" customHeight="1">
      <c r="B54" s="245" t="s">
        <v>184</v>
      </c>
      <c r="C54" s="244"/>
      <c r="D54" s="42">
        <v>0</v>
      </c>
      <c r="E54" s="246"/>
    </row>
    <row r="55" spans="2:5" s="472" customFormat="1" ht="21" hidden="1" customHeight="1">
      <c r="B55" s="245" t="s">
        <v>185</v>
      </c>
      <c r="C55" s="244"/>
      <c r="D55" s="42">
        <v>0</v>
      </c>
      <c r="E55" s="246">
        <v>0</v>
      </c>
    </row>
    <row r="56" spans="2:5" s="472" customFormat="1" ht="21" hidden="1" customHeight="1">
      <c r="B56" s="245" t="s">
        <v>186</v>
      </c>
      <c r="C56" s="244"/>
      <c r="D56" s="42">
        <v>0</v>
      </c>
      <c r="E56" s="246">
        <v>0</v>
      </c>
    </row>
    <row r="57" spans="2:5" s="472" customFormat="1" ht="21" hidden="1" customHeight="1">
      <c r="B57" s="245" t="s">
        <v>187</v>
      </c>
      <c r="C57" s="244"/>
      <c r="D57" s="42">
        <v>0</v>
      </c>
      <c r="E57" s="246">
        <v>0</v>
      </c>
    </row>
    <row r="58" spans="2:5" s="472" customFormat="1" ht="21" hidden="1" customHeight="1">
      <c r="B58" s="245" t="s">
        <v>188</v>
      </c>
      <c r="C58" s="244"/>
      <c r="D58" s="42">
        <v>0</v>
      </c>
      <c r="E58" s="246">
        <v>0</v>
      </c>
    </row>
    <row r="59" spans="2:5" s="472" customFormat="1" ht="21" customHeight="1">
      <c r="B59" s="922" t="s">
        <v>375</v>
      </c>
      <c r="C59" s="244"/>
      <c r="D59" s="42">
        <v>81333448</v>
      </c>
      <c r="E59" s="246">
        <v>4676761</v>
      </c>
    </row>
    <row r="60" spans="2:5" s="472" customFormat="1" ht="21" customHeight="1">
      <c r="B60" s="922" t="s">
        <v>376</v>
      </c>
      <c r="C60" s="244"/>
      <c r="D60" s="42">
        <v>1495224</v>
      </c>
      <c r="E60" s="246">
        <v>0</v>
      </c>
    </row>
    <row r="61" spans="2:5" s="472" customFormat="1" ht="21" customHeight="1">
      <c r="B61" s="921" t="s">
        <v>377</v>
      </c>
      <c r="C61" s="462"/>
      <c r="D61" s="463">
        <v>82828672</v>
      </c>
      <c r="E61" s="470">
        <v>4676761</v>
      </c>
    </row>
    <row r="62" spans="2:5" s="472" customFormat="1" ht="21" hidden="1" customHeight="1">
      <c r="B62" s="245" t="s">
        <v>189</v>
      </c>
      <c r="C62" s="244"/>
      <c r="D62" s="42">
        <v>0</v>
      </c>
      <c r="E62" s="246">
        <v>0</v>
      </c>
    </row>
    <row r="63" spans="2:5" s="472" customFormat="1" ht="21" customHeight="1">
      <c r="B63" s="922" t="s">
        <v>378</v>
      </c>
      <c r="C63" s="244"/>
      <c r="D63" s="42">
        <v>-43670322</v>
      </c>
      <c r="E63" s="246">
        <v>-10346731</v>
      </c>
    </row>
    <row r="64" spans="2:5" s="472" customFormat="1" ht="21" hidden="1" customHeight="1">
      <c r="B64" s="245" t="s">
        <v>190</v>
      </c>
      <c r="C64" s="244"/>
      <c r="D64" s="42"/>
      <c r="E64" s="246"/>
    </row>
    <row r="65" spans="2:5" s="472" customFormat="1" ht="21" hidden="1" customHeight="1">
      <c r="B65" s="245" t="s">
        <v>191</v>
      </c>
      <c r="C65" s="244"/>
      <c r="D65" s="42"/>
      <c r="E65" s="246"/>
    </row>
    <row r="66" spans="2:5" s="472" customFormat="1" ht="21" hidden="1" customHeight="1">
      <c r="B66" s="245" t="s">
        <v>175</v>
      </c>
      <c r="C66" s="244"/>
      <c r="D66" s="42"/>
      <c r="E66" s="246"/>
    </row>
    <row r="67" spans="2:5" s="472" customFormat="1" ht="21" customHeight="1">
      <c r="B67" s="245" t="s">
        <v>379</v>
      </c>
      <c r="C67" s="244"/>
      <c r="D67" s="42">
        <v>-42278972</v>
      </c>
      <c r="E67" s="246">
        <v>-41023327</v>
      </c>
    </row>
    <row r="68" spans="2:5" s="472" customFormat="1" ht="21" hidden="1" customHeight="1">
      <c r="B68" s="245" t="s">
        <v>27</v>
      </c>
      <c r="C68" s="244"/>
      <c r="D68" s="42"/>
      <c r="E68" s="246"/>
    </row>
    <row r="69" spans="2:5" s="472" customFormat="1" ht="21" hidden="1" customHeight="1">
      <c r="B69" s="245" t="s">
        <v>181</v>
      </c>
      <c r="C69" s="244"/>
      <c r="D69" s="42"/>
      <c r="E69" s="246"/>
    </row>
    <row r="70" spans="2:5" s="472" customFormat="1" ht="21" hidden="1" customHeight="1">
      <c r="B70" s="922" t="s">
        <v>369</v>
      </c>
      <c r="C70" s="244"/>
      <c r="D70" s="42"/>
      <c r="E70" s="246"/>
    </row>
    <row r="71" spans="2:5" s="472" customFormat="1" ht="21" customHeight="1">
      <c r="B71" s="921" t="s">
        <v>380</v>
      </c>
      <c r="C71" s="464"/>
      <c r="D71" s="465">
        <v>-3120622</v>
      </c>
      <c r="E71" s="466">
        <v>-46693297</v>
      </c>
    </row>
    <row r="72" spans="2:5" s="472" customFormat="1" ht="21" hidden="1" customHeight="1">
      <c r="B72" s="461" t="s">
        <v>135</v>
      </c>
      <c r="C72" s="464"/>
      <c r="D72" s="465">
        <v>29771167</v>
      </c>
      <c r="E72" s="466">
        <v>-8336481</v>
      </c>
    </row>
    <row r="73" spans="2:5" s="472" customFormat="1" ht="21" hidden="1" customHeight="1">
      <c r="B73" s="475" t="s">
        <v>192</v>
      </c>
      <c r="C73" s="462"/>
      <c r="D73" s="476">
        <v>0</v>
      </c>
      <c r="E73" s="477">
        <v>0</v>
      </c>
    </row>
    <row r="74" spans="2:5" s="472" customFormat="1" ht="21" hidden="1" customHeight="1">
      <c r="B74" s="478" t="s">
        <v>192</v>
      </c>
      <c r="C74" s="462"/>
      <c r="D74" s="476">
        <v>0</v>
      </c>
      <c r="E74" s="477">
        <v>0</v>
      </c>
    </row>
    <row r="75" spans="2:5" s="472" customFormat="1" ht="21" customHeight="1">
      <c r="B75" s="921" t="s">
        <v>381</v>
      </c>
      <c r="C75" s="464"/>
      <c r="D75" s="465">
        <v>29771167</v>
      </c>
      <c r="E75" s="466">
        <v>-8336481</v>
      </c>
    </row>
    <row r="76" spans="2:5" s="472" customFormat="1" ht="21" customHeight="1">
      <c r="B76" s="922" t="s">
        <v>382</v>
      </c>
      <c r="C76" s="244"/>
      <c r="D76" s="42">
        <v>32953529</v>
      </c>
      <c r="E76" s="246">
        <v>26202154</v>
      </c>
    </row>
    <row r="77" spans="2:5" s="472" customFormat="1" ht="21" customHeight="1" thickBot="1">
      <c r="B77" s="923" t="s">
        <v>383</v>
      </c>
      <c r="C77" s="467">
        <v>7</v>
      </c>
      <c r="D77" s="468">
        <v>62724696</v>
      </c>
      <c r="E77" s="469">
        <v>17865673</v>
      </c>
    </row>
    <row r="78" spans="2:5">
      <c r="D78" s="473"/>
      <c r="E78" s="473"/>
    </row>
    <row r="79" spans="2:5">
      <c r="D79" s="479">
        <v>0</v>
      </c>
      <c r="E79" s="479">
        <v>-15087856</v>
      </c>
    </row>
    <row r="80" spans="2:5">
      <c r="D80" s="474"/>
      <c r="E80" s="4"/>
    </row>
    <row r="82" spans="3:5">
      <c r="C82" s="3"/>
      <c r="D82" s="3"/>
      <c r="E82" s="4"/>
    </row>
    <row r="87" spans="3:5">
      <c r="D87" s="750">
        <v>19387951221</v>
      </c>
    </row>
    <row r="88" spans="3:5">
      <c r="D88" s="750">
        <v>19467477639</v>
      </c>
    </row>
    <row r="90" spans="3:5">
      <c r="D90" s="750">
        <v>38855428860</v>
      </c>
    </row>
    <row r="91" spans="3:5">
      <c r="D91" s="471">
        <v>38855428.859999999</v>
      </c>
    </row>
    <row r="92" spans="3:5">
      <c r="D92" s="471">
        <v>-1709639.1400000006</v>
      </c>
    </row>
    <row r="94" spans="3:5">
      <c r="D94" s="750">
        <v>20247586464</v>
      </c>
    </row>
    <row r="95" spans="3:5">
      <c r="D95" s="750">
        <v>20324046649</v>
      </c>
    </row>
    <row r="96" spans="3:5">
      <c r="D96" s="750">
        <v>40571633113</v>
      </c>
    </row>
    <row r="97" spans="4:4">
      <c r="D97" s="471">
        <v>40571633.112999998</v>
      </c>
    </row>
    <row r="98" spans="4:4">
      <c r="D98" s="471">
        <v>6565.112999998033</v>
      </c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59999389629810485"/>
    <pageSetUpPr fitToPage="1"/>
  </sheetPr>
  <dimension ref="B1:U28"/>
  <sheetViews>
    <sheetView showGridLines="0" topLeftCell="A4" workbookViewId="0">
      <selection activeCell="L14" sqref="L14"/>
    </sheetView>
  </sheetViews>
  <sheetFormatPr baseColWidth="10" defaultRowHeight="10.5"/>
  <cols>
    <col min="1" max="1" width="2.5703125" style="116" customWidth="1"/>
    <col min="2" max="2" width="33.5703125" style="116" bestFit="1" customWidth="1"/>
    <col min="3" max="3" width="5.85546875" style="116" bestFit="1" customWidth="1"/>
    <col min="4" max="5" width="11.140625" style="116" customWidth="1"/>
    <col min="6" max="6" width="10.42578125" style="116" bestFit="1" customWidth="1"/>
    <col min="7" max="7" width="12.7109375" style="116" customWidth="1"/>
    <col min="8" max="8" width="15.140625" style="116" bestFit="1" customWidth="1"/>
    <col min="9" max="9" width="15.7109375" style="116" customWidth="1"/>
    <col min="10" max="10" width="12.28515625" style="116" bestFit="1" customWidth="1"/>
    <col min="11" max="17" width="12.28515625" style="116" customWidth="1"/>
    <col min="18" max="19" width="14.7109375" style="203" bestFit="1" customWidth="1"/>
    <col min="20" max="20" width="11.5703125" style="203" bestFit="1" customWidth="1"/>
    <col min="21" max="21" width="11.42578125" style="203"/>
    <col min="22" max="16384" width="11.42578125" style="116"/>
  </cols>
  <sheetData>
    <row r="1" spans="2:17" ht="11.25" thickBot="1"/>
    <row r="2" spans="2:17" ht="74.25" customHeight="1">
      <c r="B2" s="924" t="s">
        <v>384</v>
      </c>
      <c r="C2" s="925" t="s">
        <v>291</v>
      </c>
      <c r="D2" s="925" t="s">
        <v>385</v>
      </c>
      <c r="E2" s="926" t="s">
        <v>386</v>
      </c>
      <c r="F2" s="927" t="s">
        <v>387</v>
      </c>
      <c r="G2" s="928" t="s">
        <v>388</v>
      </c>
      <c r="H2" s="925" t="s">
        <v>323</v>
      </c>
      <c r="I2" s="925" t="s">
        <v>389</v>
      </c>
      <c r="J2" s="929" t="s">
        <v>390</v>
      </c>
      <c r="K2" s="898"/>
      <c r="L2" s="898"/>
      <c r="M2" s="898"/>
      <c r="N2" s="898"/>
      <c r="O2" s="898"/>
      <c r="P2" s="898"/>
      <c r="Q2" s="898"/>
    </row>
    <row r="3" spans="2:17" ht="12.75" customHeight="1">
      <c r="B3" s="315"/>
      <c r="C3" s="298"/>
      <c r="D3" s="298" t="s">
        <v>292</v>
      </c>
      <c r="E3" s="298" t="s">
        <v>292</v>
      </c>
      <c r="F3" s="298" t="s">
        <v>292</v>
      </c>
      <c r="G3" s="298" t="s">
        <v>292</v>
      </c>
      <c r="H3" s="298" t="s">
        <v>292</v>
      </c>
      <c r="I3" s="298" t="s">
        <v>292</v>
      </c>
      <c r="J3" s="299" t="s">
        <v>292</v>
      </c>
      <c r="K3" s="899"/>
      <c r="L3" s="899"/>
      <c r="M3" s="899"/>
      <c r="N3" s="899"/>
      <c r="O3" s="899"/>
      <c r="P3" s="899"/>
      <c r="Q3" s="899"/>
    </row>
    <row r="4" spans="2:17" ht="20.100000000000001" customHeight="1">
      <c r="B4" s="321" t="s">
        <v>391</v>
      </c>
      <c r="C4" s="319"/>
      <c r="D4" s="319">
        <v>155567354</v>
      </c>
      <c r="E4" s="319">
        <v>164064038</v>
      </c>
      <c r="F4" s="319">
        <v>-5965550</v>
      </c>
      <c r="G4" s="319">
        <v>303530135</v>
      </c>
      <c r="H4" s="319">
        <v>617195977</v>
      </c>
      <c r="I4" s="319">
        <v>54394490</v>
      </c>
      <c r="J4" s="320">
        <v>671590467</v>
      </c>
      <c r="K4" s="900"/>
      <c r="L4" s="900"/>
      <c r="M4" s="900"/>
      <c r="N4" s="900"/>
      <c r="O4" s="900"/>
      <c r="P4" s="900"/>
      <c r="Q4" s="900"/>
    </row>
    <row r="5" spans="2:17" ht="20.100000000000001" customHeight="1">
      <c r="B5" s="930" t="s">
        <v>392</v>
      </c>
      <c r="C5" s="43"/>
      <c r="D5" s="43"/>
      <c r="E5" s="43"/>
      <c r="F5" s="43"/>
      <c r="G5" s="43"/>
      <c r="H5" s="319"/>
      <c r="I5" s="43"/>
      <c r="J5" s="320"/>
      <c r="K5" s="900"/>
      <c r="L5" s="900"/>
      <c r="M5" s="900"/>
      <c r="N5" s="900"/>
      <c r="O5" s="900"/>
      <c r="P5" s="900"/>
      <c r="Q5" s="900"/>
    </row>
    <row r="6" spans="2:17" ht="20.100000000000001" customHeight="1">
      <c r="B6" s="48" t="s">
        <v>342</v>
      </c>
      <c r="C6" s="44"/>
      <c r="D6" s="45">
        <v>0</v>
      </c>
      <c r="E6" s="45">
        <v>0</v>
      </c>
      <c r="F6" s="45">
        <v>0</v>
      </c>
      <c r="G6" s="45">
        <v>48293687</v>
      </c>
      <c r="H6" s="319">
        <v>48293687</v>
      </c>
      <c r="I6" s="45">
        <v>1380001</v>
      </c>
      <c r="J6" s="320">
        <v>49673688</v>
      </c>
      <c r="K6" s="900"/>
      <c r="L6" s="900"/>
      <c r="M6" s="900"/>
      <c r="N6" s="900"/>
      <c r="O6" s="900"/>
      <c r="P6" s="900"/>
      <c r="Q6" s="900"/>
    </row>
    <row r="7" spans="2:17" ht="20.100000000000001" hidden="1" customHeight="1">
      <c r="B7" s="48" t="s">
        <v>141</v>
      </c>
      <c r="C7" s="44"/>
      <c r="D7" s="45">
        <v>0</v>
      </c>
      <c r="E7" s="45">
        <v>0</v>
      </c>
      <c r="F7" s="45">
        <v>0</v>
      </c>
      <c r="G7" s="45">
        <v>0</v>
      </c>
      <c r="H7" s="319">
        <v>0</v>
      </c>
      <c r="I7" s="45"/>
      <c r="J7" s="320">
        <v>0</v>
      </c>
      <c r="K7" s="900"/>
      <c r="L7" s="900"/>
      <c r="M7" s="900"/>
      <c r="N7" s="900"/>
      <c r="O7" s="900"/>
      <c r="P7" s="900"/>
      <c r="Q7" s="900"/>
    </row>
    <row r="8" spans="2:17" ht="20.100000000000001" hidden="1" customHeight="1">
      <c r="B8" s="48" t="s">
        <v>32</v>
      </c>
      <c r="C8" s="46">
        <v>3</v>
      </c>
      <c r="D8" s="45">
        <v>0</v>
      </c>
      <c r="E8" s="45">
        <v>0</v>
      </c>
      <c r="F8" s="45">
        <v>0</v>
      </c>
      <c r="G8" s="45"/>
      <c r="H8" s="319">
        <v>0</v>
      </c>
      <c r="I8" s="45">
        <v>0</v>
      </c>
      <c r="J8" s="320">
        <v>0</v>
      </c>
      <c r="K8" s="900"/>
      <c r="L8" s="900"/>
      <c r="M8" s="900"/>
      <c r="N8" s="900"/>
      <c r="O8" s="900"/>
      <c r="P8" s="900"/>
      <c r="Q8" s="900"/>
    </row>
    <row r="9" spans="2:17" ht="20.100000000000001" hidden="1" customHeight="1">
      <c r="B9" s="48" t="s">
        <v>34</v>
      </c>
      <c r="C9" s="202" t="s">
        <v>136</v>
      </c>
      <c r="D9" s="45">
        <v>0</v>
      </c>
      <c r="E9" s="45">
        <v>0</v>
      </c>
      <c r="F9" s="45">
        <v>0</v>
      </c>
      <c r="G9" s="45">
        <v>0</v>
      </c>
      <c r="H9" s="319">
        <v>0</v>
      </c>
      <c r="I9" s="45"/>
      <c r="J9" s="320">
        <v>0</v>
      </c>
      <c r="K9" s="900"/>
      <c r="L9" s="900"/>
      <c r="M9" s="900"/>
      <c r="N9" s="900"/>
      <c r="O9" s="900"/>
      <c r="P9" s="900"/>
      <c r="Q9" s="900"/>
    </row>
    <row r="10" spans="2:17" ht="20.100000000000001" customHeight="1">
      <c r="B10" s="931" t="s">
        <v>393</v>
      </c>
      <c r="C10" s="319"/>
      <c r="D10" s="319">
        <v>0</v>
      </c>
      <c r="E10" s="319">
        <v>0</v>
      </c>
      <c r="F10" s="319">
        <v>0</v>
      </c>
      <c r="G10" s="319">
        <v>48293687</v>
      </c>
      <c r="H10" s="319">
        <v>48293687</v>
      </c>
      <c r="I10" s="319">
        <v>1380001</v>
      </c>
      <c r="J10" s="320">
        <v>49673688</v>
      </c>
      <c r="K10" s="900"/>
      <c r="L10" s="900"/>
      <c r="M10" s="900"/>
      <c r="N10" s="900"/>
      <c r="O10" s="900"/>
      <c r="P10" s="900"/>
      <c r="Q10" s="900"/>
    </row>
    <row r="11" spans="2:17" ht="20.100000000000001" customHeight="1" thickBot="1">
      <c r="B11" s="316" t="s">
        <v>394</v>
      </c>
      <c r="C11" s="317" t="s">
        <v>158</v>
      </c>
      <c r="D11" s="318">
        <v>155567354</v>
      </c>
      <c r="E11" s="318">
        <v>164064038</v>
      </c>
      <c r="F11" s="318">
        <v>-5965550</v>
      </c>
      <c r="G11" s="318">
        <v>351823822</v>
      </c>
      <c r="H11" s="318">
        <v>665489664</v>
      </c>
      <c r="I11" s="318">
        <v>55774491</v>
      </c>
      <c r="J11" s="436">
        <v>721264155</v>
      </c>
      <c r="K11" s="900"/>
      <c r="L11" s="900"/>
      <c r="M11" s="900"/>
      <c r="N11" s="900"/>
      <c r="O11" s="900"/>
      <c r="P11" s="900"/>
      <c r="Q11" s="900"/>
    </row>
    <row r="12" spans="2:17" ht="20.100000000000001" customHeight="1">
      <c r="J12" s="203"/>
      <c r="K12" s="203"/>
      <c r="L12" s="203"/>
      <c r="M12" s="203"/>
      <c r="N12" s="203"/>
      <c r="O12" s="203"/>
      <c r="P12" s="203"/>
      <c r="Q12" s="203"/>
    </row>
    <row r="13" spans="2:17" ht="15.75" customHeight="1" thickBo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2:17" ht="61.5" customHeight="1">
      <c r="B14" s="924" t="s">
        <v>384</v>
      </c>
      <c r="C14" s="925" t="s">
        <v>291</v>
      </c>
      <c r="D14" s="925" t="s">
        <v>385</v>
      </c>
      <c r="E14" s="926" t="s">
        <v>386</v>
      </c>
      <c r="F14" s="927" t="s">
        <v>387</v>
      </c>
      <c r="G14" s="928" t="s">
        <v>388</v>
      </c>
      <c r="H14" s="925" t="s">
        <v>323</v>
      </c>
      <c r="I14" s="925" t="s">
        <v>389</v>
      </c>
      <c r="J14" s="929" t="s">
        <v>390</v>
      </c>
      <c r="K14" s="898"/>
      <c r="L14" s="898"/>
      <c r="M14" s="898"/>
      <c r="N14" s="898"/>
      <c r="O14" s="898"/>
      <c r="P14" s="898"/>
      <c r="Q14" s="898"/>
    </row>
    <row r="15" spans="2:17" ht="12.75" customHeight="1">
      <c r="B15" s="315"/>
      <c r="C15" s="298"/>
      <c r="D15" s="298" t="s">
        <v>292</v>
      </c>
      <c r="E15" s="298" t="s">
        <v>292</v>
      </c>
      <c r="F15" s="298" t="s">
        <v>292</v>
      </c>
      <c r="G15" s="298" t="s">
        <v>292</v>
      </c>
      <c r="H15" s="298" t="s">
        <v>292</v>
      </c>
      <c r="I15" s="298" t="s">
        <v>292</v>
      </c>
      <c r="J15" s="299" t="s">
        <v>292</v>
      </c>
      <c r="K15" s="899"/>
      <c r="L15" s="899"/>
      <c r="M15" s="899"/>
      <c r="N15" s="899"/>
      <c r="O15" s="899"/>
      <c r="P15" s="899"/>
      <c r="Q15" s="899"/>
    </row>
    <row r="16" spans="2:17" ht="20.100000000000001" customHeight="1">
      <c r="B16" s="321" t="s">
        <v>395</v>
      </c>
      <c r="C16" s="319"/>
      <c r="D16" s="319">
        <v>155567354</v>
      </c>
      <c r="E16" s="319">
        <v>164064038</v>
      </c>
      <c r="F16" s="319">
        <v>-5965550</v>
      </c>
      <c r="G16" s="319">
        <v>297097777</v>
      </c>
      <c r="H16" s="319">
        <v>610763619</v>
      </c>
      <c r="I16" s="319">
        <v>55634152</v>
      </c>
      <c r="J16" s="320">
        <v>666397771</v>
      </c>
      <c r="K16" s="900"/>
      <c r="L16" s="900"/>
      <c r="M16" s="900"/>
      <c r="N16" s="900"/>
      <c r="O16" s="900"/>
      <c r="P16" s="900"/>
      <c r="Q16" s="900"/>
    </row>
    <row r="17" spans="2:21" ht="20.100000000000001" customHeight="1">
      <c r="B17" s="930" t="s">
        <v>392</v>
      </c>
      <c r="C17" s="43"/>
      <c r="D17" s="43"/>
      <c r="E17" s="43"/>
      <c r="F17" s="43"/>
      <c r="G17" s="43"/>
      <c r="H17" s="319"/>
      <c r="I17" s="43"/>
      <c r="J17" s="320"/>
      <c r="K17" s="900"/>
      <c r="L17" s="900"/>
      <c r="M17" s="900"/>
      <c r="N17" s="900"/>
      <c r="O17" s="900"/>
      <c r="P17" s="900"/>
      <c r="Q17" s="900"/>
    </row>
    <row r="18" spans="2:21" ht="20.100000000000001" customHeight="1">
      <c r="B18" s="48" t="s">
        <v>342</v>
      </c>
      <c r="C18" s="44"/>
      <c r="D18" s="45">
        <v>0</v>
      </c>
      <c r="E18" s="45"/>
      <c r="F18" s="45">
        <v>0</v>
      </c>
      <c r="G18" s="45">
        <v>47593901</v>
      </c>
      <c r="H18" s="319">
        <v>47593901</v>
      </c>
      <c r="I18" s="47">
        <v>1177230</v>
      </c>
      <c r="J18" s="320">
        <v>48771131</v>
      </c>
      <c r="K18" s="900"/>
      <c r="L18" s="900"/>
      <c r="M18" s="900"/>
      <c r="N18" s="900"/>
      <c r="O18" s="900"/>
      <c r="P18" s="900"/>
      <c r="Q18" s="900"/>
    </row>
    <row r="19" spans="2:21" ht="20.100000000000001" hidden="1" customHeight="1">
      <c r="B19" s="48" t="s">
        <v>141</v>
      </c>
      <c r="C19" s="44"/>
      <c r="D19" s="45">
        <v>0</v>
      </c>
      <c r="E19" s="45">
        <v>0</v>
      </c>
      <c r="F19" s="45">
        <v>0</v>
      </c>
      <c r="G19" s="45">
        <v>0</v>
      </c>
      <c r="H19" s="319">
        <v>0</v>
      </c>
      <c r="I19" s="45">
        <v>0</v>
      </c>
      <c r="J19" s="320">
        <v>0</v>
      </c>
      <c r="K19" s="900"/>
      <c r="L19" s="900"/>
      <c r="M19" s="900"/>
      <c r="N19" s="900"/>
      <c r="O19" s="900"/>
      <c r="P19" s="900"/>
      <c r="Q19" s="900"/>
    </row>
    <row r="20" spans="2:21" ht="18.75" hidden="1" customHeight="1">
      <c r="B20" s="48" t="s">
        <v>32</v>
      </c>
      <c r="C20" s="46">
        <v>3</v>
      </c>
      <c r="D20" s="45">
        <v>0</v>
      </c>
      <c r="E20" s="45"/>
      <c r="F20" s="45">
        <v>0</v>
      </c>
      <c r="G20" s="45">
        <v>0</v>
      </c>
      <c r="H20" s="319">
        <v>0</v>
      </c>
      <c r="I20" s="47">
        <v>0</v>
      </c>
      <c r="J20" s="320">
        <v>0</v>
      </c>
      <c r="K20" s="900"/>
      <c r="L20" s="900"/>
      <c r="M20" s="900"/>
      <c r="N20" s="900"/>
      <c r="O20" s="900"/>
      <c r="P20" s="900"/>
      <c r="Q20" s="900"/>
    </row>
    <row r="21" spans="2:21" ht="18.75" hidden="1" customHeight="1">
      <c r="B21" s="48" t="s">
        <v>34</v>
      </c>
      <c r="C21" s="202" t="s">
        <v>158</v>
      </c>
      <c r="D21" s="45">
        <v>0</v>
      </c>
      <c r="E21" s="45"/>
      <c r="F21" s="45">
        <v>0</v>
      </c>
      <c r="G21" s="45">
        <v>0</v>
      </c>
      <c r="H21" s="319">
        <v>0</v>
      </c>
      <c r="I21" s="47">
        <v>0</v>
      </c>
      <c r="J21" s="320">
        <v>0</v>
      </c>
      <c r="K21" s="900"/>
      <c r="L21" s="900"/>
      <c r="M21" s="900"/>
      <c r="N21" s="900"/>
      <c r="O21" s="900"/>
      <c r="P21" s="900"/>
      <c r="Q21" s="900"/>
    </row>
    <row r="22" spans="2:21" ht="18.75" customHeight="1">
      <c r="B22" s="931" t="s">
        <v>393</v>
      </c>
      <c r="C22" s="319"/>
      <c r="D22" s="319">
        <v>0</v>
      </c>
      <c r="E22" s="319">
        <v>0</v>
      </c>
      <c r="F22" s="319">
        <v>0</v>
      </c>
      <c r="G22" s="319">
        <v>47593901</v>
      </c>
      <c r="H22" s="319">
        <v>47593901</v>
      </c>
      <c r="I22" s="319">
        <v>1177230</v>
      </c>
      <c r="J22" s="320">
        <v>48771131</v>
      </c>
      <c r="K22" s="900"/>
      <c r="L22" s="900"/>
      <c r="M22" s="900"/>
      <c r="N22" s="900"/>
      <c r="O22" s="900"/>
      <c r="P22" s="900"/>
      <c r="Q22" s="900"/>
    </row>
    <row r="23" spans="2:21" ht="20.100000000000001" customHeight="1" thickBot="1">
      <c r="B23" s="316" t="s">
        <v>396</v>
      </c>
      <c r="C23" s="317" t="s">
        <v>158</v>
      </c>
      <c r="D23" s="318">
        <v>155567354</v>
      </c>
      <c r="E23" s="318">
        <v>164064038</v>
      </c>
      <c r="F23" s="318">
        <v>-5965550</v>
      </c>
      <c r="G23" s="318">
        <v>344691678</v>
      </c>
      <c r="H23" s="318">
        <v>658357520</v>
      </c>
      <c r="I23" s="318">
        <v>56811382</v>
      </c>
      <c r="J23" s="318">
        <v>715168902</v>
      </c>
      <c r="K23" s="900"/>
      <c r="L23" s="900"/>
      <c r="M23" s="900"/>
      <c r="N23" s="900"/>
      <c r="O23" s="900"/>
      <c r="P23" s="900"/>
      <c r="Q23" s="900"/>
    </row>
    <row r="24" spans="2:21" s="120" customFormat="1" ht="21.75" customHeight="1">
      <c r="B24" s="116"/>
      <c r="C24" s="116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94"/>
    </row>
    <row r="25" spans="2:21" ht="15" hidden="1" customHeight="1">
      <c r="D25" s="119">
        <v>0</v>
      </c>
      <c r="E25" s="119"/>
      <c r="F25" s="119">
        <v>0</v>
      </c>
      <c r="G25" s="119">
        <v>41161543</v>
      </c>
      <c r="H25" s="119">
        <v>41161543</v>
      </c>
      <c r="I25" s="119">
        <v>2416892</v>
      </c>
      <c r="J25" s="119">
        <v>43578435</v>
      </c>
      <c r="K25" s="119"/>
      <c r="L25" s="119"/>
      <c r="M25" s="119"/>
      <c r="N25" s="119"/>
      <c r="O25" s="119"/>
      <c r="P25" s="119"/>
      <c r="Q25" s="119"/>
    </row>
    <row r="26" spans="2:21">
      <c r="F26" s="203"/>
      <c r="G26" s="203"/>
    </row>
    <row r="28" spans="2:21">
      <c r="H28" s="203"/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9" tint="0.59999389629810485"/>
  </sheetPr>
  <dimension ref="B2:C15"/>
  <sheetViews>
    <sheetView showGridLines="0" workbookViewId="0">
      <selection activeCell="C16" sqref="C16"/>
    </sheetView>
  </sheetViews>
  <sheetFormatPr baseColWidth="10" defaultRowHeight="12.75"/>
  <cols>
    <col min="1" max="1" width="11.42578125" style="1"/>
    <col min="2" max="2" width="60.42578125" style="1" customWidth="1"/>
    <col min="3" max="3" width="56.140625" style="1" customWidth="1"/>
    <col min="4" max="16384" width="11.42578125" style="1"/>
  </cols>
  <sheetData>
    <row r="2" spans="2:3" ht="16.5" customHeight="1"/>
    <row r="3" spans="2:3" ht="13.5" thickBot="1"/>
    <row r="4" spans="2:3" ht="22.5" customHeight="1">
      <c r="B4" s="322" t="s">
        <v>397</v>
      </c>
      <c r="C4" s="932" t="s">
        <v>398</v>
      </c>
    </row>
    <row r="5" spans="2:3" ht="22.5" customHeight="1">
      <c r="B5" s="933" t="s">
        <v>399</v>
      </c>
      <c r="C5" s="934" t="s">
        <v>400</v>
      </c>
    </row>
    <row r="6" spans="2:3" ht="22.5" customHeight="1" thickBot="1">
      <c r="B6" s="935" t="s">
        <v>401</v>
      </c>
      <c r="C6" s="936" t="s">
        <v>400</v>
      </c>
    </row>
    <row r="7" spans="2:3" ht="22.5" customHeight="1" thickBot="1">
      <c r="B7" s="896" t="s">
        <v>402</v>
      </c>
      <c r="C7" s="936" t="s">
        <v>403</v>
      </c>
    </row>
    <row r="8" spans="2:3" ht="22.5" customHeight="1" thickBot="1">
      <c r="B8" s="67"/>
      <c r="C8" s="68"/>
    </row>
    <row r="9" spans="2:3" ht="22.5" customHeight="1" thickBot="1">
      <c r="B9" s="937" t="s">
        <v>404</v>
      </c>
      <c r="C9" s="938" t="s">
        <v>398</v>
      </c>
    </row>
    <row r="10" spans="2:3" ht="22.5" customHeight="1">
      <c r="B10" s="939" t="s">
        <v>405</v>
      </c>
      <c r="C10" s="934" t="s">
        <v>406</v>
      </c>
    </row>
    <row r="11" spans="2:3" ht="22.5" customHeight="1">
      <c r="B11" s="939" t="s">
        <v>407</v>
      </c>
      <c r="C11" s="934" t="s">
        <v>406</v>
      </c>
    </row>
    <row r="12" spans="2:3" ht="22.5" customHeight="1">
      <c r="B12" s="939" t="s">
        <v>408</v>
      </c>
      <c r="C12" s="940" t="s">
        <v>409</v>
      </c>
    </row>
    <row r="13" spans="2:3" ht="22.5" customHeight="1" thickBot="1">
      <c r="B13" s="896" t="s">
        <v>410</v>
      </c>
      <c r="C13" s="897" t="s">
        <v>409</v>
      </c>
    </row>
    <row r="14" spans="2:3" ht="22.5" customHeight="1">
      <c r="B14" s="765"/>
      <c r="C14"/>
    </row>
    <row r="15" spans="2:3" ht="22.5" customHeight="1">
      <c r="B15" s="765"/>
      <c r="C15"/>
    </row>
  </sheetData>
  <dataConsolidate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59999389629810485"/>
    <pageSetUpPr fitToPage="1"/>
  </sheetPr>
  <dimension ref="A1:I12"/>
  <sheetViews>
    <sheetView showGridLines="0" workbookViewId="0">
      <selection activeCell="C17" sqref="C17"/>
    </sheetView>
  </sheetViews>
  <sheetFormatPr baseColWidth="10" defaultColWidth="14.28515625" defaultRowHeight="10.5"/>
  <cols>
    <col min="1" max="1" width="10.28515625" style="70" customWidth="1"/>
    <col min="2" max="2" width="11" style="70" customWidth="1"/>
    <col min="3" max="3" width="35.85546875" style="70" bestFit="1" customWidth="1"/>
    <col min="4" max="9" width="12.28515625" style="70" customWidth="1"/>
    <col min="10" max="16384" width="14.28515625" style="70"/>
  </cols>
  <sheetData>
    <row r="1" spans="1:9" ht="15" thickBot="1">
      <c r="A1" s="535" t="s">
        <v>48</v>
      </c>
      <c r="B1" s="5"/>
      <c r="C1" s="69"/>
    </row>
    <row r="2" spans="1:9">
      <c r="A2" s="5"/>
    </row>
    <row r="3" spans="1:9" ht="11.25" thickBot="1">
      <c r="B3" s="71"/>
    </row>
    <row r="4" spans="1:9" ht="24.75" customHeight="1">
      <c r="B4" s="941" t="s">
        <v>411</v>
      </c>
      <c r="C4" s="941" t="s">
        <v>412</v>
      </c>
      <c r="D4" s="942" t="s">
        <v>413</v>
      </c>
      <c r="E4" s="942" t="s">
        <v>414</v>
      </c>
      <c r="F4" s="942" t="s">
        <v>415</v>
      </c>
      <c r="G4" s="942" t="s">
        <v>413</v>
      </c>
      <c r="H4" s="942" t="s">
        <v>414</v>
      </c>
      <c r="I4" s="942" t="s">
        <v>416</v>
      </c>
    </row>
    <row r="5" spans="1:9" ht="22.5" customHeight="1">
      <c r="B5" s="72" t="s">
        <v>19</v>
      </c>
      <c r="C5" s="73" t="s">
        <v>7</v>
      </c>
      <c r="D5" s="689">
        <v>99.990300000000005</v>
      </c>
      <c r="E5" s="74">
        <v>0</v>
      </c>
      <c r="F5" s="689">
        <f t="shared" ref="F5:F12" si="0">+D5+E5</f>
        <v>99.990300000000005</v>
      </c>
      <c r="G5" s="689">
        <v>99.990300000000005</v>
      </c>
      <c r="H5" s="74">
        <v>0</v>
      </c>
      <c r="I5" s="689">
        <f t="shared" ref="I5:I12" si="1">+G5+H5</f>
        <v>99.990300000000005</v>
      </c>
    </row>
    <row r="6" spans="1:9" ht="22.5" customHeight="1">
      <c r="B6" s="72" t="s">
        <v>20</v>
      </c>
      <c r="C6" s="73" t="s">
        <v>6</v>
      </c>
      <c r="D6" s="689">
        <v>4.0000000000000002E-4</v>
      </c>
      <c r="E6" s="689">
        <v>99.999600000000001</v>
      </c>
      <c r="F6" s="74">
        <f t="shared" si="0"/>
        <v>100</v>
      </c>
      <c r="G6" s="689">
        <v>4.0000000000000002E-4</v>
      </c>
      <c r="H6" s="689">
        <v>99.999600000000001</v>
      </c>
      <c r="I6" s="74">
        <f t="shared" si="1"/>
        <v>100</v>
      </c>
    </row>
    <row r="7" spans="1:9" ht="22.5" customHeight="1">
      <c r="B7" s="72" t="s">
        <v>18</v>
      </c>
      <c r="C7" s="73" t="s">
        <v>2</v>
      </c>
      <c r="D7" s="689">
        <v>99</v>
      </c>
      <c r="E7" s="74">
        <v>1</v>
      </c>
      <c r="F7" s="74">
        <f>+D7+E7</f>
        <v>100</v>
      </c>
      <c r="G7" s="689">
        <v>99</v>
      </c>
      <c r="H7" s="74">
        <v>1</v>
      </c>
      <c r="I7" s="74">
        <f>+G7+H7</f>
        <v>100</v>
      </c>
    </row>
    <row r="8" spans="1:9" ht="22.5" customHeight="1">
      <c r="B8" s="72" t="s">
        <v>151</v>
      </c>
      <c r="C8" s="73" t="s">
        <v>4</v>
      </c>
      <c r="D8" s="689">
        <v>99.038499999999999</v>
      </c>
      <c r="E8" s="689">
        <v>0.96150000000000002</v>
      </c>
      <c r="F8" s="74">
        <f>+D8+E8</f>
        <v>100</v>
      </c>
      <c r="G8" s="689">
        <v>99.038499999999999</v>
      </c>
      <c r="H8" s="689">
        <v>0.96150000000000002</v>
      </c>
      <c r="I8" s="74">
        <f>+G8+H8</f>
        <v>100</v>
      </c>
    </row>
    <row r="9" spans="1:9" ht="22.5" customHeight="1">
      <c r="B9" s="72" t="s">
        <v>58</v>
      </c>
      <c r="C9" s="73" t="s">
        <v>15</v>
      </c>
      <c r="D9" s="689">
        <v>2.5065</v>
      </c>
      <c r="E9" s="74">
        <v>51</v>
      </c>
      <c r="F9" s="74">
        <f>+D9+E9</f>
        <v>53.506500000000003</v>
      </c>
      <c r="G9" s="689">
        <v>2.5065</v>
      </c>
      <c r="H9" s="74">
        <v>51</v>
      </c>
      <c r="I9" s="74">
        <f>+G9+H9</f>
        <v>53.506500000000003</v>
      </c>
    </row>
    <row r="10" spans="1:9" ht="22.5" customHeight="1">
      <c r="B10" s="72" t="s">
        <v>17</v>
      </c>
      <c r="C10" s="73" t="s">
        <v>3</v>
      </c>
      <c r="D10" s="689">
        <v>97.847800000000007</v>
      </c>
      <c r="E10" s="689">
        <v>2.1522000000000001</v>
      </c>
      <c r="F10" s="74">
        <f>+D10+E10</f>
        <v>100</v>
      </c>
      <c r="G10" s="689">
        <v>97.847800000000007</v>
      </c>
      <c r="H10" s="689">
        <v>2.1522000000000001</v>
      </c>
      <c r="I10" s="74">
        <f>+G10+H10</f>
        <v>100</v>
      </c>
    </row>
    <row r="11" spans="1:9" ht="22.5" customHeight="1">
      <c r="B11" s="72" t="s">
        <v>22</v>
      </c>
      <c r="C11" s="73" t="s">
        <v>14</v>
      </c>
      <c r="D11" s="689">
        <v>99.999998000000005</v>
      </c>
      <c r="E11" s="689">
        <v>1.9999999999999999E-6</v>
      </c>
      <c r="F11" s="74">
        <f t="shared" si="0"/>
        <v>100</v>
      </c>
      <c r="G11" s="689">
        <v>99.999998000000005</v>
      </c>
      <c r="H11" s="689">
        <v>1.9999999999999999E-6</v>
      </c>
      <c r="I11" s="74">
        <f t="shared" si="1"/>
        <v>100</v>
      </c>
    </row>
    <row r="12" spans="1:9" ht="22.5" customHeight="1" thickBot="1">
      <c r="B12" s="75" t="s">
        <v>47</v>
      </c>
      <c r="C12" s="76" t="s">
        <v>44</v>
      </c>
      <c r="D12" s="690">
        <v>82.649996000000002</v>
      </c>
      <c r="E12" s="690">
        <v>17.350003999999998</v>
      </c>
      <c r="F12" s="77">
        <f t="shared" si="0"/>
        <v>100</v>
      </c>
      <c r="G12" s="690">
        <v>82.649996000000002</v>
      </c>
      <c r="H12" s="690">
        <v>17.350003999999998</v>
      </c>
      <c r="I12" s="77">
        <f t="shared" si="1"/>
        <v>100</v>
      </c>
    </row>
  </sheetData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59999389629810485"/>
  </sheetPr>
  <dimension ref="B1:J27"/>
  <sheetViews>
    <sheetView showGridLines="0" zoomScaleNormal="100" workbookViewId="0">
      <selection activeCell="C10" sqref="C10"/>
    </sheetView>
  </sheetViews>
  <sheetFormatPr baseColWidth="10" defaultRowHeight="10.5"/>
  <cols>
    <col min="1" max="1" width="11.42578125" style="241"/>
    <col min="2" max="2" width="27.28515625" style="241" customWidth="1"/>
    <col min="3" max="4" width="16" style="241" customWidth="1"/>
    <col min="5" max="5" width="11.42578125" style="241"/>
    <col min="6" max="6" width="38.140625" style="241" customWidth="1"/>
    <col min="7" max="8" width="21.140625" style="241" customWidth="1"/>
    <col min="9" max="16384" width="11.42578125" style="241"/>
  </cols>
  <sheetData>
    <row r="1" spans="2:8" ht="11.25" thickBot="1"/>
    <row r="2" spans="2:8" ht="10.5" customHeight="1">
      <c r="B2" s="1096" t="s">
        <v>417</v>
      </c>
      <c r="C2" s="292">
        <f>Activo!D2</f>
        <v>42460</v>
      </c>
      <c r="D2" s="293">
        <f>Activo!E2</f>
        <v>42369</v>
      </c>
    </row>
    <row r="3" spans="2:8" ht="10.5" customHeight="1">
      <c r="B3" s="1097"/>
      <c r="C3" s="294" t="s">
        <v>0</v>
      </c>
      <c r="D3" s="295" t="s">
        <v>0</v>
      </c>
    </row>
    <row r="4" spans="2:8" ht="21" customHeight="1" thickBot="1">
      <c r="B4" s="78" t="s">
        <v>418</v>
      </c>
      <c r="C4" s="766">
        <v>669.8</v>
      </c>
      <c r="D4" s="766">
        <v>710.16</v>
      </c>
    </row>
    <row r="5" spans="2:8" ht="21" customHeight="1" thickBot="1">
      <c r="B5" s="79" t="s">
        <v>29</v>
      </c>
      <c r="C5" s="766">
        <v>762.26</v>
      </c>
      <c r="D5" s="766">
        <v>774.61</v>
      </c>
    </row>
    <row r="6" spans="2:8" ht="21">
      <c r="F6" s="943" t="s">
        <v>419</v>
      </c>
      <c r="G6" s="946" t="s">
        <v>427</v>
      </c>
      <c r="H6" s="947" t="s">
        <v>428</v>
      </c>
    </row>
    <row r="7" spans="2:8" ht="21" customHeight="1">
      <c r="F7" s="944" t="s">
        <v>420</v>
      </c>
      <c r="G7" s="242">
        <v>25</v>
      </c>
      <c r="H7" s="242">
        <v>80</v>
      </c>
    </row>
    <row r="8" spans="2:8" ht="21" customHeight="1">
      <c r="F8" s="944" t="s">
        <v>421</v>
      </c>
      <c r="G8" s="242">
        <v>5</v>
      </c>
      <c r="H8" s="242">
        <v>50</v>
      </c>
    </row>
    <row r="9" spans="2:8" ht="21" customHeight="1">
      <c r="F9" s="944" t="s">
        <v>422</v>
      </c>
      <c r="G9" s="242">
        <v>4</v>
      </c>
      <c r="H9" s="242">
        <v>4</v>
      </c>
    </row>
    <row r="10" spans="2:8" ht="21" customHeight="1">
      <c r="F10" s="944" t="s">
        <v>423</v>
      </c>
      <c r="G10" s="242">
        <v>5</v>
      </c>
      <c r="H10" s="242">
        <v>80</v>
      </c>
    </row>
    <row r="11" spans="2:8" ht="21" customHeight="1">
      <c r="F11" s="944" t="s">
        <v>424</v>
      </c>
      <c r="G11" s="242">
        <v>7</v>
      </c>
      <c r="H11" s="242">
        <v>10</v>
      </c>
    </row>
    <row r="12" spans="2:8" ht="21" customHeight="1">
      <c r="F12" s="944" t="s">
        <v>425</v>
      </c>
      <c r="G12" s="242">
        <v>5</v>
      </c>
      <c r="H12" s="242">
        <v>5</v>
      </c>
    </row>
    <row r="13" spans="2:8" ht="21" customHeight="1" thickBot="1">
      <c r="F13" s="945" t="s">
        <v>426</v>
      </c>
      <c r="G13" s="243">
        <v>5</v>
      </c>
      <c r="H13" s="243">
        <v>80</v>
      </c>
    </row>
    <row r="19" spans="2:10" hidden="1"/>
    <row r="22" spans="2:10" ht="15">
      <c r="G22"/>
      <c r="H22" s="764"/>
      <c r="I22"/>
      <c r="J22"/>
    </row>
    <row r="23" spans="2:10" ht="15">
      <c r="G23"/>
      <c r="H23" s="764"/>
      <c r="I23"/>
      <c r="J23"/>
    </row>
    <row r="24" spans="2:10" ht="15.75" thickBot="1">
      <c r="G24"/>
      <c r="H24" s="764"/>
      <c r="I24"/>
      <c r="J24"/>
    </row>
    <row r="25" spans="2:10" ht="24.75" customHeight="1">
      <c r="B25" s="688" t="s">
        <v>28</v>
      </c>
      <c r="C25" s="292">
        <v>42369</v>
      </c>
      <c r="D25" s="293">
        <v>42004</v>
      </c>
      <c r="G25"/>
      <c r="H25" s="764"/>
      <c r="I25"/>
      <c r="J25"/>
    </row>
    <row r="26" spans="2:10" ht="21" customHeight="1">
      <c r="B26" s="78" t="s">
        <v>254</v>
      </c>
      <c r="C26" s="695">
        <v>5811030417</v>
      </c>
      <c r="D26" s="695">
        <v>5811030417</v>
      </c>
      <c r="G26"/>
      <c r="H26" s="764"/>
      <c r="I26"/>
      <c r="J26"/>
    </row>
    <row r="27" spans="2:10" ht="21" customHeight="1" thickBot="1">
      <c r="B27" s="79" t="s">
        <v>255</v>
      </c>
      <c r="C27" s="694">
        <v>307934743</v>
      </c>
      <c r="D27" s="694">
        <v>307934743</v>
      </c>
      <c r="G27"/>
      <c r="H27" s="764"/>
      <c r="I27"/>
      <c r="J27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9" tint="0.59999389629810485"/>
  </sheetPr>
  <dimension ref="A1:G8"/>
  <sheetViews>
    <sheetView showGridLines="0" topLeftCell="A4" workbookViewId="0">
      <selection activeCell="E13" sqref="E13"/>
    </sheetView>
  </sheetViews>
  <sheetFormatPr baseColWidth="10" defaultRowHeight="15"/>
  <cols>
    <col min="2" max="2" width="52.5703125" customWidth="1"/>
    <col min="3" max="3" width="13.7109375" customWidth="1"/>
    <col min="6" max="6" width="13.28515625" bestFit="1" customWidth="1"/>
  </cols>
  <sheetData>
    <row r="1" spans="1:7" ht="15.75" thickBot="1">
      <c r="A1" s="535" t="s">
        <v>48</v>
      </c>
    </row>
    <row r="2" spans="1:7">
      <c r="B2" s="204" t="s">
        <v>137</v>
      </c>
    </row>
    <row r="3" spans="1:7">
      <c r="B3" s="1" t="s">
        <v>242</v>
      </c>
    </row>
    <row r="4" spans="1:7" ht="15.75" thickBot="1"/>
    <row r="5" spans="1:7" ht="42" customHeight="1">
      <c r="B5" s="205" t="s">
        <v>429</v>
      </c>
      <c r="C5" s="948" t="s">
        <v>432</v>
      </c>
    </row>
    <row r="6" spans="1:7" ht="20.25" customHeight="1">
      <c r="B6" s="229" t="s">
        <v>430</v>
      </c>
      <c r="C6" s="684"/>
    </row>
    <row r="7" spans="1:7" ht="20.25" customHeight="1">
      <c r="B7" s="683" t="s">
        <v>431</v>
      </c>
      <c r="C7" s="684">
        <v>1413</v>
      </c>
      <c r="F7" s="687"/>
      <c r="G7" s="687"/>
    </row>
    <row r="8" spans="1:7" ht="20.25" customHeight="1" thickBot="1">
      <c r="B8" s="685" t="s">
        <v>333</v>
      </c>
      <c r="C8" s="686">
        <f>-C7</f>
        <v>-1413</v>
      </c>
      <c r="F8" s="687"/>
      <c r="G8" s="687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D8"/>
  <sheetViews>
    <sheetView showGridLines="0" workbookViewId="0">
      <selection activeCell="I18" sqref="I18"/>
    </sheetView>
  </sheetViews>
  <sheetFormatPr baseColWidth="10" defaultRowHeight="15"/>
  <cols>
    <col min="3" max="3" width="15.140625" customWidth="1"/>
    <col min="4" max="4" width="15.28515625" customWidth="1"/>
  </cols>
  <sheetData>
    <row r="2" spans="2:4" ht="15.75" thickBot="1"/>
    <row r="3" spans="2:4" ht="15.75" thickBot="1">
      <c r="B3" s="1079"/>
      <c r="C3" s="1078">
        <v>42460</v>
      </c>
      <c r="D3" s="1078">
        <v>42369</v>
      </c>
    </row>
    <row r="4" spans="2:4" ht="15.75" thickBot="1">
      <c r="B4" s="1072"/>
      <c r="C4" s="1073"/>
      <c r="D4" s="1073"/>
    </row>
    <row r="5" spans="2:4" ht="26.25" thickBot="1">
      <c r="B5" s="1074" t="s">
        <v>926</v>
      </c>
      <c r="C5" s="1080">
        <v>5811030417</v>
      </c>
      <c r="D5" s="1080">
        <v>5811029417</v>
      </c>
    </row>
    <row r="6" spans="2:4" ht="26.25" thickBot="1">
      <c r="B6" s="1074" t="s">
        <v>927</v>
      </c>
      <c r="C6" s="1080">
        <v>307934743</v>
      </c>
      <c r="D6" s="1080">
        <v>307935743</v>
      </c>
    </row>
    <row r="7" spans="2:4" ht="15.75" thickBot="1">
      <c r="B7" s="1074"/>
      <c r="C7" s="1075"/>
      <c r="D7" s="1075"/>
    </row>
    <row r="8" spans="2:4" ht="15.75" thickBot="1">
      <c r="B8" s="1076" t="s">
        <v>1</v>
      </c>
      <c r="C8" s="1077">
        <f>SUM(C5:C7)</f>
        <v>6118965160</v>
      </c>
      <c r="D8" s="1077">
        <f>SUM(D5:D7)</f>
        <v>6118965160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9" tint="0.59999389629810485"/>
  </sheetPr>
  <dimension ref="B1:L13"/>
  <sheetViews>
    <sheetView showGridLines="0" workbookViewId="0">
      <selection activeCell="E17" sqref="E17"/>
    </sheetView>
  </sheetViews>
  <sheetFormatPr baseColWidth="10" defaultRowHeight="12.75"/>
  <cols>
    <col min="1" max="1" width="11.42578125" style="1"/>
    <col min="2" max="2" width="19.42578125" style="1" customWidth="1"/>
    <col min="3" max="4" width="13.28515625" style="1" customWidth="1"/>
    <col min="5" max="8" width="13.7109375" style="1" customWidth="1"/>
    <col min="9" max="16384" width="11.42578125" style="1"/>
  </cols>
  <sheetData>
    <row r="1" spans="2:12" ht="13.5" thickBot="1"/>
    <row r="2" spans="2:12" ht="27" customHeight="1" thickBot="1">
      <c r="B2" s="1098" t="s">
        <v>433</v>
      </c>
      <c r="C2" s="1100" t="s">
        <v>434</v>
      </c>
      <c r="D2" s="1100"/>
      <c r="E2" s="1101" t="s">
        <v>389</v>
      </c>
      <c r="F2" s="1102"/>
      <c r="G2" s="1102"/>
      <c r="H2" s="1103"/>
    </row>
    <row r="3" spans="2:12" ht="13.5" customHeight="1" thickBot="1">
      <c r="B3" s="1099"/>
      <c r="C3" s="440">
        <v>42460</v>
      </c>
      <c r="D3" s="440">
        <v>42094</v>
      </c>
      <c r="E3" s="1104" t="s">
        <v>435</v>
      </c>
      <c r="F3" s="1105"/>
      <c r="G3" s="1104" t="s">
        <v>436</v>
      </c>
      <c r="H3" s="1105"/>
    </row>
    <row r="4" spans="2:12" ht="13.5" customHeight="1">
      <c r="B4" s="1099"/>
      <c r="C4" s="1106" t="s">
        <v>23</v>
      </c>
      <c r="D4" s="1106" t="s">
        <v>23</v>
      </c>
      <c r="E4" s="949">
        <v>42460</v>
      </c>
      <c r="F4" s="949">
        <v>42369</v>
      </c>
      <c r="G4" s="949">
        <v>42460</v>
      </c>
      <c r="H4" s="950">
        <v>42094</v>
      </c>
    </row>
    <row r="5" spans="2:12" ht="12.75" customHeight="1">
      <c r="B5" s="1099"/>
      <c r="C5" s="1107" t="s">
        <v>23</v>
      </c>
      <c r="D5" s="1107" t="s">
        <v>23</v>
      </c>
      <c r="E5" s="390" t="s">
        <v>292</v>
      </c>
      <c r="F5" s="390" t="s">
        <v>292</v>
      </c>
      <c r="G5" s="390" t="s">
        <v>292</v>
      </c>
      <c r="H5" s="519" t="s">
        <v>292</v>
      </c>
    </row>
    <row r="6" spans="2:12" ht="21" customHeight="1">
      <c r="B6" s="521" t="s">
        <v>7</v>
      </c>
      <c r="C6" s="80">
        <v>9.9699999999999998E-5</v>
      </c>
      <c r="D6" s="80">
        <v>9.9699999999999998E-5</v>
      </c>
      <c r="E6" s="269">
        <v>20565</v>
      </c>
      <c r="F6" s="269">
        <v>19906</v>
      </c>
      <c r="G6" s="269">
        <v>659</v>
      </c>
      <c r="H6" s="520">
        <v>706</v>
      </c>
      <c r="I6" s="2"/>
    </row>
    <row r="7" spans="2:12" ht="21" customHeight="1">
      <c r="B7" s="521" t="s">
        <v>39</v>
      </c>
      <c r="C7" s="80">
        <v>0.46493499999999999</v>
      </c>
      <c r="D7" s="80">
        <v>0.46493499999999999</v>
      </c>
      <c r="E7" s="269">
        <v>55753926</v>
      </c>
      <c r="F7" s="269">
        <v>54374584</v>
      </c>
      <c r="G7" s="269">
        <v>1379342</v>
      </c>
      <c r="H7" s="520">
        <v>1176524</v>
      </c>
      <c r="I7" s="2"/>
      <c r="J7" s="2"/>
      <c r="K7" s="2"/>
      <c r="L7" s="2"/>
    </row>
    <row r="8" spans="2:12" ht="21" customHeight="1" thickBot="1">
      <c r="B8" s="522" t="s">
        <v>1</v>
      </c>
      <c r="C8" s="523"/>
      <c r="D8" s="524"/>
      <c r="E8" s="525">
        <v>55774491</v>
      </c>
      <c r="F8" s="525">
        <v>54394490</v>
      </c>
      <c r="G8" s="525">
        <v>1380001</v>
      </c>
      <c r="H8" s="526">
        <v>1177230</v>
      </c>
    </row>
    <row r="10" spans="2:12">
      <c r="E10" s="7"/>
      <c r="F10" s="7"/>
      <c r="G10" s="7"/>
      <c r="H10" s="7"/>
    </row>
    <row r="12" spans="2:12">
      <c r="I12" s="2"/>
    </row>
    <row r="13" spans="2:12">
      <c r="H13" s="2"/>
    </row>
  </sheetData>
  <mergeCells count="7">
    <mergeCell ref="B2:B5"/>
    <mergeCell ref="C2:D2"/>
    <mergeCell ref="E2:H2"/>
    <mergeCell ref="E3:F3"/>
    <mergeCell ref="G3:H3"/>
    <mergeCell ref="C4:C5"/>
    <mergeCell ref="D4:D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0.59999389629810485"/>
    <pageSetUpPr fitToPage="1"/>
  </sheetPr>
  <dimension ref="A1:E37"/>
  <sheetViews>
    <sheetView showGridLines="0" workbookViewId="0">
      <selection activeCell="G13" sqref="G13"/>
    </sheetView>
  </sheetViews>
  <sheetFormatPr baseColWidth="10" defaultRowHeight="10.5"/>
  <cols>
    <col min="1" max="1" width="11.42578125" style="81"/>
    <col min="2" max="2" width="54.7109375" style="81" customWidth="1"/>
    <col min="3" max="3" width="12.85546875" style="81" customWidth="1"/>
    <col min="4" max="4" width="11.7109375" style="81" customWidth="1"/>
    <col min="5" max="16384" width="11.42578125" style="81"/>
  </cols>
  <sheetData>
    <row r="1" spans="1:5" ht="11.25" thickBot="1">
      <c r="A1" s="5"/>
      <c r="B1" s="5"/>
      <c r="D1" s="82"/>
    </row>
    <row r="2" spans="1:5" s="83" customFormat="1">
      <c r="B2" s="1108" t="s">
        <v>437</v>
      </c>
      <c r="C2" s="270">
        <v>42460</v>
      </c>
      <c r="D2" s="84">
        <v>42094</v>
      </c>
    </row>
    <row r="3" spans="1:5" s="83" customFormat="1" ht="15" customHeight="1" thickBot="1">
      <c r="B3" s="1109"/>
      <c r="C3" s="271" t="s">
        <v>292</v>
      </c>
      <c r="D3" s="85" t="s">
        <v>292</v>
      </c>
    </row>
    <row r="4" spans="1:5" ht="24" customHeight="1" thickBot="1">
      <c r="B4" s="951" t="s">
        <v>438</v>
      </c>
      <c r="C4" s="87">
        <v>-33222</v>
      </c>
      <c r="D4" s="678">
        <v>16980</v>
      </c>
    </row>
    <row r="5" spans="1:5" ht="24" customHeight="1">
      <c r="B5" s="86" t="s">
        <v>439</v>
      </c>
      <c r="C5" s="87">
        <v>0</v>
      </c>
      <c r="D5" s="678">
        <v>-1413</v>
      </c>
    </row>
    <row r="6" spans="1:5" ht="20.100000000000001" customHeight="1">
      <c r="B6" s="952" t="s">
        <v>440</v>
      </c>
      <c r="C6" s="87">
        <v>-1976</v>
      </c>
      <c r="D6" s="678">
        <v>0</v>
      </c>
    </row>
    <row r="7" spans="1:5" ht="20.100000000000001" customHeight="1">
      <c r="B7" s="272" t="s">
        <v>441</v>
      </c>
      <c r="C7" s="273">
        <v>-35198</v>
      </c>
      <c r="D7" s="274">
        <v>15567</v>
      </c>
    </row>
    <row r="8" spans="1:5" ht="20.100000000000001" customHeight="1">
      <c r="B8" s="86" t="s">
        <v>442</v>
      </c>
      <c r="C8" s="87">
        <v>-1162000</v>
      </c>
      <c r="D8" s="678">
        <v>-1074973</v>
      </c>
    </row>
    <row r="9" spans="1:5" ht="20.100000000000001" customHeight="1">
      <c r="B9" s="86" t="s">
        <v>443</v>
      </c>
      <c r="C9" s="87">
        <v>-1661578</v>
      </c>
      <c r="D9" s="678">
        <v>-1473985</v>
      </c>
    </row>
    <row r="10" spans="1:5" ht="20.100000000000001" customHeight="1">
      <c r="B10" s="86" t="s">
        <v>444</v>
      </c>
      <c r="C10" s="87">
        <v>-3888204</v>
      </c>
      <c r="D10" s="678">
        <v>-3931212</v>
      </c>
      <c r="E10" s="82"/>
    </row>
    <row r="11" spans="1:5" ht="20.100000000000001" customHeight="1">
      <c r="B11" s="86" t="s">
        <v>445</v>
      </c>
      <c r="C11" s="87">
        <v>-114198</v>
      </c>
      <c r="D11" s="678">
        <v>-106561</v>
      </c>
      <c r="E11" s="82"/>
    </row>
    <row r="12" spans="1:5" ht="20.100000000000001" customHeight="1">
      <c r="B12" s="86" t="s">
        <v>446</v>
      </c>
      <c r="C12" s="87">
        <v>-37330</v>
      </c>
      <c r="D12" s="678">
        <v>-17612</v>
      </c>
    </row>
    <row r="13" spans="1:5" ht="20.100000000000001" customHeight="1">
      <c r="B13" s="272" t="s">
        <v>336</v>
      </c>
      <c r="C13" s="273">
        <v>-6863310</v>
      </c>
      <c r="D13" s="274">
        <v>-6604343</v>
      </c>
    </row>
    <row r="14" spans="1:5" ht="20.100000000000001" customHeight="1">
      <c r="B14" s="86" t="s">
        <v>447</v>
      </c>
      <c r="C14" s="87">
        <v>1601642</v>
      </c>
      <c r="D14" s="678">
        <v>1205199</v>
      </c>
    </row>
    <row r="15" spans="1:5" ht="20.100000000000001" customHeight="1">
      <c r="B15" s="86" t="s">
        <v>448</v>
      </c>
      <c r="C15" s="87">
        <v>311657</v>
      </c>
      <c r="D15" s="678">
        <v>225437</v>
      </c>
    </row>
    <row r="16" spans="1:5" ht="20.100000000000001" hidden="1" customHeight="1">
      <c r="B16" s="674" t="s">
        <v>241</v>
      </c>
      <c r="C16" s="675"/>
      <c r="D16" s="678"/>
    </row>
    <row r="17" spans="2:4" ht="20.100000000000001" customHeight="1" thickBot="1">
      <c r="B17" s="275" t="s">
        <v>335</v>
      </c>
      <c r="C17" s="276">
        <v>1913299</v>
      </c>
      <c r="D17" s="88">
        <v>1430636</v>
      </c>
    </row>
    <row r="19" spans="2:4" ht="11.25">
      <c r="B19" s="89"/>
      <c r="C19" s="90"/>
      <c r="D19" s="91"/>
    </row>
    <row r="20" spans="2:4" ht="11.25">
      <c r="C20" s="90"/>
      <c r="D20" s="91"/>
    </row>
    <row r="21" spans="2:4" ht="11.25">
      <c r="C21" s="90"/>
      <c r="D21" s="91"/>
    </row>
    <row r="22" spans="2:4" ht="11.25">
      <c r="C22" s="90"/>
      <c r="D22" s="91"/>
    </row>
    <row r="23" spans="2:4">
      <c r="C23" s="82"/>
    </row>
    <row r="34" spans="2:2">
      <c r="B34" s="92"/>
    </row>
    <row r="35" spans="2:2">
      <c r="B35" s="92"/>
    </row>
    <row r="36" spans="2:2">
      <c r="B36" s="92"/>
    </row>
    <row r="37" spans="2:2">
      <c r="B37" s="92"/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R65413"/>
  <sheetViews>
    <sheetView showGridLines="0" topLeftCell="J1" workbookViewId="0">
      <selection activeCell="O16" sqref="O16"/>
    </sheetView>
  </sheetViews>
  <sheetFormatPr baseColWidth="10" defaultColWidth="44" defaultRowHeight="17.25" customHeight="1"/>
  <cols>
    <col min="1" max="1" width="8.85546875" style="536" customWidth="1"/>
    <col min="2" max="2" width="48.7109375" style="536" customWidth="1"/>
    <col min="3" max="7" width="12.7109375" style="536" customWidth="1"/>
    <col min="8" max="8" width="2.140625" style="537" customWidth="1"/>
    <col min="9" max="9" width="42.28515625" style="536" customWidth="1"/>
    <col min="10" max="13" width="14.7109375" style="536" customWidth="1"/>
    <col min="14" max="14" width="12.5703125" style="539" customWidth="1"/>
    <col min="15" max="15" width="33.7109375" style="536" bestFit="1" customWidth="1"/>
    <col min="16" max="18" width="16.7109375" style="536" customWidth="1"/>
    <col min="19" max="19" width="13.5703125" style="536" customWidth="1"/>
    <col min="20" max="20" width="12.140625" style="536" customWidth="1"/>
    <col min="21" max="21" width="12.5703125" style="536" customWidth="1"/>
    <col min="22" max="22" width="14" style="536" customWidth="1"/>
    <col min="23" max="23" width="11.7109375" style="536" customWidth="1"/>
    <col min="24" max="24" width="45.85546875" style="536" bestFit="1" customWidth="1"/>
    <col min="25" max="25" width="34.7109375" style="536" customWidth="1"/>
    <col min="26" max="26" width="20.7109375" style="536" customWidth="1"/>
    <col min="27" max="27" width="20.5703125" style="536" bestFit="1" customWidth="1"/>
    <col min="28" max="16384" width="44" style="536"/>
  </cols>
  <sheetData>
    <row r="1" spans="2:18" ht="17.25" customHeight="1" thickBot="1"/>
    <row r="2" spans="2:18" ht="33.75" customHeight="1">
      <c r="B2" s="565">
        <v>42460</v>
      </c>
      <c r="C2" s="927" t="s">
        <v>450</v>
      </c>
      <c r="D2" s="927" t="s">
        <v>451</v>
      </c>
      <c r="E2" s="927" t="s">
        <v>452</v>
      </c>
      <c r="F2" s="927" t="s">
        <v>453</v>
      </c>
      <c r="G2" s="953" t="s">
        <v>435</v>
      </c>
      <c r="H2" s="540"/>
      <c r="I2" s="565">
        <v>42460</v>
      </c>
      <c r="J2" s="927" t="s">
        <v>454</v>
      </c>
      <c r="K2" s="927" t="s">
        <v>455</v>
      </c>
      <c r="L2" s="927" t="s">
        <v>456</v>
      </c>
      <c r="M2" s="953" t="s">
        <v>457</v>
      </c>
      <c r="N2" s="541"/>
      <c r="O2" s="954" t="s">
        <v>458</v>
      </c>
      <c r="P2" s="569" t="s">
        <v>194</v>
      </c>
      <c r="Q2" s="569" t="s">
        <v>195</v>
      </c>
      <c r="R2" s="570" t="s">
        <v>5</v>
      </c>
    </row>
    <row r="3" spans="2:18" ht="24" customHeight="1">
      <c r="B3" s="566" t="s">
        <v>449</v>
      </c>
      <c r="C3" s="567" t="s">
        <v>292</v>
      </c>
      <c r="D3" s="567" t="s">
        <v>292</v>
      </c>
      <c r="E3" s="567" t="s">
        <v>292</v>
      </c>
      <c r="F3" s="567" t="s">
        <v>292</v>
      </c>
      <c r="G3" s="568" t="s">
        <v>292</v>
      </c>
      <c r="H3" s="542"/>
      <c r="I3" s="566" t="s">
        <v>449</v>
      </c>
      <c r="J3" s="567" t="s">
        <v>292</v>
      </c>
      <c r="K3" s="567" t="s">
        <v>292</v>
      </c>
      <c r="L3" s="567" t="s">
        <v>292</v>
      </c>
      <c r="M3" s="568" t="s">
        <v>292</v>
      </c>
      <c r="N3" s="541"/>
      <c r="O3" s="543" t="s">
        <v>459</v>
      </c>
      <c r="P3" s="544" t="s">
        <v>31</v>
      </c>
      <c r="Q3" s="544" t="s">
        <v>20</v>
      </c>
      <c r="R3" s="545" t="s">
        <v>58</v>
      </c>
    </row>
    <row r="4" spans="2:18" ht="21" customHeight="1">
      <c r="B4" s="546" t="s">
        <v>7</v>
      </c>
      <c r="C4" s="547">
        <v>25424914</v>
      </c>
      <c r="D4" s="547">
        <v>255131494</v>
      </c>
      <c r="E4" s="547">
        <v>22404849</v>
      </c>
      <c r="F4" s="547">
        <v>51882657</v>
      </c>
      <c r="G4" s="548">
        <v>206268902</v>
      </c>
      <c r="H4" s="549"/>
      <c r="I4" s="546" t="s">
        <v>7</v>
      </c>
      <c r="J4" s="547">
        <v>6613779</v>
      </c>
      <c r="K4" s="547">
        <v>16087328</v>
      </c>
      <c r="L4" s="547">
        <v>-9287821</v>
      </c>
      <c r="M4" s="548">
        <v>-185728</v>
      </c>
      <c r="N4" s="550"/>
      <c r="O4" s="543" t="s">
        <v>460</v>
      </c>
      <c r="P4" s="544" t="s">
        <v>467</v>
      </c>
      <c r="Q4" s="544" t="s">
        <v>467</v>
      </c>
      <c r="R4" s="545" t="s">
        <v>467</v>
      </c>
    </row>
    <row r="5" spans="2:18" ht="21" customHeight="1">
      <c r="B5" s="546" t="s">
        <v>6</v>
      </c>
      <c r="C5" s="547">
        <v>6722271</v>
      </c>
      <c r="D5" s="547">
        <v>75044672</v>
      </c>
      <c r="E5" s="547">
        <v>3920534</v>
      </c>
      <c r="F5" s="547">
        <v>23169439</v>
      </c>
      <c r="G5" s="548">
        <v>54676970</v>
      </c>
      <c r="H5" s="549"/>
      <c r="I5" s="546" t="s">
        <v>6</v>
      </c>
      <c r="J5" s="547">
        <v>1492679</v>
      </c>
      <c r="K5" s="547">
        <v>4319370</v>
      </c>
      <c r="L5" s="547">
        <v>-2207979</v>
      </c>
      <c r="M5" s="548">
        <v>-618712</v>
      </c>
      <c r="N5" s="550"/>
      <c r="O5" s="543" t="s">
        <v>461</v>
      </c>
      <c r="P5" s="551">
        <v>0.99990029999999996</v>
      </c>
      <c r="Q5" s="551">
        <v>1</v>
      </c>
      <c r="R5" s="552">
        <v>0.53506500000000001</v>
      </c>
    </row>
    <row r="6" spans="2:18" ht="21" customHeight="1">
      <c r="B6" s="546" t="s">
        <v>14</v>
      </c>
      <c r="C6" s="547">
        <v>36260</v>
      </c>
      <c r="D6" s="547">
        <v>67847659</v>
      </c>
      <c r="E6" s="547">
        <v>23126</v>
      </c>
      <c r="F6" s="547">
        <v>0</v>
      </c>
      <c r="G6" s="548">
        <v>67860793</v>
      </c>
      <c r="H6" s="549"/>
      <c r="I6" s="546" t="s">
        <v>14</v>
      </c>
      <c r="J6" s="547">
        <v>2015733</v>
      </c>
      <c r="K6" s="547">
        <v>0</v>
      </c>
      <c r="L6" s="547">
        <v>-7780</v>
      </c>
      <c r="M6" s="548">
        <v>2023513</v>
      </c>
      <c r="N6" s="550"/>
      <c r="O6" s="543" t="s">
        <v>462</v>
      </c>
      <c r="P6" s="551">
        <v>0.99990029999999996</v>
      </c>
      <c r="Q6" s="551">
        <v>1</v>
      </c>
      <c r="R6" s="552">
        <v>0.53506500000000001</v>
      </c>
    </row>
    <row r="7" spans="2:18" ht="15" customHeight="1">
      <c r="B7" s="546" t="s">
        <v>15</v>
      </c>
      <c r="C7" s="547">
        <v>14287175</v>
      </c>
      <c r="D7" s="547">
        <v>142349554</v>
      </c>
      <c r="E7" s="547">
        <v>12678730</v>
      </c>
      <c r="F7" s="547">
        <v>63309087</v>
      </c>
      <c r="G7" s="548">
        <v>80648912</v>
      </c>
      <c r="H7" s="549"/>
      <c r="I7" s="546" t="s">
        <v>15</v>
      </c>
      <c r="J7" s="547">
        <v>3967673</v>
      </c>
      <c r="K7" s="547">
        <v>13814776</v>
      </c>
      <c r="L7" s="547">
        <v>-7773804</v>
      </c>
      <c r="M7" s="548">
        <v>-2073299</v>
      </c>
      <c r="N7" s="550"/>
      <c r="O7" s="955" t="s">
        <v>463</v>
      </c>
      <c r="P7" s="553"/>
      <c r="Q7" s="553"/>
      <c r="R7" s="554"/>
    </row>
    <row r="8" spans="2:18" ht="21" customHeight="1">
      <c r="B8" s="546" t="s">
        <v>4</v>
      </c>
      <c r="C8" s="547">
        <v>4631945</v>
      </c>
      <c r="D8" s="547">
        <v>376411</v>
      </c>
      <c r="E8" s="547">
        <v>1793763</v>
      </c>
      <c r="F8" s="547">
        <v>0</v>
      </c>
      <c r="G8" s="548">
        <v>3214593</v>
      </c>
      <c r="H8" s="549"/>
      <c r="I8" s="546" t="s">
        <v>4</v>
      </c>
      <c r="J8" s="547">
        <v>381700</v>
      </c>
      <c r="K8" s="547">
        <v>3097853</v>
      </c>
      <c r="L8" s="547">
        <v>-2619784</v>
      </c>
      <c r="M8" s="548">
        <v>-96369</v>
      </c>
      <c r="N8" s="550"/>
      <c r="O8" s="543" t="s">
        <v>464</v>
      </c>
      <c r="P8" s="555">
        <v>9.1257998706028812E-2</v>
      </c>
      <c r="Q8" s="555">
        <v>2.8337542287392437E-2</v>
      </c>
      <c r="R8" s="556">
        <v>6.2382612566112154E-2</v>
      </c>
    </row>
    <row r="9" spans="2:18" ht="21" customHeight="1">
      <c r="B9" s="546" t="s">
        <v>3</v>
      </c>
      <c r="C9" s="547">
        <v>5852080</v>
      </c>
      <c r="D9" s="547">
        <v>275268</v>
      </c>
      <c r="E9" s="547">
        <v>1454546</v>
      </c>
      <c r="F9" s="547">
        <v>37593</v>
      </c>
      <c r="G9" s="548">
        <v>4635209</v>
      </c>
      <c r="H9" s="549"/>
      <c r="I9" s="546" t="s">
        <v>3</v>
      </c>
      <c r="J9" s="547">
        <v>121478</v>
      </c>
      <c r="K9" s="547">
        <v>2003185</v>
      </c>
      <c r="L9" s="547">
        <v>-1874384</v>
      </c>
      <c r="M9" s="548">
        <v>-7323</v>
      </c>
      <c r="N9" s="550"/>
      <c r="O9" s="543" t="s">
        <v>465</v>
      </c>
      <c r="P9" s="555">
        <v>7.7976776652723442E-2</v>
      </c>
      <c r="Q9" s="555">
        <v>4.1366043188613061E-2</v>
      </c>
      <c r="R9" s="556">
        <v>0.10891757546061076</v>
      </c>
    </row>
    <row r="10" spans="2:18" ht="21" customHeight="1" thickBot="1">
      <c r="B10" s="546" t="s">
        <v>2</v>
      </c>
      <c r="C10" s="547">
        <v>2260067</v>
      </c>
      <c r="D10" s="547">
        <v>5505876</v>
      </c>
      <c r="E10" s="547">
        <v>3901231</v>
      </c>
      <c r="F10" s="547">
        <v>600</v>
      </c>
      <c r="G10" s="548">
        <v>3864112</v>
      </c>
      <c r="H10" s="549"/>
      <c r="I10" s="546" t="s">
        <v>2</v>
      </c>
      <c r="J10" s="547">
        <v>267537</v>
      </c>
      <c r="K10" s="547">
        <v>1898570</v>
      </c>
      <c r="L10" s="547">
        <v>-1536133</v>
      </c>
      <c r="M10" s="548">
        <v>-94900</v>
      </c>
      <c r="N10" s="550"/>
      <c r="O10" s="557" t="s">
        <v>466</v>
      </c>
      <c r="P10" s="558">
        <v>0.10657709861960156</v>
      </c>
      <c r="Q10" s="558">
        <v>3.1689369362408848E-2</v>
      </c>
      <c r="R10" s="559">
        <v>3.2869706966703202E-2</v>
      </c>
    </row>
    <row r="11" spans="2:18" ht="18" customHeight="1" thickBot="1">
      <c r="B11" s="560" t="s">
        <v>44</v>
      </c>
      <c r="C11" s="561">
        <v>977320</v>
      </c>
      <c r="D11" s="561">
        <v>8432784</v>
      </c>
      <c r="E11" s="561">
        <v>427273</v>
      </c>
      <c r="F11" s="561">
        <v>63845</v>
      </c>
      <c r="G11" s="562">
        <v>8918986</v>
      </c>
      <c r="H11" s="549"/>
      <c r="I11" s="560" t="s">
        <v>44</v>
      </c>
      <c r="J11" s="561">
        <v>-422098</v>
      </c>
      <c r="K11" s="561">
        <v>-246664</v>
      </c>
      <c r="L11" s="561">
        <v>-174366</v>
      </c>
      <c r="M11" s="562">
        <v>-1068</v>
      </c>
      <c r="N11" s="550"/>
    </row>
    <row r="13" spans="2:18" ht="17.25" customHeight="1" thickBot="1"/>
    <row r="14" spans="2:18" ht="33" customHeight="1">
      <c r="B14" s="565">
        <v>42369</v>
      </c>
      <c r="C14" s="927" t="s">
        <v>450</v>
      </c>
      <c r="D14" s="927" t="s">
        <v>451</v>
      </c>
      <c r="E14" s="927" t="s">
        <v>452</v>
      </c>
      <c r="F14" s="927" t="s">
        <v>453</v>
      </c>
      <c r="G14" s="953" t="s">
        <v>435</v>
      </c>
      <c r="H14" s="540"/>
      <c r="I14" s="565">
        <v>42094</v>
      </c>
      <c r="J14" s="927" t="s">
        <v>454</v>
      </c>
      <c r="K14" s="927" t="s">
        <v>455</v>
      </c>
      <c r="L14" s="927" t="s">
        <v>456</v>
      </c>
      <c r="M14" s="953" t="s">
        <v>457</v>
      </c>
      <c r="N14" s="541"/>
    </row>
    <row r="15" spans="2:18" ht="17.25" customHeight="1">
      <c r="B15" s="566" t="s">
        <v>449</v>
      </c>
      <c r="C15" s="567" t="s">
        <v>292</v>
      </c>
      <c r="D15" s="567" t="s">
        <v>292</v>
      </c>
      <c r="E15" s="567" t="s">
        <v>292</v>
      </c>
      <c r="F15" s="567" t="s">
        <v>292</v>
      </c>
      <c r="G15" s="568" t="s">
        <v>292</v>
      </c>
      <c r="H15" s="542"/>
      <c r="I15" s="566" t="s">
        <v>449</v>
      </c>
      <c r="J15" s="567" t="s">
        <v>292</v>
      </c>
      <c r="K15" s="567" t="s">
        <v>292</v>
      </c>
      <c r="L15" s="567" t="s">
        <v>292</v>
      </c>
      <c r="M15" s="568" t="s">
        <v>292</v>
      </c>
      <c r="N15" s="541"/>
    </row>
    <row r="16" spans="2:18" ht="19.5" customHeight="1">
      <c r="B16" s="546" t="s">
        <v>7</v>
      </c>
      <c r="C16" s="547">
        <v>19525493</v>
      </c>
      <c r="D16" s="547">
        <v>254713113</v>
      </c>
      <c r="E16" s="547">
        <v>20666580</v>
      </c>
      <c r="F16" s="547">
        <v>53916903</v>
      </c>
      <c r="G16" s="548">
        <v>199655123</v>
      </c>
      <c r="H16" s="549"/>
      <c r="I16" s="546" t="s">
        <v>7</v>
      </c>
      <c r="J16" s="547">
        <v>7078000</v>
      </c>
      <c r="K16" s="547">
        <v>15449279</v>
      </c>
      <c r="L16" s="547">
        <v>-8579098</v>
      </c>
      <c r="M16" s="548">
        <v>207819</v>
      </c>
      <c r="N16" s="550"/>
      <c r="O16" s="538"/>
    </row>
    <row r="17" spans="2:14" ht="19.5" customHeight="1">
      <c r="B17" s="546" t="s">
        <v>6</v>
      </c>
      <c r="C17" s="547">
        <v>3319920</v>
      </c>
      <c r="D17" s="547">
        <v>75175718</v>
      </c>
      <c r="E17" s="547">
        <v>3498084</v>
      </c>
      <c r="F17" s="547">
        <v>21813263</v>
      </c>
      <c r="G17" s="548">
        <v>53184291</v>
      </c>
      <c r="H17" s="549"/>
      <c r="I17" s="546" t="s">
        <v>6</v>
      </c>
      <c r="J17" s="547">
        <v>1878911</v>
      </c>
      <c r="K17" s="547">
        <v>4072845</v>
      </c>
      <c r="L17" s="547">
        <v>-1713730</v>
      </c>
      <c r="M17" s="548">
        <v>-480204</v>
      </c>
      <c r="N17" s="550"/>
    </row>
    <row r="18" spans="2:14" ht="19.5" customHeight="1">
      <c r="B18" s="546" t="s">
        <v>14</v>
      </c>
      <c r="C18" s="547">
        <v>1886358</v>
      </c>
      <c r="D18" s="547">
        <v>65824145</v>
      </c>
      <c r="E18" s="547">
        <v>23443</v>
      </c>
      <c r="F18" s="547">
        <v>0</v>
      </c>
      <c r="G18" s="548">
        <v>67687060</v>
      </c>
      <c r="H18" s="549"/>
      <c r="I18" s="546" t="s">
        <v>14</v>
      </c>
      <c r="J18" s="547">
        <v>1808088</v>
      </c>
      <c r="K18" s="547">
        <v>0</v>
      </c>
      <c r="L18" s="547">
        <v>-1376</v>
      </c>
      <c r="M18" s="548">
        <v>1809464</v>
      </c>
      <c r="N18" s="550"/>
    </row>
    <row r="19" spans="2:14" ht="19.5" customHeight="1">
      <c r="B19" s="546" t="s">
        <v>15</v>
      </c>
      <c r="C19" s="547">
        <v>15105269</v>
      </c>
      <c r="D19" s="547">
        <v>140585974</v>
      </c>
      <c r="E19" s="547">
        <v>16343042</v>
      </c>
      <c r="F19" s="547">
        <v>62666962</v>
      </c>
      <c r="G19" s="548">
        <v>76681239</v>
      </c>
      <c r="H19" s="549"/>
      <c r="I19" s="546" t="s">
        <v>15</v>
      </c>
      <c r="J19" s="547">
        <v>3551085</v>
      </c>
      <c r="K19" s="547">
        <v>12914489</v>
      </c>
      <c r="L19" s="547">
        <v>-7759360</v>
      </c>
      <c r="M19" s="548">
        <v>-1604044</v>
      </c>
      <c r="N19" s="550"/>
    </row>
    <row r="20" spans="2:14" ht="19.5" customHeight="1">
      <c r="B20" s="546" t="s">
        <v>4</v>
      </c>
      <c r="C20" s="547">
        <v>4666622</v>
      </c>
      <c r="D20" s="547">
        <v>384060</v>
      </c>
      <c r="E20" s="547">
        <v>2217789</v>
      </c>
      <c r="F20" s="547">
        <v>0</v>
      </c>
      <c r="G20" s="548">
        <v>2832893</v>
      </c>
      <c r="H20" s="549"/>
      <c r="I20" s="546" t="s">
        <v>4</v>
      </c>
      <c r="J20" s="547">
        <v>443562</v>
      </c>
      <c r="K20" s="547">
        <v>3048866</v>
      </c>
      <c r="L20" s="547">
        <v>-2489173</v>
      </c>
      <c r="M20" s="548">
        <v>-116131</v>
      </c>
      <c r="N20" s="550"/>
    </row>
    <row r="21" spans="2:14" ht="19.5" customHeight="1">
      <c r="B21" s="546" t="s">
        <v>3</v>
      </c>
      <c r="C21" s="547">
        <v>6085890</v>
      </c>
      <c r="D21" s="547">
        <v>286174</v>
      </c>
      <c r="E21" s="547">
        <v>1821756</v>
      </c>
      <c r="F21" s="547">
        <v>36577</v>
      </c>
      <c r="G21" s="548">
        <v>4513731</v>
      </c>
      <c r="H21" s="549"/>
      <c r="I21" s="546" t="s">
        <v>3</v>
      </c>
      <c r="J21" s="547">
        <v>105133</v>
      </c>
      <c r="K21" s="547">
        <v>1881662</v>
      </c>
      <c r="L21" s="547">
        <v>-1754653</v>
      </c>
      <c r="M21" s="548">
        <v>-21876</v>
      </c>
      <c r="N21" s="550"/>
    </row>
    <row r="22" spans="2:14" ht="19.5" customHeight="1">
      <c r="B22" s="546" t="s">
        <v>2</v>
      </c>
      <c r="C22" s="547">
        <v>2339638</v>
      </c>
      <c r="D22" s="547">
        <v>5492895</v>
      </c>
      <c r="E22" s="547">
        <v>4235959</v>
      </c>
      <c r="F22" s="547">
        <v>0</v>
      </c>
      <c r="G22" s="548">
        <v>3596574</v>
      </c>
      <c r="H22" s="549"/>
      <c r="I22" s="546" t="s">
        <v>2</v>
      </c>
      <c r="J22" s="547">
        <v>271242</v>
      </c>
      <c r="K22" s="547">
        <v>1618544</v>
      </c>
      <c r="L22" s="547">
        <v>-1283986</v>
      </c>
      <c r="M22" s="548">
        <v>-63316</v>
      </c>
      <c r="N22" s="550"/>
    </row>
    <row r="23" spans="2:14" ht="17.25" customHeight="1" thickBot="1">
      <c r="B23" s="560" t="s">
        <v>44</v>
      </c>
      <c r="C23" s="561">
        <v>1435830</v>
      </c>
      <c r="D23" s="561">
        <v>8461121</v>
      </c>
      <c r="E23" s="561">
        <v>498671</v>
      </c>
      <c r="F23" s="561">
        <v>57196</v>
      </c>
      <c r="G23" s="562">
        <v>9341084</v>
      </c>
      <c r="H23" s="549"/>
      <c r="I23" s="560" t="s">
        <v>44</v>
      </c>
      <c r="J23" s="561">
        <v>262760</v>
      </c>
      <c r="K23" s="561">
        <v>158752</v>
      </c>
      <c r="L23" s="561">
        <v>-122224</v>
      </c>
      <c r="M23" s="562">
        <v>226232</v>
      </c>
      <c r="N23" s="550"/>
    </row>
    <row r="26" spans="2:14" ht="17.25" customHeight="1">
      <c r="I26" s="538"/>
    </row>
    <row r="27" spans="2:14" ht="17.25" customHeight="1">
      <c r="I27" s="538"/>
    </row>
    <row r="28" spans="2:14" ht="17.25" customHeight="1">
      <c r="I28" s="538"/>
    </row>
    <row r="29" spans="2:14" ht="17.25" customHeight="1">
      <c r="I29" s="538"/>
    </row>
    <row r="31" spans="2:14" ht="17.25" customHeight="1">
      <c r="I31" s="538"/>
    </row>
    <row r="32" spans="2:14" ht="17.25" customHeight="1">
      <c r="I32" s="538"/>
    </row>
    <row r="33" spans="9:9" ht="17.25" customHeight="1">
      <c r="I33" s="538"/>
    </row>
    <row r="34" spans="9:9" ht="17.25" customHeight="1">
      <c r="I34" s="538"/>
    </row>
    <row r="36" spans="9:9" ht="17.25" customHeight="1">
      <c r="I36" s="538"/>
    </row>
    <row r="37" spans="9:9" ht="17.25" customHeight="1">
      <c r="I37" s="538"/>
    </row>
    <row r="38" spans="9:9" ht="17.25" customHeight="1">
      <c r="I38" s="538"/>
    </row>
    <row r="39" spans="9:9" ht="17.25" customHeight="1">
      <c r="I39" s="538"/>
    </row>
    <row r="41" spans="9:9" ht="17.25" customHeight="1">
      <c r="I41" s="538"/>
    </row>
    <row r="43" spans="9:9" ht="17.25" customHeight="1">
      <c r="I43" s="538"/>
    </row>
    <row r="44" spans="9:9" ht="17.25" customHeight="1">
      <c r="I44" s="538"/>
    </row>
    <row r="46" spans="9:9" ht="17.25" customHeight="1">
      <c r="I46" s="538"/>
    </row>
    <row r="47" spans="9:9" ht="17.25" customHeight="1">
      <c r="I47" s="538"/>
    </row>
    <row r="48" spans="9:9" ht="17.25" customHeight="1">
      <c r="I48" s="538"/>
    </row>
    <row r="49" spans="9:9" ht="17.25" customHeight="1">
      <c r="I49" s="538"/>
    </row>
    <row r="51" spans="9:9" ht="17.25" customHeight="1">
      <c r="I51" s="538"/>
    </row>
    <row r="52" spans="9:9" ht="17.25" customHeight="1">
      <c r="I52" s="538"/>
    </row>
    <row r="53" spans="9:9" ht="17.25" customHeight="1">
      <c r="I53" s="538"/>
    </row>
    <row r="54" spans="9:9" ht="17.25" customHeight="1">
      <c r="I54" s="538"/>
    </row>
    <row r="56" spans="9:9" ht="17.25" customHeight="1">
      <c r="I56" s="538"/>
    </row>
    <row r="57" spans="9:9" ht="17.25" customHeight="1">
      <c r="I57" s="538"/>
    </row>
    <row r="58" spans="9:9" ht="17.25" customHeight="1">
      <c r="I58" s="538"/>
    </row>
    <row r="59" spans="9:9" ht="17.25" customHeight="1">
      <c r="I59" s="538"/>
    </row>
    <row r="61" spans="9:9" ht="17.25" customHeight="1">
      <c r="I61" s="538"/>
    </row>
    <row r="62" spans="9:9" ht="17.25" customHeight="1">
      <c r="I62" s="538"/>
    </row>
    <row r="63" spans="9:9" ht="17.25" customHeight="1">
      <c r="I63" s="538"/>
    </row>
    <row r="64" spans="9:9" ht="17.25" customHeight="1">
      <c r="I64" s="538"/>
    </row>
    <row r="66" spans="9:9" ht="17.25" customHeight="1">
      <c r="I66" s="538"/>
    </row>
    <row r="67" spans="9:9" ht="17.25" customHeight="1">
      <c r="I67" s="538"/>
    </row>
    <row r="68" spans="9:9" ht="17.25" customHeight="1">
      <c r="I68" s="538"/>
    </row>
    <row r="69" spans="9:9" ht="17.25" customHeight="1">
      <c r="I69" s="538"/>
    </row>
    <row r="65413" spans="8:14" ht="17.25" customHeight="1">
      <c r="H65413" s="563"/>
      <c r="N65413" s="56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0.59999389629810485"/>
  </sheetPr>
  <dimension ref="B1:D11"/>
  <sheetViews>
    <sheetView showGridLines="0" workbookViewId="0">
      <selection activeCell="C20" sqref="C20"/>
    </sheetView>
  </sheetViews>
  <sheetFormatPr baseColWidth="10" defaultRowHeight="10.5"/>
  <cols>
    <col min="1" max="1" width="10.28515625" style="81" customWidth="1"/>
    <col min="2" max="2" width="43.7109375" style="81" customWidth="1"/>
    <col min="3" max="4" width="13.7109375" style="81" customWidth="1"/>
    <col min="5" max="16384" width="11.42578125" style="81"/>
  </cols>
  <sheetData>
    <row r="1" spans="2:4" ht="11.25" thickBot="1"/>
    <row r="2" spans="2:4" ht="13.5" customHeight="1">
      <c r="B2" s="1110" t="s">
        <v>283</v>
      </c>
      <c r="C2" s="259">
        <v>42460</v>
      </c>
      <c r="D2" s="260">
        <v>42369</v>
      </c>
    </row>
    <row r="3" spans="2:4" ht="15" customHeight="1" thickBot="1">
      <c r="B3" s="1111"/>
      <c r="C3" s="365" t="s">
        <v>292</v>
      </c>
      <c r="D3" s="366" t="s">
        <v>292</v>
      </c>
    </row>
    <row r="4" spans="2:4" ht="21" customHeight="1">
      <c r="B4" s="97" t="s">
        <v>468</v>
      </c>
      <c r="C4" s="98">
        <v>3006442</v>
      </c>
      <c r="D4" s="99">
        <v>2398261</v>
      </c>
    </row>
    <row r="5" spans="2:4" ht="21" customHeight="1">
      <c r="B5" s="97" t="s">
        <v>469</v>
      </c>
      <c r="C5" s="98">
        <v>59718254</v>
      </c>
      <c r="D5" s="99">
        <v>30555268</v>
      </c>
    </row>
    <row r="6" spans="2:4" ht="21" hidden="1" customHeight="1">
      <c r="B6" s="620" t="s">
        <v>216</v>
      </c>
      <c r="C6" s="621"/>
      <c r="D6" s="622">
        <v>0</v>
      </c>
    </row>
    <row r="7" spans="2:4" ht="21" customHeight="1" thickBot="1">
      <c r="B7" s="354" t="s">
        <v>1</v>
      </c>
      <c r="C7" s="367">
        <v>62724696</v>
      </c>
      <c r="D7" s="368">
        <v>32953529</v>
      </c>
    </row>
    <row r="8" spans="2:4">
      <c r="C8" s="82"/>
      <c r="D8" s="82"/>
    </row>
    <row r="11" spans="2:4">
      <c r="C11" s="254"/>
      <c r="D11" s="254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F47"/>
  <sheetViews>
    <sheetView showGridLines="0" topLeftCell="A24" zoomScaleNormal="100" workbookViewId="0">
      <selection activeCell="K34" sqref="K34"/>
    </sheetView>
  </sheetViews>
  <sheetFormatPr baseColWidth="10" defaultRowHeight="10.5"/>
  <cols>
    <col min="1" max="1" width="9" style="241" customWidth="1"/>
    <col min="2" max="2" width="46" style="241" bestFit="1" customWidth="1"/>
    <col min="3" max="3" width="8.5703125" style="241" customWidth="1"/>
    <col min="4" max="4" width="4.7109375" style="578" bestFit="1" customWidth="1"/>
    <col min="5" max="6" width="13.7109375" style="241" customWidth="1"/>
    <col min="7" max="16384" width="11.42578125" style="241"/>
  </cols>
  <sheetData>
    <row r="1" spans="2:6" ht="11.25" thickBot="1">
      <c r="B1" s="11"/>
      <c r="F1" s="11"/>
    </row>
    <row r="2" spans="2:6" ht="21" customHeight="1">
      <c r="B2" s="956" t="s">
        <v>470</v>
      </c>
      <c r="C2" s="1112" t="s">
        <v>417</v>
      </c>
      <c r="D2" s="1112" t="s">
        <v>291</v>
      </c>
      <c r="E2" s="721">
        <f>+[7]Activo!D3</f>
        <v>42460</v>
      </c>
      <c r="F2" s="441">
        <f>+[7]Activo!E3</f>
        <v>42369</v>
      </c>
    </row>
    <row r="3" spans="2:6" ht="15.75" customHeight="1">
      <c r="B3" s="957"/>
      <c r="C3" s="1113"/>
      <c r="D3" s="1113"/>
      <c r="E3" s="442" t="s">
        <v>292</v>
      </c>
      <c r="F3" s="443" t="s">
        <v>292</v>
      </c>
    </row>
    <row r="4" spans="2:6" s="739" customFormat="1" ht="8.25" customHeight="1">
      <c r="B4" s="659"/>
      <c r="C4" s="660"/>
      <c r="D4" s="660"/>
      <c r="E4" s="661"/>
      <c r="F4" s="662"/>
    </row>
    <row r="5" spans="2:6" ht="18.75" customHeight="1">
      <c r="B5" s="376" t="s">
        <v>471</v>
      </c>
      <c r="C5" s="381"/>
      <c r="D5" s="381"/>
      <c r="E5" s="378"/>
      <c r="F5" s="379"/>
    </row>
    <row r="6" spans="2:6" s="739" customFormat="1" ht="8.25" customHeight="1">
      <c r="B6" s="659"/>
      <c r="C6" s="660"/>
      <c r="D6" s="660"/>
      <c r="E6" s="661"/>
      <c r="F6" s="662"/>
    </row>
    <row r="7" spans="2:6" ht="18.75" customHeight="1">
      <c r="B7" s="376" t="s">
        <v>284</v>
      </c>
      <c r="C7" s="381"/>
      <c r="D7" s="381"/>
      <c r="E7" s="378">
        <f>+E8</f>
        <v>45446306</v>
      </c>
      <c r="F7" s="379">
        <f>+F8</f>
        <v>0</v>
      </c>
    </row>
    <row r="8" spans="2:6" ht="18.75" customHeight="1">
      <c r="B8" s="97" t="s">
        <v>472</v>
      </c>
      <c r="C8" s="225" t="s">
        <v>51</v>
      </c>
      <c r="D8" s="225"/>
      <c r="E8" s="199">
        <f>+[7]Activo!D7</f>
        <v>45446306</v>
      </c>
      <c r="F8" s="99">
        <f>+[7]Activo!E7</f>
        <v>0</v>
      </c>
    </row>
    <row r="9" spans="2:6" ht="21">
      <c r="B9" s="958" t="s">
        <v>473</v>
      </c>
      <c r="C9" s="381"/>
      <c r="D9" s="381"/>
      <c r="E9" s="378">
        <f>+E10+E11+E12</f>
        <v>103516410</v>
      </c>
      <c r="F9" s="379">
        <f>+F10+F11+F12</f>
        <v>99965706</v>
      </c>
    </row>
    <row r="10" spans="2:6" ht="18.75" customHeight="1">
      <c r="B10" s="959" t="s">
        <v>474</v>
      </c>
      <c r="C10" s="225" t="s">
        <v>51</v>
      </c>
      <c r="D10" s="225" t="s">
        <v>75</v>
      </c>
      <c r="E10" s="98">
        <f>103516410-E11-E12</f>
        <v>103460030</v>
      </c>
      <c r="F10" s="99">
        <v>99873291</v>
      </c>
    </row>
    <row r="11" spans="2:6" ht="18.75" customHeight="1">
      <c r="B11" s="959" t="s">
        <v>474</v>
      </c>
      <c r="C11" s="225" t="s">
        <v>52</v>
      </c>
      <c r="D11" s="225" t="s">
        <v>75</v>
      </c>
      <c r="E11" s="199">
        <v>5127</v>
      </c>
      <c r="F11" s="99">
        <v>38609</v>
      </c>
    </row>
    <row r="12" spans="2:6" ht="18.75" customHeight="1">
      <c r="B12" s="959" t="s">
        <v>474</v>
      </c>
      <c r="C12" s="225" t="s">
        <v>33</v>
      </c>
      <c r="D12" s="225" t="s">
        <v>75</v>
      </c>
      <c r="E12" s="199">
        <v>51253</v>
      </c>
      <c r="F12" s="99">
        <v>53806</v>
      </c>
    </row>
    <row r="13" spans="2:6" ht="18.75" customHeight="1">
      <c r="B13" s="376" t="s">
        <v>475</v>
      </c>
      <c r="C13" s="381"/>
      <c r="D13" s="381"/>
      <c r="E13" s="378">
        <f>+E14</f>
        <v>3986732</v>
      </c>
      <c r="F13" s="379">
        <f>+F14</f>
        <v>5224620</v>
      </c>
    </row>
    <row r="14" spans="2:6" ht="18.75" customHeight="1">
      <c r="B14" s="97" t="s">
        <v>476</v>
      </c>
      <c r="C14" s="225" t="s">
        <v>51</v>
      </c>
      <c r="D14" s="225">
        <v>9</v>
      </c>
      <c r="E14" s="199">
        <v>3986732</v>
      </c>
      <c r="F14" s="99">
        <f>+[7]Activo!E10</f>
        <v>5224620</v>
      </c>
    </row>
    <row r="15" spans="2:6" ht="18.75" customHeight="1">
      <c r="B15" s="376" t="s">
        <v>477</v>
      </c>
      <c r="C15" s="380"/>
      <c r="D15" s="380"/>
      <c r="E15" s="378">
        <f>+E7+E9+E13</f>
        <v>152949448</v>
      </c>
      <c r="F15" s="379">
        <f>+F7+F9+F13</f>
        <v>105190326</v>
      </c>
    </row>
    <row r="16" spans="2:6" ht="18.75" customHeight="1">
      <c r="B16" s="960" t="s">
        <v>478</v>
      </c>
      <c r="C16" s="100" t="s">
        <v>51</v>
      </c>
      <c r="D16" s="225" t="s">
        <v>75</v>
      </c>
      <c r="E16" s="98">
        <f>+[7]Activo!D19</f>
        <v>2189965</v>
      </c>
      <c r="F16" s="99">
        <f>+[7]Activo!E19</f>
        <v>2184457</v>
      </c>
    </row>
    <row r="17" spans="2:6" ht="18.75" customHeight="1">
      <c r="B17" s="97" t="s">
        <v>479</v>
      </c>
      <c r="C17" s="100" t="s">
        <v>51</v>
      </c>
      <c r="D17" s="225" t="s">
        <v>78</v>
      </c>
      <c r="E17" s="98">
        <f>+[7]Activo!D17</f>
        <v>7559679</v>
      </c>
      <c r="F17" s="99">
        <f>+[7]Activo!E17</f>
        <v>7559679</v>
      </c>
    </row>
    <row r="18" spans="2:6" ht="18.75" customHeight="1">
      <c r="B18" s="376" t="s">
        <v>480</v>
      </c>
      <c r="C18" s="377"/>
      <c r="D18" s="377"/>
      <c r="E18" s="378">
        <f>+E16+E17</f>
        <v>9749644</v>
      </c>
      <c r="F18" s="379">
        <f>+F16+F17</f>
        <v>9744136</v>
      </c>
    </row>
    <row r="19" spans="2:6" ht="7.5" customHeight="1">
      <c r="B19" s="97"/>
      <c r="C19" s="100"/>
      <c r="D19" s="225"/>
      <c r="E19" s="98"/>
      <c r="F19" s="99"/>
    </row>
    <row r="20" spans="2:6" ht="18.75" customHeight="1">
      <c r="B20" s="1114" t="s">
        <v>481</v>
      </c>
      <c r="C20" s="1115"/>
      <c r="D20" s="1115"/>
      <c r="E20" s="1115"/>
      <c r="F20" s="1116"/>
    </row>
    <row r="21" spans="2:6" ht="7.5" customHeight="1">
      <c r="B21" s="97"/>
      <c r="C21" s="100"/>
      <c r="D21" s="225"/>
      <c r="E21" s="98"/>
      <c r="F21" s="99"/>
    </row>
    <row r="22" spans="2:6" ht="18.75" customHeight="1">
      <c r="B22" s="376" t="s">
        <v>482</v>
      </c>
      <c r="C22" s="377"/>
      <c r="D22" s="377"/>
      <c r="E22" s="378">
        <f>SUM(E23:E25)</f>
        <v>83784815</v>
      </c>
      <c r="F22" s="379">
        <f>SUM(F23:F25)</f>
        <v>75672328</v>
      </c>
    </row>
    <row r="23" spans="2:6" ht="18.75" customHeight="1">
      <c r="B23" s="959" t="s">
        <v>483</v>
      </c>
      <c r="C23" s="100" t="s">
        <v>51</v>
      </c>
      <c r="D23" s="225" t="s">
        <v>76</v>
      </c>
      <c r="E23" s="98">
        <v>11633302</v>
      </c>
      <c r="F23" s="99">
        <v>12239349</v>
      </c>
    </row>
    <row r="24" spans="2:6" ht="18.75" customHeight="1">
      <c r="B24" s="959" t="s">
        <v>484</v>
      </c>
      <c r="C24" s="100" t="s">
        <v>51</v>
      </c>
      <c r="D24" s="225" t="s">
        <v>76</v>
      </c>
      <c r="E24" s="199">
        <v>58711399</v>
      </c>
      <c r="F24" s="200">
        <v>53648065</v>
      </c>
    </row>
    <row r="25" spans="2:6" ht="18.75" customHeight="1">
      <c r="B25" s="959" t="s">
        <v>485</v>
      </c>
      <c r="C25" s="100" t="s">
        <v>51</v>
      </c>
      <c r="D25" s="225" t="s">
        <v>76</v>
      </c>
      <c r="E25" s="199">
        <v>13440114</v>
      </c>
      <c r="F25" s="200">
        <v>9784914</v>
      </c>
    </row>
    <row r="26" spans="2:6" ht="18.75" customHeight="1">
      <c r="B26" s="376" t="s">
        <v>486</v>
      </c>
      <c r="C26" s="377"/>
      <c r="D26" s="377"/>
      <c r="E26" s="378">
        <f>SUM(E27:E29)</f>
        <v>803064063</v>
      </c>
      <c r="F26" s="379">
        <f>SUM(F27:F29)</f>
        <v>722132796</v>
      </c>
    </row>
    <row r="27" spans="2:6" ht="18.75" customHeight="1">
      <c r="B27" s="959" t="s">
        <v>483</v>
      </c>
      <c r="C27" s="100" t="s">
        <v>51</v>
      </c>
      <c r="D27" s="225" t="s">
        <v>76</v>
      </c>
      <c r="E27" s="98">
        <v>87519209</v>
      </c>
      <c r="F27" s="99">
        <v>87519209</v>
      </c>
    </row>
    <row r="28" spans="2:6" ht="18.75" customHeight="1">
      <c r="B28" s="959" t="s">
        <v>484</v>
      </c>
      <c r="C28" s="100" t="s">
        <v>51</v>
      </c>
      <c r="D28" s="225" t="s">
        <v>76</v>
      </c>
      <c r="E28" s="199">
        <v>544066198</v>
      </c>
      <c r="F28" s="200">
        <v>464344024</v>
      </c>
    </row>
    <row r="29" spans="2:6" ht="18.75" customHeight="1">
      <c r="B29" s="959" t="s">
        <v>485</v>
      </c>
      <c r="C29" s="100" t="s">
        <v>51</v>
      </c>
      <c r="D29" s="225" t="s">
        <v>76</v>
      </c>
      <c r="E29" s="199">
        <v>171478656</v>
      </c>
      <c r="F29" s="200">
        <v>170269563</v>
      </c>
    </row>
    <row r="30" spans="2:6">
      <c r="B30" s="376" t="s">
        <v>487</v>
      </c>
      <c r="C30" s="377"/>
      <c r="D30" s="377"/>
      <c r="E30" s="378">
        <f>SUM(E31:E33)</f>
        <v>57164091</v>
      </c>
      <c r="F30" s="379">
        <f>SUM(F31:F33)</f>
        <v>92538326</v>
      </c>
    </row>
    <row r="31" spans="2:6" ht="18.75" customHeight="1">
      <c r="B31" s="961" t="s">
        <v>487</v>
      </c>
      <c r="C31" s="100" t="s">
        <v>51</v>
      </c>
      <c r="D31" s="225" t="s">
        <v>77</v>
      </c>
      <c r="E31" s="98">
        <f>57164091-E32-E33</f>
        <v>56336119</v>
      </c>
      <c r="F31" s="99">
        <v>92408737</v>
      </c>
    </row>
    <row r="32" spans="2:6" ht="18.75" customHeight="1">
      <c r="B32" s="961" t="s">
        <v>487</v>
      </c>
      <c r="C32" s="100" t="s">
        <v>52</v>
      </c>
      <c r="D32" s="225" t="s">
        <v>77</v>
      </c>
      <c r="E32" s="199">
        <f>+'Acreedores comerciales (2)'!D8</f>
        <v>714646</v>
      </c>
      <c r="F32" s="200">
        <f>+'[7]Acreedores comerciales'!E9</f>
        <v>99358</v>
      </c>
    </row>
    <row r="33" spans="2:6" ht="18.75" customHeight="1">
      <c r="B33" s="961" t="s">
        <v>487</v>
      </c>
      <c r="C33" s="100" t="s">
        <v>33</v>
      </c>
      <c r="D33" s="225" t="s">
        <v>77</v>
      </c>
      <c r="E33" s="199">
        <f>+'Acreedores comerciales (2)'!D9</f>
        <v>113326</v>
      </c>
      <c r="F33" s="200">
        <f>+'[7]Acreedores comerciales'!E10</f>
        <v>30231</v>
      </c>
    </row>
    <row r="34" spans="2:6" ht="18.75" customHeight="1">
      <c r="B34" s="376" t="s">
        <v>488</v>
      </c>
      <c r="C34" s="381"/>
      <c r="D34" s="381"/>
      <c r="E34" s="378">
        <f>+E35</f>
        <v>12284056</v>
      </c>
      <c r="F34" s="379">
        <f>+F35</f>
        <v>44168351</v>
      </c>
    </row>
    <row r="35" spans="2:6" ht="18.75" customHeight="1">
      <c r="B35" s="97" t="s">
        <v>476</v>
      </c>
      <c r="C35" s="225" t="s">
        <v>51</v>
      </c>
      <c r="D35" s="225">
        <v>9</v>
      </c>
      <c r="E35" s="199">
        <f>+[7]Pasivo!D8</f>
        <v>12284056</v>
      </c>
      <c r="F35" s="99">
        <v>44168351</v>
      </c>
    </row>
    <row r="36" spans="2:6" ht="18.75" customHeight="1">
      <c r="B36" s="376" t="s">
        <v>489</v>
      </c>
      <c r="C36" s="380"/>
      <c r="D36" s="380"/>
      <c r="E36" s="378">
        <f>+E30+E34</f>
        <v>69448147</v>
      </c>
      <c r="F36" s="379">
        <f>+F30+F34</f>
        <v>136706677</v>
      </c>
    </row>
    <row r="37" spans="2:6" ht="18.75" customHeight="1">
      <c r="B37" s="97" t="s">
        <v>490</v>
      </c>
      <c r="C37" s="100" t="s">
        <v>51</v>
      </c>
      <c r="D37" s="225" t="s">
        <v>77</v>
      </c>
      <c r="E37" s="98">
        <f>+[7]Pasivo!D18</f>
        <v>1840383</v>
      </c>
      <c r="F37" s="99">
        <f>+[7]Pasivo!E18</f>
        <v>1829986</v>
      </c>
    </row>
    <row r="38" spans="2:6" ht="18.75" customHeight="1" thickBot="1">
      <c r="B38" s="354" t="s">
        <v>491</v>
      </c>
      <c r="C38" s="355"/>
      <c r="D38" s="355"/>
      <c r="E38" s="367">
        <f>+E37</f>
        <v>1840383</v>
      </c>
      <c r="F38" s="368">
        <f>+F37</f>
        <v>1829986</v>
      </c>
    </row>
    <row r="41" spans="2:6">
      <c r="D41" s="241"/>
    </row>
    <row r="42" spans="2:6">
      <c r="D42" s="241"/>
    </row>
    <row r="43" spans="2:6">
      <c r="D43" s="241"/>
    </row>
    <row r="44" spans="2:6">
      <c r="D44" s="241"/>
    </row>
    <row r="45" spans="2:6">
      <c r="D45" s="241"/>
    </row>
    <row r="46" spans="2:6">
      <c r="D46" s="241"/>
    </row>
    <row r="47" spans="2:6">
      <c r="D47" s="241"/>
    </row>
  </sheetData>
  <mergeCells count="3">
    <mergeCell ref="C2:C3"/>
    <mergeCell ref="D2:D3"/>
    <mergeCell ref="B20:F20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theme="9" tint="0.59999389629810485"/>
  </sheetPr>
  <dimension ref="B1:M14"/>
  <sheetViews>
    <sheetView showGridLines="0" zoomScale="120" zoomScaleNormal="120" workbookViewId="0">
      <selection activeCell="I15" sqref="I15"/>
    </sheetView>
  </sheetViews>
  <sheetFormatPr baseColWidth="10" defaultRowHeight="11.25"/>
  <cols>
    <col min="1" max="1" width="11.42578125" style="91"/>
    <col min="2" max="2" width="8.42578125" style="91" customWidth="1"/>
    <col min="3" max="3" width="5.85546875" style="91" customWidth="1"/>
    <col min="4" max="4" width="7.7109375" style="91" customWidth="1"/>
    <col min="5" max="5" width="8.28515625" style="91" customWidth="1"/>
    <col min="6" max="6" width="8.42578125" style="91" customWidth="1"/>
    <col min="7" max="7" width="6.140625" style="91" customWidth="1"/>
    <col min="8" max="8" width="6.42578125" style="91" bestFit="1" customWidth="1"/>
    <col min="9" max="9" width="7.5703125" style="91" customWidth="1"/>
    <col min="10" max="10" width="7.140625" style="91" customWidth="1"/>
    <col min="11" max="11" width="7.7109375" style="91" customWidth="1"/>
    <col min="12" max="12" width="8.140625" style="91" customWidth="1"/>
    <col min="13" max="13" width="7.85546875" style="91" customWidth="1"/>
    <col min="14" max="16384" width="11.42578125" style="91"/>
  </cols>
  <sheetData>
    <row r="1" spans="2:13" ht="14.25" customHeight="1">
      <c r="B1" s="1117" t="s">
        <v>503</v>
      </c>
      <c r="C1" s="1118"/>
      <c r="D1" s="1118"/>
      <c r="E1" s="1118"/>
      <c r="F1" s="1118"/>
      <c r="G1" s="1118"/>
      <c r="H1" s="1118"/>
      <c r="I1" s="1118"/>
      <c r="J1" s="11"/>
      <c r="K1" s="11"/>
      <c r="L1" s="11"/>
      <c r="M1" s="11"/>
    </row>
    <row r="2" spans="2:13" ht="12" thickBo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27" customHeight="1">
      <c r="B3" s="1127" t="s">
        <v>492</v>
      </c>
      <c r="C3" s="1130" t="s">
        <v>493</v>
      </c>
      <c r="D3" s="1133" t="s">
        <v>53</v>
      </c>
      <c r="E3" s="1133" t="s">
        <v>494</v>
      </c>
      <c r="F3" s="1133"/>
      <c r="G3" s="1121" t="s">
        <v>495</v>
      </c>
      <c r="H3" s="1121" t="s">
        <v>496</v>
      </c>
      <c r="I3" s="1121" t="s">
        <v>497</v>
      </c>
      <c r="J3" s="1119" t="s">
        <v>498</v>
      </c>
      <c r="K3" s="1119" t="s">
        <v>499</v>
      </c>
      <c r="L3" s="1121" t="s">
        <v>500</v>
      </c>
      <c r="M3" s="1124" t="s">
        <v>501</v>
      </c>
    </row>
    <row r="4" spans="2:13" ht="24.75" customHeight="1">
      <c r="B4" s="1128"/>
      <c r="C4" s="1131"/>
      <c r="D4" s="1134"/>
      <c r="E4" s="490">
        <v>42460</v>
      </c>
      <c r="F4" s="491">
        <v>42369</v>
      </c>
      <c r="G4" s="1122"/>
      <c r="H4" s="1122"/>
      <c r="I4" s="1122"/>
      <c r="J4" s="1120"/>
      <c r="K4" s="1120"/>
      <c r="L4" s="1122"/>
      <c r="M4" s="1125"/>
    </row>
    <row r="5" spans="2:13" ht="17.25" customHeight="1">
      <c r="B5" s="1129"/>
      <c r="C5" s="1132"/>
      <c r="D5" s="492">
        <v>42460</v>
      </c>
      <c r="E5" s="850" t="s">
        <v>292</v>
      </c>
      <c r="F5" s="850" t="s">
        <v>292</v>
      </c>
      <c r="G5" s="1123"/>
      <c r="H5" s="1123"/>
      <c r="I5" s="1123"/>
      <c r="J5" s="1120"/>
      <c r="K5" s="1120"/>
      <c r="L5" s="1123"/>
      <c r="M5" s="1126"/>
    </row>
    <row r="6" spans="2:13" ht="27.75" customHeight="1">
      <c r="B6" s="493" t="s">
        <v>54</v>
      </c>
      <c r="C6" s="494" t="s">
        <v>55</v>
      </c>
      <c r="D6" s="495">
        <v>233251</v>
      </c>
      <c r="E6" s="495">
        <v>6111573</v>
      </c>
      <c r="F6" s="495">
        <v>4930519</v>
      </c>
      <c r="G6" s="496">
        <v>4.41E-2</v>
      </c>
      <c r="H6" s="496">
        <v>4.1799999999999997E-2</v>
      </c>
      <c r="I6" s="494" t="s">
        <v>13</v>
      </c>
      <c r="J6" s="497" t="s">
        <v>8</v>
      </c>
      <c r="K6" s="498" t="s">
        <v>16</v>
      </c>
      <c r="L6" s="499" t="s">
        <v>502</v>
      </c>
      <c r="M6" s="500" t="s">
        <v>56</v>
      </c>
    </row>
    <row r="7" spans="2:13" ht="27.75" customHeight="1">
      <c r="B7" s="493" t="s">
        <v>54</v>
      </c>
      <c r="C7" s="494" t="s">
        <v>55</v>
      </c>
      <c r="D7" s="495">
        <v>269755</v>
      </c>
      <c r="E7" s="495">
        <v>7117937</v>
      </c>
      <c r="F7" s="495">
        <v>4787277</v>
      </c>
      <c r="G7" s="496">
        <v>5.4300000000000001E-2</v>
      </c>
      <c r="H7" s="496">
        <v>5.1799999999999999E-2</v>
      </c>
      <c r="I7" s="494" t="s">
        <v>13</v>
      </c>
      <c r="J7" s="497" t="s">
        <v>57</v>
      </c>
      <c r="K7" s="498" t="s">
        <v>31</v>
      </c>
      <c r="L7" s="499" t="s">
        <v>502</v>
      </c>
      <c r="M7" s="500" t="s">
        <v>56</v>
      </c>
    </row>
    <row r="8" spans="2:13" ht="27.75" customHeight="1">
      <c r="B8" s="700" t="s">
        <v>54</v>
      </c>
      <c r="C8" s="512" t="s">
        <v>55</v>
      </c>
      <c r="D8" s="507">
        <v>8071</v>
      </c>
      <c r="E8" s="507">
        <v>210604</v>
      </c>
      <c r="F8" s="507">
        <v>67118</v>
      </c>
      <c r="G8" s="509">
        <v>4.2900000000000001E-2</v>
      </c>
      <c r="H8" s="509">
        <v>4.0300000000000002E-2</v>
      </c>
      <c r="I8" s="512" t="s">
        <v>13</v>
      </c>
      <c r="J8" s="510" t="s">
        <v>6</v>
      </c>
      <c r="K8" s="701" t="s">
        <v>20</v>
      </c>
      <c r="L8" s="499" t="s">
        <v>502</v>
      </c>
      <c r="M8" s="513" t="s">
        <v>56</v>
      </c>
    </row>
    <row r="9" spans="2:13" ht="19.5" customHeight="1" thickBot="1">
      <c r="B9" s="501" t="s">
        <v>1</v>
      </c>
      <c r="C9" s="502"/>
      <c r="D9" s="503">
        <v>511077</v>
      </c>
      <c r="E9" s="503">
        <v>13440114</v>
      </c>
      <c r="F9" s="503">
        <v>9717796</v>
      </c>
      <c r="G9" s="503"/>
      <c r="H9" s="503"/>
      <c r="I9" s="504"/>
      <c r="J9" s="504"/>
      <c r="K9" s="504"/>
      <c r="L9" s="504"/>
      <c r="M9" s="505"/>
    </row>
    <row r="14" spans="2:13">
      <c r="E14" s="101"/>
    </row>
  </sheetData>
  <mergeCells count="12">
    <mergeCell ref="B1:I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9" tint="0.59999389629810485"/>
  </sheetPr>
  <dimension ref="B2:M13"/>
  <sheetViews>
    <sheetView showGridLines="0" zoomScaleNormal="100" workbookViewId="0">
      <selection activeCell="M18" sqref="M18"/>
    </sheetView>
  </sheetViews>
  <sheetFormatPr baseColWidth="10" defaultRowHeight="11.25"/>
  <cols>
    <col min="1" max="1" width="11.42578125" style="91"/>
    <col min="2" max="2" width="8.140625" style="91" customWidth="1"/>
    <col min="3" max="3" width="6.42578125" style="91" customWidth="1"/>
    <col min="4" max="4" width="8.5703125" style="91" bestFit="1" customWidth="1"/>
    <col min="5" max="5" width="9.5703125" style="91" bestFit="1" customWidth="1"/>
    <col min="6" max="6" width="8.140625" style="91" customWidth="1"/>
    <col min="7" max="7" width="8.28515625" style="91" customWidth="1"/>
    <col min="8" max="8" width="5.5703125" style="91" customWidth="1"/>
    <col min="9" max="9" width="5.140625" style="91" customWidth="1"/>
    <col min="10" max="10" width="8.42578125" style="91" customWidth="1"/>
    <col min="11" max="11" width="8.28515625" style="91" customWidth="1"/>
    <col min="12" max="12" width="8" style="91" customWidth="1"/>
    <col min="13" max="13" width="8" style="91" bestFit="1" customWidth="1"/>
    <col min="14" max="16384" width="11.42578125" style="91"/>
  </cols>
  <sheetData>
    <row r="2" spans="2:13">
      <c r="B2" s="1135" t="s">
        <v>504</v>
      </c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"/>
    </row>
    <row r="3" spans="2:13" ht="12" thickBot="1">
      <c r="B3" s="10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</row>
    <row r="4" spans="2:13" ht="21.75" customHeight="1">
      <c r="B4" s="1140" t="s">
        <v>492</v>
      </c>
      <c r="C4" s="1142" t="s">
        <v>493</v>
      </c>
      <c r="D4" s="1144" t="s">
        <v>53</v>
      </c>
      <c r="E4" s="1146" t="s">
        <v>494</v>
      </c>
      <c r="F4" s="1147"/>
      <c r="G4" s="1136" t="s">
        <v>505</v>
      </c>
      <c r="H4" s="1136" t="s">
        <v>495</v>
      </c>
      <c r="I4" s="1136" t="s">
        <v>496</v>
      </c>
      <c r="J4" s="1136" t="s">
        <v>498</v>
      </c>
      <c r="K4" s="1136" t="s">
        <v>499</v>
      </c>
      <c r="L4" s="1136" t="s">
        <v>500</v>
      </c>
      <c r="M4" s="1138" t="s">
        <v>501</v>
      </c>
    </row>
    <row r="5" spans="2:13" ht="18" customHeight="1">
      <c r="B5" s="1141"/>
      <c r="C5" s="1143"/>
      <c r="D5" s="1145"/>
      <c r="E5" s="962">
        <v>42460</v>
      </c>
      <c r="F5" s="963">
        <v>42369</v>
      </c>
      <c r="G5" s="1137"/>
      <c r="H5" s="1137"/>
      <c r="I5" s="1137"/>
      <c r="J5" s="1137"/>
      <c r="K5" s="1137"/>
      <c r="L5" s="1137"/>
      <c r="M5" s="1139"/>
    </row>
    <row r="6" spans="2:13" ht="11.25" customHeight="1">
      <c r="B6" s="1141"/>
      <c r="C6" s="1143"/>
      <c r="D6" s="964">
        <v>42460</v>
      </c>
      <c r="E6" s="965" t="s">
        <v>506</v>
      </c>
      <c r="F6" s="965" t="s">
        <v>292</v>
      </c>
      <c r="G6" s="1137"/>
      <c r="H6" s="1137"/>
      <c r="I6" s="1137"/>
      <c r="J6" s="1137"/>
      <c r="K6" s="1137"/>
      <c r="L6" s="1137"/>
      <c r="M6" s="1139"/>
    </row>
    <row r="7" spans="2:13" ht="24" customHeight="1">
      <c r="B7" s="493" t="s">
        <v>54</v>
      </c>
      <c r="C7" s="494" t="s">
        <v>55</v>
      </c>
      <c r="D7" s="495">
        <v>4693612</v>
      </c>
      <c r="E7" s="495">
        <v>122321975</v>
      </c>
      <c r="F7" s="495">
        <v>120888266</v>
      </c>
      <c r="G7" s="506">
        <v>47938</v>
      </c>
      <c r="H7" s="496">
        <v>3.5900000000000001E-2</v>
      </c>
      <c r="I7" s="496">
        <v>3.4599999999999999E-2</v>
      </c>
      <c r="J7" s="497" t="s">
        <v>8</v>
      </c>
      <c r="K7" s="498" t="s">
        <v>16</v>
      </c>
      <c r="L7" s="494" t="s">
        <v>502</v>
      </c>
      <c r="M7" s="500" t="s">
        <v>56</v>
      </c>
    </row>
    <row r="8" spans="2:13" ht="24" customHeight="1">
      <c r="B8" s="493" t="s">
        <v>54</v>
      </c>
      <c r="C8" s="494" t="s">
        <v>55</v>
      </c>
      <c r="D8" s="495">
        <v>968323</v>
      </c>
      <c r="E8" s="495">
        <v>25239132</v>
      </c>
      <c r="F8" s="495">
        <v>27098726</v>
      </c>
      <c r="G8" s="506">
        <v>47922</v>
      </c>
      <c r="H8" s="496">
        <v>3.6200000000000003E-2</v>
      </c>
      <c r="I8" s="496">
        <v>3.5099999999999999E-2</v>
      </c>
      <c r="J8" s="497" t="s">
        <v>57</v>
      </c>
      <c r="K8" s="498" t="s">
        <v>31</v>
      </c>
      <c r="L8" s="494" t="s">
        <v>502</v>
      </c>
      <c r="M8" s="500" t="s">
        <v>56</v>
      </c>
    </row>
    <row r="9" spans="2:13" ht="24" customHeight="1">
      <c r="B9" s="493" t="s">
        <v>54</v>
      </c>
      <c r="C9" s="494" t="s">
        <v>55</v>
      </c>
      <c r="D9" s="495">
        <v>613043</v>
      </c>
      <c r="E9" s="495">
        <v>15971618</v>
      </c>
      <c r="F9" s="495">
        <v>14570067</v>
      </c>
      <c r="G9" s="506">
        <v>47796</v>
      </c>
      <c r="H9" s="496">
        <v>3.3500000000000002E-2</v>
      </c>
      <c r="I9" s="496">
        <v>3.2199999999999999E-2</v>
      </c>
      <c r="J9" s="497" t="s">
        <v>6</v>
      </c>
      <c r="K9" s="499" t="s">
        <v>20</v>
      </c>
      <c r="L9" s="494" t="s">
        <v>502</v>
      </c>
      <c r="M9" s="500" t="s">
        <v>56</v>
      </c>
    </row>
    <row r="10" spans="2:13" ht="24" customHeight="1">
      <c r="B10" s="493" t="s">
        <v>54</v>
      </c>
      <c r="C10" s="494" t="s">
        <v>55</v>
      </c>
      <c r="D10" s="507">
        <v>307838</v>
      </c>
      <c r="E10" s="507">
        <v>7945931</v>
      </c>
      <c r="F10" s="507">
        <v>7712504</v>
      </c>
      <c r="G10" s="508">
        <v>47914</v>
      </c>
      <c r="H10" s="509">
        <v>3.6799999999999999E-2</v>
      </c>
      <c r="I10" s="509">
        <v>3.6799999999999999E-2</v>
      </c>
      <c r="J10" s="510" t="s">
        <v>154</v>
      </c>
      <c r="K10" s="511" t="s">
        <v>58</v>
      </c>
      <c r="L10" s="512" t="s">
        <v>502</v>
      </c>
      <c r="M10" s="513" t="s">
        <v>56</v>
      </c>
    </row>
    <row r="11" spans="2:13" ht="24" customHeight="1" thickBot="1">
      <c r="B11" s="501" t="s">
        <v>10</v>
      </c>
      <c r="C11" s="502"/>
      <c r="D11" s="503">
        <f>SUM(D7:D10)</f>
        <v>6582816</v>
      </c>
      <c r="E11" s="503">
        <f>SUM(E7:E10)</f>
        <v>171478656</v>
      </c>
      <c r="F11" s="503">
        <f>SUM(F7:F10)</f>
        <v>170269563</v>
      </c>
      <c r="G11" s="503"/>
      <c r="H11" s="503"/>
      <c r="I11" s="503"/>
      <c r="J11" s="503"/>
      <c r="K11" s="503"/>
      <c r="L11" s="503"/>
      <c r="M11" s="514"/>
    </row>
    <row r="13" spans="2:13">
      <c r="D13" s="101"/>
      <c r="E13" s="101"/>
    </row>
  </sheetData>
  <mergeCells count="12">
    <mergeCell ref="B2:L2"/>
    <mergeCell ref="K4:K6"/>
    <mergeCell ref="L4:L6"/>
    <mergeCell ref="M4:M6"/>
    <mergeCell ref="B4:B6"/>
    <mergeCell ref="C4:C6"/>
    <mergeCell ref="D4:D5"/>
    <mergeCell ref="E4:F4"/>
    <mergeCell ref="G4:G6"/>
    <mergeCell ref="H4:H6"/>
    <mergeCell ref="I4:I6"/>
    <mergeCell ref="J4:J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theme="9" tint="0.59999389629810485"/>
  </sheetPr>
  <dimension ref="A1:I40"/>
  <sheetViews>
    <sheetView showGridLines="0" zoomScaleNormal="100" workbookViewId="0">
      <selection activeCell="H40" sqref="B3:H40"/>
    </sheetView>
  </sheetViews>
  <sheetFormatPr baseColWidth="10" defaultRowHeight="9"/>
  <cols>
    <col min="1" max="1" width="11.42578125" style="206"/>
    <col min="2" max="2" width="27.28515625" style="206" bestFit="1" customWidth="1"/>
    <col min="3" max="3" width="9.140625" style="207" bestFit="1" customWidth="1"/>
    <col min="4" max="4" width="9.28515625" style="207" customWidth="1"/>
    <col min="5" max="5" width="9.140625" style="207" bestFit="1" customWidth="1"/>
    <col min="6" max="7" width="9.140625" style="207" customWidth="1"/>
    <col min="8" max="8" width="9.42578125" style="207" bestFit="1" customWidth="1"/>
    <col min="9" max="9" width="4.42578125" style="206" bestFit="1" customWidth="1"/>
    <col min="10" max="10" width="7.5703125" style="206" bestFit="1" customWidth="1"/>
    <col min="11" max="16384" width="11.42578125" style="206"/>
  </cols>
  <sheetData>
    <row r="1" spans="1:8" ht="15" thickBot="1">
      <c r="A1" s="535" t="s">
        <v>48</v>
      </c>
    </row>
    <row r="2" spans="1:8" ht="9.75" thickBot="1"/>
    <row r="3" spans="1:8" ht="18" customHeight="1">
      <c r="B3" s="966" t="s">
        <v>507</v>
      </c>
      <c r="C3" s="208" t="s">
        <v>16</v>
      </c>
      <c r="D3" s="208" t="s">
        <v>16</v>
      </c>
      <c r="E3" s="208" t="s">
        <v>16</v>
      </c>
      <c r="F3" s="208" t="s">
        <v>19</v>
      </c>
      <c r="G3" s="663" t="s">
        <v>231</v>
      </c>
      <c r="H3" s="206"/>
    </row>
    <row r="4" spans="1:8" ht="27">
      <c r="B4" s="967" t="s">
        <v>508</v>
      </c>
      <c r="C4" s="411" t="s">
        <v>8</v>
      </c>
      <c r="D4" s="411" t="s">
        <v>8</v>
      </c>
      <c r="E4" s="411" t="s">
        <v>8</v>
      </c>
      <c r="F4" s="411" t="s">
        <v>7</v>
      </c>
      <c r="G4" s="664" t="s">
        <v>5</v>
      </c>
      <c r="H4" s="206"/>
    </row>
    <row r="5" spans="1:8" ht="18" customHeight="1">
      <c r="B5" s="968" t="s">
        <v>509</v>
      </c>
      <c r="C5" s="211" t="s">
        <v>13</v>
      </c>
      <c r="D5" s="211" t="s">
        <v>13</v>
      </c>
      <c r="E5" s="211" t="s">
        <v>13</v>
      </c>
      <c r="F5" s="211" t="s">
        <v>13</v>
      </c>
      <c r="G5" s="665" t="s">
        <v>13</v>
      </c>
      <c r="H5" s="206"/>
    </row>
    <row r="6" spans="1:8" ht="18" customHeight="1">
      <c r="B6" s="391" t="s">
        <v>510</v>
      </c>
      <c r="C6" s="211" t="s">
        <v>232</v>
      </c>
      <c r="D6" s="211" t="s">
        <v>233</v>
      </c>
      <c r="E6" s="211" t="s">
        <v>234</v>
      </c>
      <c r="F6" s="211" t="s">
        <v>232</v>
      </c>
      <c r="G6" s="665" t="s">
        <v>235</v>
      </c>
      <c r="H6" s="206"/>
    </row>
    <row r="7" spans="1:8" ht="24" customHeight="1">
      <c r="B7" s="391" t="s">
        <v>511</v>
      </c>
      <c r="C7" s="411" t="s">
        <v>59</v>
      </c>
      <c r="D7" s="411" t="s">
        <v>60</v>
      </c>
      <c r="E7" s="411" t="s">
        <v>132</v>
      </c>
      <c r="F7" s="411" t="s">
        <v>59</v>
      </c>
      <c r="G7" s="664" t="s">
        <v>60</v>
      </c>
      <c r="H7" s="206"/>
    </row>
    <row r="8" spans="1:8" ht="18" customHeight="1">
      <c r="B8" s="968" t="s">
        <v>512</v>
      </c>
      <c r="C8" s="211" t="s">
        <v>51</v>
      </c>
      <c r="D8" s="211" t="s">
        <v>51</v>
      </c>
      <c r="E8" s="211" t="s">
        <v>51</v>
      </c>
      <c r="F8" s="211" t="s">
        <v>51</v>
      </c>
      <c r="G8" s="665" t="s">
        <v>51</v>
      </c>
      <c r="H8" s="206"/>
    </row>
    <row r="9" spans="1:8" ht="24" customHeight="1">
      <c r="B9" s="968" t="s">
        <v>513</v>
      </c>
      <c r="C9" s="411" t="s">
        <v>537</v>
      </c>
      <c r="D9" s="411" t="s">
        <v>537</v>
      </c>
      <c r="E9" s="411" t="s">
        <v>502</v>
      </c>
      <c r="F9" s="411" t="s">
        <v>502</v>
      </c>
      <c r="G9" s="664" t="s">
        <v>502</v>
      </c>
      <c r="H9" s="206"/>
    </row>
    <row r="10" spans="1:8" ht="18" customHeight="1">
      <c r="B10" s="968" t="s">
        <v>514</v>
      </c>
      <c r="C10" s="214">
        <v>4.9000000000000002E-2</v>
      </c>
      <c r="D10" s="214">
        <v>5.1200000000000002E-2</v>
      </c>
      <c r="E10" s="214">
        <v>4.87E-2</v>
      </c>
      <c r="F10" s="214">
        <v>4.9500000000000002E-2</v>
      </c>
      <c r="G10" s="666">
        <v>4.2799999999999998E-2</v>
      </c>
      <c r="H10" s="206"/>
    </row>
    <row r="11" spans="1:8" ht="18" customHeight="1">
      <c r="B11" s="968" t="s">
        <v>515</v>
      </c>
      <c r="C11" s="214">
        <v>4.9000000000000002E-2</v>
      </c>
      <c r="D11" s="214">
        <v>5.1200000000000002E-2</v>
      </c>
      <c r="E11" s="214">
        <v>4.87E-2</v>
      </c>
      <c r="F11" s="214">
        <v>4.9500000000000002E-2</v>
      </c>
      <c r="G11" s="666">
        <v>4.2799999999999998E-2</v>
      </c>
      <c r="H11" s="206"/>
    </row>
    <row r="12" spans="1:8" ht="18" customHeight="1" thickBot="1">
      <c r="B12" s="667"/>
      <c r="C12" s="668"/>
      <c r="D12" s="668"/>
      <c r="E12" s="668"/>
      <c r="F12" s="668"/>
      <c r="G12" s="669"/>
      <c r="H12" s="206"/>
    </row>
    <row r="13" spans="1:8" ht="18" customHeight="1">
      <c r="B13" s="1148" t="s">
        <v>516</v>
      </c>
      <c r="C13" s="1149"/>
      <c r="D13" s="1149"/>
      <c r="E13" s="1149"/>
      <c r="F13" s="1149"/>
      <c r="G13" s="1149"/>
      <c r="H13" s="1150"/>
    </row>
    <row r="14" spans="1:8" s="217" customFormat="1" ht="18" customHeight="1">
      <c r="B14" s="969" t="s">
        <v>517</v>
      </c>
      <c r="C14" s="393">
        <v>9423279</v>
      </c>
      <c r="D14" s="393">
        <v>459411</v>
      </c>
      <c r="E14" s="393">
        <v>91240</v>
      </c>
      <c r="F14" s="393">
        <v>88000</v>
      </c>
      <c r="G14" s="393">
        <v>1571372</v>
      </c>
      <c r="H14" s="394">
        <v>11633302</v>
      </c>
    </row>
    <row r="15" spans="1:8" ht="18" customHeight="1">
      <c r="B15" s="970" t="s">
        <v>518</v>
      </c>
      <c r="C15" s="218">
        <v>0</v>
      </c>
      <c r="D15" s="218">
        <v>0</v>
      </c>
      <c r="E15" s="218">
        <v>0</v>
      </c>
      <c r="F15" s="218">
        <v>0</v>
      </c>
      <c r="G15" s="218">
        <v>1495224</v>
      </c>
      <c r="H15" s="394">
        <v>1495224</v>
      </c>
    </row>
    <row r="16" spans="1:8" ht="18" customHeight="1">
      <c r="B16" s="970" t="s">
        <v>519</v>
      </c>
      <c r="C16" s="218">
        <v>9423279</v>
      </c>
      <c r="D16" s="218">
        <v>459411</v>
      </c>
      <c r="E16" s="218">
        <v>91240</v>
      </c>
      <c r="F16" s="218">
        <v>88000</v>
      </c>
      <c r="G16" s="218">
        <v>76148</v>
      </c>
      <c r="H16" s="394">
        <v>10138078</v>
      </c>
    </row>
    <row r="17" spans="2:9" s="217" customFormat="1" ht="18" customHeight="1">
      <c r="B17" s="971" t="s">
        <v>520</v>
      </c>
      <c r="C17" s="393">
        <v>0</v>
      </c>
      <c r="D17" s="393">
        <v>10185648</v>
      </c>
      <c r="E17" s="393">
        <v>0</v>
      </c>
      <c r="F17" s="393">
        <v>20000000</v>
      </c>
      <c r="G17" s="393">
        <v>4000000</v>
      </c>
      <c r="H17" s="394">
        <v>34185648</v>
      </c>
    </row>
    <row r="18" spans="2:9" ht="18" hidden="1" customHeight="1">
      <c r="B18" s="972" t="s">
        <v>521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394">
        <v>0</v>
      </c>
    </row>
    <row r="19" spans="2:9" ht="18" customHeight="1">
      <c r="B19" s="972" t="s">
        <v>522</v>
      </c>
      <c r="C19" s="218">
        <v>0</v>
      </c>
      <c r="D19" s="218">
        <v>10185648</v>
      </c>
      <c r="E19" s="218">
        <v>0</v>
      </c>
      <c r="F19" s="218">
        <v>20000000</v>
      </c>
      <c r="G19" s="218">
        <v>4000000</v>
      </c>
      <c r="H19" s="394">
        <v>34185648</v>
      </c>
    </row>
    <row r="20" spans="2:9" s="217" customFormat="1" ht="18" customHeight="1">
      <c r="B20" s="973" t="s">
        <v>523</v>
      </c>
      <c r="C20" s="393">
        <v>0</v>
      </c>
      <c r="D20" s="393">
        <v>34063257</v>
      </c>
      <c r="E20" s="393">
        <v>19270304</v>
      </c>
      <c r="F20" s="393">
        <v>0</v>
      </c>
      <c r="G20" s="393">
        <v>0</v>
      </c>
      <c r="H20" s="394">
        <v>53333561</v>
      </c>
    </row>
    <row r="21" spans="2:9" ht="18" customHeight="1">
      <c r="B21" s="972" t="s">
        <v>524</v>
      </c>
      <c r="C21" s="218">
        <v>0</v>
      </c>
      <c r="D21" s="218">
        <v>10848258</v>
      </c>
      <c r="E21" s="218">
        <v>0</v>
      </c>
      <c r="F21" s="218">
        <v>0</v>
      </c>
      <c r="G21" s="218">
        <v>0</v>
      </c>
      <c r="H21" s="394">
        <v>10848258</v>
      </c>
      <c r="I21" s="207"/>
    </row>
    <row r="22" spans="2:9" ht="18" customHeight="1">
      <c r="B22" s="972" t="s">
        <v>525</v>
      </c>
      <c r="C22" s="218">
        <v>0</v>
      </c>
      <c r="D22" s="218">
        <v>11289999</v>
      </c>
      <c r="E22" s="218">
        <v>19270304</v>
      </c>
      <c r="F22" s="218">
        <v>0</v>
      </c>
      <c r="G22" s="218">
        <v>0</v>
      </c>
      <c r="H22" s="394">
        <v>30560303</v>
      </c>
    </row>
    <row r="23" spans="2:9" ht="18" customHeight="1">
      <c r="B23" s="973" t="s">
        <v>526</v>
      </c>
      <c r="C23" s="393">
        <v>0</v>
      </c>
      <c r="D23" s="393">
        <v>11925000</v>
      </c>
      <c r="E23" s="393">
        <v>0</v>
      </c>
      <c r="F23" s="393">
        <v>0</v>
      </c>
      <c r="G23" s="393">
        <v>0</v>
      </c>
      <c r="H23" s="394">
        <v>11925000</v>
      </c>
    </row>
    <row r="24" spans="2:9" ht="18" customHeight="1">
      <c r="B24" s="972" t="s">
        <v>526</v>
      </c>
      <c r="C24" s="218">
        <v>0</v>
      </c>
      <c r="D24" s="218">
        <v>11925000</v>
      </c>
      <c r="E24" s="218">
        <v>0</v>
      </c>
      <c r="F24" s="218">
        <v>0</v>
      </c>
      <c r="G24" s="218">
        <v>0</v>
      </c>
      <c r="H24" s="394">
        <v>11925000</v>
      </c>
    </row>
    <row r="25" spans="2:9" s="217" customFormat="1" ht="18" customHeight="1">
      <c r="B25" s="974" t="s">
        <v>527</v>
      </c>
      <c r="C25" s="393">
        <v>9423279</v>
      </c>
      <c r="D25" s="393">
        <v>44708316</v>
      </c>
      <c r="E25" s="393">
        <v>19361544</v>
      </c>
      <c r="F25" s="393">
        <v>20088000</v>
      </c>
      <c r="G25" s="393">
        <v>5571372</v>
      </c>
      <c r="H25" s="394">
        <v>99152511</v>
      </c>
    </row>
    <row r="26" spans="2:9" ht="18" customHeight="1">
      <c r="B26" s="1151"/>
      <c r="C26" s="1152"/>
      <c r="D26" s="1152"/>
      <c r="E26" s="1152"/>
      <c r="F26" s="1152"/>
      <c r="G26" s="1152"/>
      <c r="H26" s="1153"/>
    </row>
    <row r="27" spans="2:9" ht="18" customHeight="1">
      <c r="B27" s="1154" t="s">
        <v>494</v>
      </c>
      <c r="C27" s="1155"/>
      <c r="D27" s="1155"/>
      <c r="E27" s="1155"/>
      <c r="F27" s="1155"/>
      <c r="G27" s="1155"/>
      <c r="H27" s="1156"/>
    </row>
    <row r="28" spans="2:9" s="217" customFormat="1" ht="18" customHeight="1">
      <c r="B28" s="968" t="s">
        <v>528</v>
      </c>
      <c r="C28" s="393">
        <v>9423279</v>
      </c>
      <c r="D28" s="393">
        <v>459411</v>
      </c>
      <c r="E28" s="393">
        <v>91240</v>
      </c>
      <c r="F28" s="393">
        <v>88000</v>
      </c>
      <c r="G28" s="393">
        <v>1571372</v>
      </c>
      <c r="H28" s="394">
        <v>11633302</v>
      </c>
    </row>
    <row r="29" spans="2:9" ht="18" customHeight="1">
      <c r="B29" s="975" t="s">
        <v>518</v>
      </c>
      <c r="C29" s="218">
        <v>0</v>
      </c>
      <c r="D29" s="218">
        <v>0</v>
      </c>
      <c r="E29" s="218">
        <v>0</v>
      </c>
      <c r="F29" s="218">
        <v>0</v>
      </c>
      <c r="G29" s="218">
        <v>1495224</v>
      </c>
      <c r="H29" s="394">
        <v>1495224</v>
      </c>
    </row>
    <row r="30" spans="2:9" ht="18" customHeight="1">
      <c r="B30" s="975" t="s">
        <v>519</v>
      </c>
      <c r="C30" s="218">
        <v>9423279</v>
      </c>
      <c r="D30" s="218">
        <v>459411</v>
      </c>
      <c r="E30" s="218">
        <v>91240</v>
      </c>
      <c r="F30" s="218">
        <v>88000</v>
      </c>
      <c r="G30" s="218">
        <v>76148</v>
      </c>
      <c r="H30" s="394">
        <v>10138078</v>
      </c>
    </row>
    <row r="31" spans="2:9" s="217" customFormat="1" ht="18" customHeight="1">
      <c r="B31" s="968" t="s">
        <v>529</v>
      </c>
      <c r="C31" s="393">
        <v>0</v>
      </c>
      <c r="D31" s="393">
        <v>44248905</v>
      </c>
      <c r="E31" s="393">
        <v>19270304</v>
      </c>
      <c r="F31" s="393">
        <v>20000000</v>
      </c>
      <c r="G31" s="393">
        <v>4000000</v>
      </c>
      <c r="H31" s="394">
        <v>87519209</v>
      </c>
    </row>
    <row r="32" spans="2:9" ht="18" customHeight="1">
      <c r="B32" s="968" t="s">
        <v>530</v>
      </c>
      <c r="C32" s="395">
        <v>0</v>
      </c>
      <c r="D32" s="395">
        <v>10185648</v>
      </c>
      <c r="E32" s="395">
        <v>0</v>
      </c>
      <c r="F32" s="395">
        <v>20000000</v>
      </c>
      <c r="G32" s="395">
        <v>4000000</v>
      </c>
      <c r="H32" s="394">
        <v>34185648</v>
      </c>
    </row>
    <row r="33" spans="2:8" ht="18" hidden="1" customHeight="1">
      <c r="B33" s="976" t="s">
        <v>531</v>
      </c>
      <c r="C33" s="218">
        <v>0</v>
      </c>
      <c r="D33" s="218">
        <v>0</v>
      </c>
      <c r="E33" s="218">
        <v>0</v>
      </c>
      <c r="F33" s="218">
        <v>0</v>
      </c>
      <c r="G33" s="218">
        <v>0</v>
      </c>
      <c r="H33" s="394">
        <v>0</v>
      </c>
    </row>
    <row r="34" spans="2:8" ht="18" customHeight="1">
      <c r="B34" s="976" t="s">
        <v>532</v>
      </c>
      <c r="C34" s="218">
        <v>0</v>
      </c>
      <c r="D34" s="218">
        <v>10185648</v>
      </c>
      <c r="E34" s="218">
        <v>0</v>
      </c>
      <c r="F34" s="218">
        <v>20000000</v>
      </c>
      <c r="G34" s="218">
        <v>4000000</v>
      </c>
      <c r="H34" s="394">
        <v>34185648</v>
      </c>
    </row>
    <row r="35" spans="2:8" ht="18" customHeight="1">
      <c r="B35" s="977" t="s">
        <v>533</v>
      </c>
      <c r="C35" s="393">
        <v>0</v>
      </c>
      <c r="D35" s="393">
        <v>34063257</v>
      </c>
      <c r="E35" s="393">
        <v>19270304</v>
      </c>
      <c r="F35" s="393">
        <v>0</v>
      </c>
      <c r="G35" s="393">
        <v>0</v>
      </c>
      <c r="H35" s="394">
        <v>53333561</v>
      </c>
    </row>
    <row r="36" spans="2:8" ht="18" customHeight="1">
      <c r="B36" s="976" t="s">
        <v>534</v>
      </c>
      <c r="C36" s="218">
        <v>0</v>
      </c>
      <c r="D36" s="218">
        <v>10848258</v>
      </c>
      <c r="E36" s="218">
        <v>0</v>
      </c>
      <c r="F36" s="218">
        <v>0</v>
      </c>
      <c r="G36" s="218">
        <v>0</v>
      </c>
      <c r="H36" s="394">
        <v>10848258</v>
      </c>
    </row>
    <row r="37" spans="2:8" ht="18" customHeight="1">
      <c r="B37" s="976" t="s">
        <v>535</v>
      </c>
      <c r="C37" s="218">
        <v>0</v>
      </c>
      <c r="D37" s="218">
        <v>11289999</v>
      </c>
      <c r="E37" s="218">
        <v>19270304</v>
      </c>
      <c r="F37" s="218">
        <v>0</v>
      </c>
      <c r="G37" s="218">
        <v>0</v>
      </c>
      <c r="H37" s="394">
        <v>30560303</v>
      </c>
    </row>
    <row r="38" spans="2:8" ht="18" customHeight="1">
      <c r="B38" s="977" t="s">
        <v>526</v>
      </c>
      <c r="C38" s="393">
        <v>0</v>
      </c>
      <c r="D38" s="393">
        <v>11925000</v>
      </c>
      <c r="E38" s="393">
        <v>0</v>
      </c>
      <c r="F38" s="393">
        <v>0</v>
      </c>
      <c r="G38" s="393">
        <v>0</v>
      </c>
      <c r="H38" s="394">
        <v>11925000</v>
      </c>
    </row>
    <row r="39" spans="2:8" ht="18" customHeight="1">
      <c r="B39" s="976" t="s">
        <v>526</v>
      </c>
      <c r="C39" s="218">
        <v>0</v>
      </c>
      <c r="D39" s="218">
        <v>11925000</v>
      </c>
      <c r="E39" s="218">
        <v>0</v>
      </c>
      <c r="F39" s="218">
        <v>0</v>
      </c>
      <c r="G39" s="218">
        <v>0</v>
      </c>
      <c r="H39" s="394">
        <v>11925000</v>
      </c>
    </row>
    <row r="40" spans="2:8" s="217" customFormat="1" ht="18" customHeight="1" thickBot="1">
      <c r="B40" s="978" t="s">
        <v>536</v>
      </c>
      <c r="C40" s="396">
        <v>9423279</v>
      </c>
      <c r="D40" s="396">
        <v>44708316</v>
      </c>
      <c r="E40" s="396">
        <v>19361544</v>
      </c>
      <c r="F40" s="396">
        <v>20088000</v>
      </c>
      <c r="G40" s="396">
        <v>5571372</v>
      </c>
      <c r="H40" s="397">
        <v>99152511</v>
      </c>
    </row>
  </sheetData>
  <mergeCells count="3">
    <mergeCell ref="B13:H13"/>
    <mergeCell ref="B26:H26"/>
    <mergeCell ref="B27:H27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40"/>
  <sheetViews>
    <sheetView showGridLines="0" zoomScaleNormal="100" workbookViewId="0">
      <selection activeCell="H40" sqref="B3:H40"/>
    </sheetView>
  </sheetViews>
  <sheetFormatPr baseColWidth="10" defaultRowHeight="9"/>
  <cols>
    <col min="1" max="1" width="11.42578125" style="206"/>
    <col min="2" max="2" width="27.28515625" style="206" bestFit="1" customWidth="1"/>
    <col min="3" max="7" width="9.85546875" style="207" customWidth="1"/>
    <col min="8" max="8" width="9" style="207" bestFit="1" customWidth="1"/>
    <col min="9" max="16384" width="11.42578125" style="206"/>
  </cols>
  <sheetData>
    <row r="1" spans="1:8" ht="15" thickBot="1">
      <c r="A1" s="535" t="s">
        <v>48</v>
      </c>
    </row>
    <row r="2" spans="1:8" ht="9.75" thickBot="1"/>
    <row r="3" spans="1:8" ht="18" customHeight="1">
      <c r="B3" s="966" t="s">
        <v>507</v>
      </c>
      <c r="C3" s="208" t="s">
        <v>16</v>
      </c>
      <c r="D3" s="208" t="s">
        <v>16</v>
      </c>
      <c r="E3" s="208" t="s">
        <v>16</v>
      </c>
      <c r="F3" s="208" t="s">
        <v>19</v>
      </c>
      <c r="G3" s="209" t="s">
        <v>231</v>
      </c>
      <c r="H3" s="210"/>
    </row>
    <row r="4" spans="1:8" ht="23.25" customHeight="1">
      <c r="B4" s="967" t="s">
        <v>508</v>
      </c>
      <c r="C4" s="411" t="s">
        <v>8</v>
      </c>
      <c r="D4" s="411" t="s">
        <v>8</v>
      </c>
      <c r="E4" s="411" t="s">
        <v>8</v>
      </c>
      <c r="F4" s="411" t="s">
        <v>7</v>
      </c>
      <c r="G4" s="212" t="s">
        <v>5</v>
      </c>
      <c r="H4" s="210"/>
    </row>
    <row r="5" spans="1:8" ht="18" customHeight="1">
      <c r="B5" s="968" t="s">
        <v>509</v>
      </c>
      <c r="C5" s="211" t="s">
        <v>13</v>
      </c>
      <c r="D5" s="211" t="s">
        <v>13</v>
      </c>
      <c r="E5" s="211" t="s">
        <v>13</v>
      </c>
      <c r="F5" s="211" t="s">
        <v>13</v>
      </c>
      <c r="G5" s="213" t="s">
        <v>13</v>
      </c>
      <c r="H5" s="210"/>
    </row>
    <row r="6" spans="1:8" ht="18" customHeight="1">
      <c r="B6" s="391" t="s">
        <v>538</v>
      </c>
      <c r="C6" s="211" t="s">
        <v>232</v>
      </c>
      <c r="D6" s="211" t="s">
        <v>233</v>
      </c>
      <c r="E6" s="211" t="s">
        <v>234</v>
      </c>
      <c r="F6" s="211" t="s">
        <v>232</v>
      </c>
      <c r="G6" s="213" t="s">
        <v>235</v>
      </c>
      <c r="H6" s="210"/>
    </row>
    <row r="7" spans="1:8" ht="27" customHeight="1">
      <c r="B7" s="391" t="s">
        <v>511</v>
      </c>
      <c r="C7" s="411" t="s">
        <v>59</v>
      </c>
      <c r="D7" s="411" t="s">
        <v>60</v>
      </c>
      <c r="E7" s="411" t="s">
        <v>132</v>
      </c>
      <c r="F7" s="411" t="s">
        <v>59</v>
      </c>
      <c r="G7" s="412" t="s">
        <v>60</v>
      </c>
      <c r="H7" s="210"/>
    </row>
    <row r="8" spans="1:8" ht="18" customHeight="1">
      <c r="B8" s="968" t="s">
        <v>512</v>
      </c>
      <c r="C8" s="211" t="s">
        <v>51</v>
      </c>
      <c r="D8" s="211" t="s">
        <v>51</v>
      </c>
      <c r="E8" s="211" t="s">
        <v>51</v>
      </c>
      <c r="F8" s="211" t="s">
        <v>51</v>
      </c>
      <c r="G8" s="213" t="s">
        <v>51</v>
      </c>
      <c r="H8" s="210"/>
    </row>
    <row r="9" spans="1:8" ht="18" customHeight="1">
      <c r="B9" s="968" t="s">
        <v>513</v>
      </c>
      <c r="C9" s="211" t="s">
        <v>537</v>
      </c>
      <c r="D9" s="211" t="s">
        <v>537</v>
      </c>
      <c r="E9" s="211" t="s">
        <v>502</v>
      </c>
      <c r="F9" s="211" t="s">
        <v>537</v>
      </c>
      <c r="G9" s="213" t="s">
        <v>502</v>
      </c>
      <c r="H9" s="210"/>
    </row>
    <row r="10" spans="1:8" ht="18" customHeight="1">
      <c r="B10" s="968" t="s">
        <v>514</v>
      </c>
      <c r="C10" s="754">
        <v>4.24E-2</v>
      </c>
      <c r="D10" s="754">
        <v>4.1500000000000002E-2</v>
      </c>
      <c r="E10" s="754">
        <v>4.1799999999999997E-2</v>
      </c>
      <c r="F10" s="754">
        <v>4.2900000000000001E-2</v>
      </c>
      <c r="G10" s="755">
        <v>4.2799999999999998E-2</v>
      </c>
      <c r="H10" s="756"/>
    </row>
    <row r="11" spans="1:8" ht="18" customHeight="1">
      <c r="B11" s="968" t="s">
        <v>515</v>
      </c>
      <c r="C11" s="754">
        <v>4.24E-2</v>
      </c>
      <c r="D11" s="754">
        <v>4.1500000000000002E-2</v>
      </c>
      <c r="E11" s="754">
        <v>4.1799999999999997E-2</v>
      </c>
      <c r="F11" s="754">
        <v>4.2900000000000001E-2</v>
      </c>
      <c r="G11" s="755">
        <v>4.2799999999999998E-2</v>
      </c>
      <c r="H11" s="756"/>
    </row>
    <row r="12" spans="1:8" ht="18" customHeight="1" thickBot="1">
      <c r="B12" s="392"/>
      <c r="C12" s="215"/>
      <c r="D12" s="215"/>
      <c r="E12" s="215"/>
      <c r="F12" s="215"/>
      <c r="G12" s="216"/>
      <c r="H12" s="210"/>
    </row>
    <row r="13" spans="1:8" ht="18" customHeight="1">
      <c r="B13" s="1157" t="s">
        <v>539</v>
      </c>
      <c r="C13" s="1158"/>
      <c r="D13" s="1158"/>
      <c r="E13" s="1158"/>
      <c r="F13" s="1158"/>
      <c r="G13" s="1158"/>
      <c r="H13" s="1159"/>
    </row>
    <row r="14" spans="1:8" s="217" customFormat="1" ht="18" customHeight="1">
      <c r="B14" s="969" t="s">
        <v>517</v>
      </c>
      <c r="C14" s="393">
        <v>10777972</v>
      </c>
      <c r="D14" s="393">
        <v>851864</v>
      </c>
      <c r="E14" s="393">
        <v>286400</v>
      </c>
      <c r="F14" s="393">
        <v>297917</v>
      </c>
      <c r="G14" s="393">
        <v>25196</v>
      </c>
      <c r="H14" s="394">
        <v>12239349</v>
      </c>
    </row>
    <row r="15" spans="1:8" ht="18" customHeight="1">
      <c r="B15" s="970" t="s">
        <v>518</v>
      </c>
      <c r="C15" s="218">
        <v>1395560</v>
      </c>
      <c r="D15" s="218">
        <v>851864</v>
      </c>
      <c r="E15" s="218">
        <v>286400</v>
      </c>
      <c r="F15" s="218">
        <v>297917</v>
      </c>
      <c r="G15" s="218">
        <v>0</v>
      </c>
      <c r="H15" s="394">
        <v>2831741</v>
      </c>
    </row>
    <row r="16" spans="1:8" ht="18" customHeight="1">
      <c r="B16" s="970" t="s">
        <v>519</v>
      </c>
      <c r="C16" s="218">
        <v>9382412</v>
      </c>
      <c r="D16" s="218">
        <v>0</v>
      </c>
      <c r="E16" s="218">
        <v>0</v>
      </c>
      <c r="F16" s="218"/>
      <c r="G16" s="218">
        <v>25196</v>
      </c>
      <c r="H16" s="394">
        <v>9407608</v>
      </c>
    </row>
    <row r="17" spans="2:8" s="217" customFormat="1" ht="18" customHeight="1">
      <c r="B17" s="971" t="s">
        <v>520</v>
      </c>
      <c r="C17" s="393">
        <v>0</v>
      </c>
      <c r="D17" s="393">
        <v>6283344</v>
      </c>
      <c r="E17" s="393">
        <v>0</v>
      </c>
      <c r="F17" s="393">
        <v>0</v>
      </c>
      <c r="G17" s="393">
        <v>4000000</v>
      </c>
      <c r="H17" s="394">
        <v>10283344</v>
      </c>
    </row>
    <row r="18" spans="2:8" ht="18" hidden="1" customHeight="1">
      <c r="B18" s="972" t="s">
        <v>521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394">
        <v>0</v>
      </c>
    </row>
    <row r="19" spans="2:8" ht="18" customHeight="1">
      <c r="B19" s="972" t="s">
        <v>522</v>
      </c>
      <c r="C19" s="218">
        <v>0</v>
      </c>
      <c r="D19" s="218">
        <v>6283344</v>
      </c>
      <c r="E19" s="218">
        <v>0</v>
      </c>
      <c r="F19" s="218">
        <v>0</v>
      </c>
      <c r="G19" s="218">
        <v>4000000</v>
      </c>
      <c r="H19" s="394">
        <v>10283344</v>
      </c>
    </row>
    <row r="20" spans="2:8" s="217" customFormat="1" ht="18" customHeight="1">
      <c r="B20" s="973" t="s">
        <v>523</v>
      </c>
      <c r="C20" s="393">
        <v>0</v>
      </c>
      <c r="D20" s="393">
        <v>37965561</v>
      </c>
      <c r="E20" s="393">
        <v>19270304</v>
      </c>
      <c r="F20" s="393">
        <v>20000000</v>
      </c>
      <c r="G20" s="393">
        <v>0</v>
      </c>
      <c r="H20" s="394">
        <v>77235865</v>
      </c>
    </row>
    <row r="21" spans="2:8" ht="18" customHeight="1">
      <c r="B21" s="972" t="s">
        <v>524</v>
      </c>
      <c r="C21" s="218">
        <v>0</v>
      </c>
      <c r="D21" s="218">
        <v>13805658</v>
      </c>
      <c r="E21" s="218">
        <v>0</v>
      </c>
      <c r="F21" s="218">
        <v>0</v>
      </c>
      <c r="G21" s="218">
        <v>0</v>
      </c>
      <c r="H21" s="394">
        <v>13805658</v>
      </c>
    </row>
    <row r="22" spans="2:8" ht="18" customHeight="1">
      <c r="B22" s="972" t="s">
        <v>525</v>
      </c>
      <c r="C22" s="218">
        <v>0</v>
      </c>
      <c r="D22" s="218">
        <v>8141799</v>
      </c>
      <c r="E22" s="218">
        <v>19270304</v>
      </c>
      <c r="F22" s="218">
        <v>20000000</v>
      </c>
      <c r="G22" s="218">
        <v>0</v>
      </c>
      <c r="H22" s="394">
        <v>47412103</v>
      </c>
    </row>
    <row r="23" spans="2:8" ht="18" customHeight="1">
      <c r="B23" s="973" t="s">
        <v>526</v>
      </c>
      <c r="C23" s="393">
        <v>0</v>
      </c>
      <c r="D23" s="393">
        <v>16018104</v>
      </c>
      <c r="E23" s="393">
        <v>0</v>
      </c>
      <c r="F23" s="393">
        <v>0</v>
      </c>
      <c r="G23" s="393">
        <v>0</v>
      </c>
      <c r="H23" s="394">
        <v>16018104</v>
      </c>
    </row>
    <row r="24" spans="2:8" ht="18" customHeight="1">
      <c r="B24" s="972" t="s">
        <v>526</v>
      </c>
      <c r="C24" s="218">
        <v>0</v>
      </c>
      <c r="D24" s="218">
        <v>16018104</v>
      </c>
      <c r="E24" s="218">
        <v>0</v>
      </c>
      <c r="F24" s="218">
        <v>0</v>
      </c>
      <c r="G24" s="218">
        <v>0</v>
      </c>
      <c r="H24" s="394">
        <v>16018104</v>
      </c>
    </row>
    <row r="25" spans="2:8" s="217" customFormat="1" ht="18" customHeight="1">
      <c r="B25" s="974" t="s">
        <v>527</v>
      </c>
      <c r="C25" s="393">
        <v>10777972</v>
      </c>
      <c r="D25" s="393">
        <v>45100769</v>
      </c>
      <c r="E25" s="393">
        <v>19556704</v>
      </c>
      <c r="F25" s="393">
        <v>20297917</v>
      </c>
      <c r="G25" s="393">
        <v>4025196</v>
      </c>
      <c r="H25" s="394">
        <v>99758558</v>
      </c>
    </row>
    <row r="26" spans="2:8" ht="18" customHeight="1">
      <c r="B26" s="1160"/>
      <c r="C26" s="1161"/>
      <c r="D26" s="1161"/>
      <c r="E26" s="1161"/>
      <c r="F26" s="1161"/>
      <c r="G26" s="1161"/>
      <c r="H26" s="1162"/>
    </row>
    <row r="27" spans="2:8" ht="18" customHeight="1">
      <c r="B27" s="1163" t="s">
        <v>494</v>
      </c>
      <c r="C27" s="1164"/>
      <c r="D27" s="1164"/>
      <c r="E27" s="1164"/>
      <c r="F27" s="1164"/>
      <c r="G27" s="1164"/>
      <c r="H27" s="1165"/>
    </row>
    <row r="28" spans="2:8" s="217" customFormat="1" ht="18" customHeight="1">
      <c r="B28" s="968" t="s">
        <v>528</v>
      </c>
      <c r="C28" s="393">
        <v>10777972</v>
      </c>
      <c r="D28" s="393">
        <v>851864</v>
      </c>
      <c r="E28" s="393">
        <v>286400</v>
      </c>
      <c r="F28" s="393">
        <v>297917</v>
      </c>
      <c r="G28" s="393">
        <v>25196</v>
      </c>
      <c r="H28" s="394">
        <v>12239349</v>
      </c>
    </row>
    <row r="29" spans="2:8" ht="18" customHeight="1">
      <c r="B29" s="975" t="s">
        <v>518</v>
      </c>
      <c r="C29" s="218">
        <v>1395560</v>
      </c>
      <c r="D29" s="218">
        <v>851864</v>
      </c>
      <c r="E29" s="218">
        <v>286400</v>
      </c>
      <c r="F29" s="218">
        <v>297917</v>
      </c>
      <c r="G29" s="218">
        <v>0</v>
      </c>
      <c r="H29" s="394">
        <v>2831741</v>
      </c>
    </row>
    <row r="30" spans="2:8" ht="18" customHeight="1">
      <c r="B30" s="975" t="s">
        <v>519</v>
      </c>
      <c r="C30" s="218">
        <v>9382412</v>
      </c>
      <c r="D30" s="218">
        <v>0</v>
      </c>
      <c r="E30" s="218">
        <v>0</v>
      </c>
      <c r="F30" s="218">
        <v>0</v>
      </c>
      <c r="G30" s="218">
        <v>25196</v>
      </c>
      <c r="H30" s="394">
        <v>9407608</v>
      </c>
    </row>
    <row r="31" spans="2:8" s="217" customFormat="1" ht="18" customHeight="1">
      <c r="B31" s="968" t="s">
        <v>529</v>
      </c>
      <c r="C31" s="393">
        <v>0</v>
      </c>
      <c r="D31" s="393">
        <v>44248905</v>
      </c>
      <c r="E31" s="393">
        <v>19270304</v>
      </c>
      <c r="F31" s="393">
        <v>20000000</v>
      </c>
      <c r="G31" s="393">
        <v>4000000</v>
      </c>
      <c r="H31" s="394">
        <v>87519209</v>
      </c>
    </row>
    <row r="32" spans="2:8" ht="18" customHeight="1">
      <c r="B32" s="968" t="s">
        <v>530</v>
      </c>
      <c r="C32" s="393">
        <v>0</v>
      </c>
      <c r="D32" s="393">
        <v>6283344</v>
      </c>
      <c r="E32" s="393">
        <v>0</v>
      </c>
      <c r="F32" s="393">
        <v>0</v>
      </c>
      <c r="G32" s="393">
        <v>4000000</v>
      </c>
      <c r="H32" s="394">
        <v>10283344</v>
      </c>
    </row>
    <row r="33" spans="2:8" ht="18" hidden="1" customHeight="1">
      <c r="B33" s="976" t="s">
        <v>531</v>
      </c>
      <c r="C33" s="218">
        <v>0</v>
      </c>
      <c r="D33" s="218">
        <v>0</v>
      </c>
      <c r="E33" s="218">
        <v>0</v>
      </c>
      <c r="F33" s="218">
        <v>0</v>
      </c>
      <c r="G33" s="218">
        <v>0</v>
      </c>
      <c r="H33" s="394">
        <v>0</v>
      </c>
    </row>
    <row r="34" spans="2:8" ht="18" customHeight="1">
      <c r="B34" s="976" t="s">
        <v>532</v>
      </c>
      <c r="C34" s="218">
        <v>0</v>
      </c>
      <c r="D34" s="218">
        <v>6283344</v>
      </c>
      <c r="E34" s="218">
        <v>0</v>
      </c>
      <c r="F34" s="218">
        <v>0</v>
      </c>
      <c r="G34" s="218">
        <v>4000000</v>
      </c>
      <c r="H34" s="394">
        <v>10283344</v>
      </c>
    </row>
    <row r="35" spans="2:8" ht="18" customHeight="1">
      <c r="B35" s="977" t="s">
        <v>533</v>
      </c>
      <c r="C35" s="393">
        <v>0</v>
      </c>
      <c r="D35" s="393">
        <v>37965561</v>
      </c>
      <c r="E35" s="393">
        <v>19270304</v>
      </c>
      <c r="F35" s="393">
        <v>20000000</v>
      </c>
      <c r="G35" s="393">
        <v>0</v>
      </c>
      <c r="H35" s="394">
        <v>77235865</v>
      </c>
    </row>
    <row r="36" spans="2:8" ht="18" customHeight="1">
      <c r="B36" s="976" t="s">
        <v>534</v>
      </c>
      <c r="C36" s="218">
        <v>0</v>
      </c>
      <c r="D36" s="218">
        <v>13805658</v>
      </c>
      <c r="E36" s="218">
        <v>0</v>
      </c>
      <c r="F36" s="218">
        <v>0</v>
      </c>
      <c r="G36" s="218">
        <v>0</v>
      </c>
      <c r="H36" s="394">
        <v>13805658</v>
      </c>
    </row>
    <row r="37" spans="2:8" ht="18" customHeight="1">
      <c r="B37" s="976" t="s">
        <v>535</v>
      </c>
      <c r="C37" s="218">
        <v>0</v>
      </c>
      <c r="D37" s="218">
        <v>8141799</v>
      </c>
      <c r="E37" s="218">
        <v>19270304</v>
      </c>
      <c r="F37" s="218">
        <v>20000000</v>
      </c>
      <c r="G37" s="218">
        <v>0</v>
      </c>
      <c r="H37" s="394">
        <v>47412103</v>
      </c>
    </row>
    <row r="38" spans="2:8" ht="18" customHeight="1">
      <c r="B38" s="977" t="s">
        <v>526</v>
      </c>
      <c r="C38" s="393">
        <v>0</v>
      </c>
      <c r="D38" s="393">
        <v>16018104</v>
      </c>
      <c r="E38" s="393">
        <v>0</v>
      </c>
      <c r="F38" s="393">
        <v>0</v>
      </c>
      <c r="G38" s="393">
        <v>0</v>
      </c>
      <c r="H38" s="394">
        <v>16018104</v>
      </c>
    </row>
    <row r="39" spans="2:8" ht="18" customHeight="1">
      <c r="B39" s="976" t="s">
        <v>526</v>
      </c>
      <c r="C39" s="218">
        <v>0</v>
      </c>
      <c r="D39" s="218">
        <v>16018104</v>
      </c>
      <c r="E39" s="218">
        <v>0</v>
      </c>
      <c r="F39" s="218">
        <v>0</v>
      </c>
      <c r="G39" s="218">
        <v>0</v>
      </c>
      <c r="H39" s="394">
        <v>16018104</v>
      </c>
    </row>
    <row r="40" spans="2:8" s="217" customFormat="1" ht="18" customHeight="1" thickBot="1">
      <c r="B40" s="978" t="s">
        <v>536</v>
      </c>
      <c r="C40" s="396">
        <v>10777972</v>
      </c>
      <c r="D40" s="396">
        <v>45100769</v>
      </c>
      <c r="E40" s="396">
        <v>19556704</v>
      </c>
      <c r="F40" s="396">
        <v>20297917</v>
      </c>
      <c r="G40" s="396">
        <v>4025196</v>
      </c>
      <c r="H40" s="397">
        <v>99758558</v>
      </c>
    </row>
  </sheetData>
  <mergeCells count="3">
    <mergeCell ref="B13:H13"/>
    <mergeCell ref="B26:H26"/>
    <mergeCell ref="B27:H27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F40"/>
  <sheetViews>
    <sheetView showGridLines="0" topLeftCell="A14" zoomScale="140" zoomScaleNormal="140" workbookViewId="0">
      <selection activeCell="B2" sqref="B2:R40"/>
    </sheetView>
  </sheetViews>
  <sheetFormatPr baseColWidth="10" defaultRowHeight="9"/>
  <cols>
    <col min="1" max="1" width="8" style="219" customWidth="1"/>
    <col min="2" max="2" width="18.28515625" style="457" customWidth="1"/>
    <col min="3" max="3" width="7.85546875" style="220" bestFit="1" customWidth="1"/>
    <col min="4" max="4" width="7.7109375" style="220" bestFit="1" customWidth="1"/>
    <col min="5" max="12" width="7.85546875" style="220" bestFit="1" customWidth="1"/>
    <col min="13" max="13" width="7.5703125" style="220" customWidth="1"/>
    <col min="14" max="14" width="7.7109375" style="220" bestFit="1" customWidth="1"/>
    <col min="15" max="16" width="7.7109375" style="220" customWidth="1"/>
    <col min="17" max="17" width="8.85546875" style="220" customWidth="1"/>
    <col min="18" max="18" width="8.5703125" style="220" bestFit="1" customWidth="1"/>
    <col min="19" max="19" width="11.42578125" style="219"/>
    <col min="20" max="20" width="16.140625" style="219" customWidth="1"/>
    <col min="21" max="32" width="5.7109375" style="219" bestFit="1" customWidth="1"/>
    <col min="33" max="16384" width="11.42578125" style="219"/>
  </cols>
  <sheetData>
    <row r="1" spans="2:32" ht="9.75" thickBot="1"/>
    <row r="2" spans="2:32">
      <c r="B2" s="979" t="s">
        <v>507</v>
      </c>
      <c r="C2" s="413" t="s">
        <v>16</v>
      </c>
      <c r="D2" s="413" t="s">
        <v>16</v>
      </c>
      <c r="E2" s="413" t="s">
        <v>16</v>
      </c>
      <c r="F2" s="413" t="s">
        <v>16</v>
      </c>
      <c r="G2" s="413" t="s">
        <v>16</v>
      </c>
      <c r="H2" s="413" t="s">
        <v>16</v>
      </c>
      <c r="I2" s="413" t="s">
        <v>16</v>
      </c>
      <c r="J2" s="413" t="s">
        <v>16</v>
      </c>
      <c r="K2" s="413" t="s">
        <v>16</v>
      </c>
      <c r="L2" s="413" t="s">
        <v>16</v>
      </c>
      <c r="M2" s="413" t="s">
        <v>16</v>
      </c>
      <c r="N2" s="413" t="s">
        <v>16</v>
      </c>
      <c r="O2" s="413" t="s">
        <v>16</v>
      </c>
      <c r="P2" s="413" t="s">
        <v>16</v>
      </c>
      <c r="Q2" s="413" t="s">
        <v>58</v>
      </c>
      <c r="R2" s="415"/>
      <c r="V2" s="221"/>
      <c r="W2" s="222"/>
      <c r="X2" s="222"/>
      <c r="Y2" s="222"/>
    </row>
    <row r="3" spans="2:32" ht="16.5">
      <c r="B3" s="980" t="s">
        <v>508</v>
      </c>
      <c r="C3" s="416" t="s">
        <v>8</v>
      </c>
      <c r="D3" s="416" t="s">
        <v>8</v>
      </c>
      <c r="E3" s="416" t="s">
        <v>8</v>
      </c>
      <c r="F3" s="416" t="s">
        <v>8</v>
      </c>
      <c r="G3" s="416" t="s">
        <v>8</v>
      </c>
      <c r="H3" s="416" t="s">
        <v>8</v>
      </c>
      <c r="I3" s="416" t="s">
        <v>8</v>
      </c>
      <c r="J3" s="416" t="s">
        <v>8</v>
      </c>
      <c r="K3" s="416" t="s">
        <v>8</v>
      </c>
      <c r="L3" s="416" t="s">
        <v>8</v>
      </c>
      <c r="M3" s="416" t="s">
        <v>8</v>
      </c>
      <c r="N3" s="416" t="s">
        <v>8</v>
      </c>
      <c r="O3" s="416" t="s">
        <v>8</v>
      </c>
      <c r="P3" s="416" t="s">
        <v>8</v>
      </c>
      <c r="Q3" s="416" t="s">
        <v>5</v>
      </c>
      <c r="R3" s="415"/>
      <c r="V3" s="221"/>
      <c r="W3" s="223"/>
      <c r="X3" s="221"/>
      <c r="Y3" s="221"/>
    </row>
    <row r="4" spans="2:32">
      <c r="B4" s="981" t="s">
        <v>509</v>
      </c>
      <c r="C4" s="418" t="s">
        <v>13</v>
      </c>
      <c r="D4" s="418" t="s">
        <v>13</v>
      </c>
      <c r="E4" s="418" t="s">
        <v>13</v>
      </c>
      <c r="F4" s="418" t="s">
        <v>13</v>
      </c>
      <c r="G4" s="418" t="s">
        <v>13</v>
      </c>
      <c r="H4" s="418" t="s">
        <v>13</v>
      </c>
      <c r="I4" s="418" t="s">
        <v>13</v>
      </c>
      <c r="J4" s="418" t="s">
        <v>13</v>
      </c>
      <c r="K4" s="418" t="s">
        <v>13</v>
      </c>
      <c r="L4" s="418" t="s">
        <v>13</v>
      </c>
      <c r="M4" s="418" t="s">
        <v>13</v>
      </c>
      <c r="N4" s="438" t="s">
        <v>13</v>
      </c>
      <c r="O4" s="438" t="s">
        <v>13</v>
      </c>
      <c r="P4" s="438" t="s">
        <v>13</v>
      </c>
      <c r="Q4" s="438" t="s">
        <v>13</v>
      </c>
      <c r="R4" s="415"/>
      <c r="V4" s="221"/>
      <c r="W4" s="223"/>
      <c r="X4" s="221"/>
      <c r="Y4" s="221"/>
    </row>
    <row r="5" spans="2:32">
      <c r="B5" s="981" t="s">
        <v>540</v>
      </c>
      <c r="C5" s="418">
        <v>580</v>
      </c>
      <c r="D5" s="418">
        <v>629</v>
      </c>
      <c r="E5" s="418">
        <v>630</v>
      </c>
      <c r="F5" s="418">
        <v>654</v>
      </c>
      <c r="G5" s="418">
        <v>655</v>
      </c>
      <c r="H5" s="418">
        <v>655</v>
      </c>
      <c r="I5" s="418">
        <v>712</v>
      </c>
      <c r="J5" s="418">
        <v>713</v>
      </c>
      <c r="K5" s="418">
        <v>713</v>
      </c>
      <c r="L5" s="418">
        <v>778</v>
      </c>
      <c r="M5" s="418">
        <v>778</v>
      </c>
      <c r="N5" s="438">
        <v>806</v>
      </c>
      <c r="O5" s="438">
        <v>777</v>
      </c>
      <c r="P5" s="438">
        <v>806</v>
      </c>
      <c r="Q5" s="438">
        <v>284</v>
      </c>
      <c r="R5" s="415"/>
      <c r="U5" s="221"/>
      <c r="V5" s="221"/>
      <c r="W5" s="223"/>
      <c r="X5" s="221"/>
      <c r="Y5" s="221"/>
      <c r="Z5" s="221"/>
      <c r="AA5" s="221"/>
      <c r="AB5" s="221"/>
      <c r="AC5" s="221"/>
      <c r="AD5" s="221"/>
      <c r="AE5" s="221"/>
      <c r="AF5" s="221"/>
    </row>
    <row r="6" spans="2:32" ht="10.5">
      <c r="B6" s="981" t="s">
        <v>138</v>
      </c>
      <c r="C6" s="418" t="s">
        <v>61</v>
      </c>
      <c r="D6" s="418" t="s">
        <v>62</v>
      </c>
      <c r="E6" s="418" t="s">
        <v>63</v>
      </c>
      <c r="F6" s="418" t="s">
        <v>64</v>
      </c>
      <c r="G6" s="418" t="s">
        <v>65</v>
      </c>
      <c r="H6" s="418" t="s">
        <v>66</v>
      </c>
      <c r="I6" s="418" t="s">
        <v>71</v>
      </c>
      <c r="J6" s="418" t="s">
        <v>72</v>
      </c>
      <c r="K6" s="418" t="s">
        <v>80</v>
      </c>
      <c r="L6" s="418" t="s">
        <v>128</v>
      </c>
      <c r="M6" s="418" t="s">
        <v>133</v>
      </c>
      <c r="N6" s="453" t="s">
        <v>236</v>
      </c>
      <c r="O6" s="453" t="s">
        <v>275</v>
      </c>
      <c r="P6" s="453" t="s">
        <v>276</v>
      </c>
      <c r="Q6" s="453" t="s">
        <v>237</v>
      </c>
      <c r="R6" s="415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</row>
    <row r="7" spans="2:32" ht="10.5">
      <c r="B7" s="981" t="s">
        <v>541</v>
      </c>
      <c r="C7" s="420">
        <v>43435</v>
      </c>
      <c r="D7" s="420">
        <v>42644</v>
      </c>
      <c r="E7" s="420">
        <v>47939</v>
      </c>
      <c r="F7" s="420">
        <v>42461</v>
      </c>
      <c r="G7" s="420">
        <v>48853</v>
      </c>
      <c r="H7" s="420">
        <v>48366</v>
      </c>
      <c r="I7" s="420">
        <v>43556</v>
      </c>
      <c r="J7" s="420">
        <v>49400</v>
      </c>
      <c r="K7" s="420">
        <v>49766</v>
      </c>
      <c r="L7" s="420">
        <v>50131</v>
      </c>
      <c r="M7" s="420">
        <v>50192</v>
      </c>
      <c r="N7" s="439">
        <v>50437</v>
      </c>
      <c r="O7" s="439">
        <v>44941</v>
      </c>
      <c r="P7" s="439">
        <v>51150</v>
      </c>
      <c r="Q7" s="439">
        <v>46905</v>
      </c>
      <c r="R7" s="415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</row>
    <row r="8" spans="2:32">
      <c r="B8" s="981" t="s">
        <v>512</v>
      </c>
      <c r="C8" s="418" t="s">
        <v>55</v>
      </c>
      <c r="D8" s="418" t="s">
        <v>55</v>
      </c>
      <c r="E8" s="418" t="s">
        <v>55</v>
      </c>
      <c r="F8" s="418" t="s">
        <v>55</v>
      </c>
      <c r="G8" s="418" t="s">
        <v>55</v>
      </c>
      <c r="H8" s="418" t="s">
        <v>55</v>
      </c>
      <c r="I8" s="418" t="s">
        <v>55</v>
      </c>
      <c r="J8" s="418" t="s">
        <v>55</v>
      </c>
      <c r="K8" s="418" t="s">
        <v>55</v>
      </c>
      <c r="L8" s="418" t="s">
        <v>55</v>
      </c>
      <c r="M8" s="418" t="s">
        <v>55</v>
      </c>
      <c r="N8" s="438" t="s">
        <v>55</v>
      </c>
      <c r="O8" s="438" t="s">
        <v>55</v>
      </c>
      <c r="P8" s="438" t="s">
        <v>55</v>
      </c>
      <c r="Q8" s="438" t="s">
        <v>55</v>
      </c>
      <c r="R8" s="415"/>
    </row>
    <row r="9" spans="2:32" ht="10.5">
      <c r="B9" s="981" t="s">
        <v>542</v>
      </c>
      <c r="C9" s="416" t="s">
        <v>502</v>
      </c>
      <c r="D9" s="416" t="s">
        <v>537</v>
      </c>
      <c r="E9" s="416" t="s">
        <v>502</v>
      </c>
      <c r="F9" s="416" t="s">
        <v>502</v>
      </c>
      <c r="G9" s="416" t="s">
        <v>502</v>
      </c>
      <c r="H9" s="416" t="s">
        <v>502</v>
      </c>
      <c r="I9" s="416" t="s">
        <v>537</v>
      </c>
      <c r="J9" s="416" t="s">
        <v>502</v>
      </c>
      <c r="K9" s="416" t="s">
        <v>502</v>
      </c>
      <c r="L9" s="416" t="s">
        <v>502</v>
      </c>
      <c r="M9" s="416" t="s">
        <v>502</v>
      </c>
      <c r="N9" s="437" t="s">
        <v>502</v>
      </c>
      <c r="O9" s="416" t="s">
        <v>537</v>
      </c>
      <c r="P9" s="416" t="s">
        <v>537</v>
      </c>
      <c r="Q9" s="437" t="s">
        <v>537</v>
      </c>
      <c r="R9" s="415"/>
      <c r="U9" s="350"/>
      <c r="V9" s="350"/>
      <c r="W9" s="223"/>
      <c r="X9" s="221"/>
      <c r="Y9" s="221"/>
      <c r="Z9" s="221"/>
      <c r="AA9" s="221"/>
      <c r="AB9" s="221"/>
      <c r="AC9" s="221"/>
      <c r="AD9" s="221"/>
      <c r="AE9" s="221"/>
      <c r="AF9" s="221"/>
    </row>
    <row r="10" spans="2:32" ht="10.5">
      <c r="B10" s="981" t="s">
        <v>514</v>
      </c>
      <c r="C10" s="751">
        <v>4.1500000000000002E-2</v>
      </c>
      <c r="D10" s="751">
        <v>3.0700000000000002E-2</v>
      </c>
      <c r="E10" s="751">
        <v>4.1516999999999998E-2</v>
      </c>
      <c r="F10" s="751">
        <v>3.3500000000000002E-2</v>
      </c>
      <c r="G10" s="751">
        <v>3.8100000000000002E-2</v>
      </c>
      <c r="H10" s="751">
        <v>3.9426000000000003E-2</v>
      </c>
      <c r="I10" s="751">
        <v>3.5900000000000001E-2</v>
      </c>
      <c r="J10" s="751">
        <v>3.9399999999999998E-2</v>
      </c>
      <c r="K10" s="751">
        <v>3.8129000000000003E-2</v>
      </c>
      <c r="L10" s="751">
        <v>3.5000000000000003E-2</v>
      </c>
      <c r="M10" s="751">
        <v>3.15E-2</v>
      </c>
      <c r="N10" s="752">
        <v>3.1717000000000002E-2</v>
      </c>
      <c r="O10" s="752">
        <v>2.1499999999999998E-2</v>
      </c>
      <c r="P10" s="752">
        <v>3.2899999999999999E-2</v>
      </c>
      <c r="Q10" s="752">
        <v>6.6299999999999998E-2</v>
      </c>
      <c r="R10" s="415"/>
      <c r="U10" s="350"/>
      <c r="V10" s="350"/>
      <c r="W10" s="753"/>
      <c r="X10" s="221"/>
      <c r="Y10" s="221"/>
      <c r="Z10" s="221"/>
      <c r="AA10" s="221"/>
      <c r="AB10" s="221"/>
      <c r="AC10" s="221"/>
      <c r="AD10" s="221"/>
      <c r="AE10" s="221"/>
      <c r="AF10" s="221"/>
    </row>
    <row r="11" spans="2:32" ht="10.5">
      <c r="B11" s="981" t="s">
        <v>515</v>
      </c>
      <c r="C11" s="751">
        <v>0.04</v>
      </c>
      <c r="D11" s="751">
        <v>2.9000000000000001E-2</v>
      </c>
      <c r="E11" s="751">
        <v>4.2000000000000003E-2</v>
      </c>
      <c r="F11" s="751">
        <v>3.1699999999999999E-2</v>
      </c>
      <c r="G11" s="751">
        <v>3.8600000000000002E-2</v>
      </c>
      <c r="H11" s="751">
        <v>0.04</v>
      </c>
      <c r="I11" s="751">
        <v>3.3000000000000002E-2</v>
      </c>
      <c r="J11" s="751">
        <v>3.9E-2</v>
      </c>
      <c r="K11" s="751">
        <v>3.7999999999999999E-2</v>
      </c>
      <c r="L11" s="751">
        <v>3.5000000000000003E-2</v>
      </c>
      <c r="M11" s="751">
        <v>3.3000000000000002E-2</v>
      </c>
      <c r="N11" s="752">
        <v>0.03</v>
      </c>
      <c r="O11" s="752">
        <v>2.4E-2</v>
      </c>
      <c r="P11" s="752">
        <v>3.2000000000000001E-2</v>
      </c>
      <c r="Q11" s="752">
        <v>0.06</v>
      </c>
      <c r="R11" s="415"/>
      <c r="U11" s="350"/>
      <c r="V11" s="350"/>
      <c r="W11" s="753"/>
      <c r="X11" s="221"/>
      <c r="Y11" s="221"/>
      <c r="Z11" s="221"/>
      <c r="AA11" s="221"/>
      <c r="AB11" s="221"/>
      <c r="AC11" s="221"/>
      <c r="AD11" s="221"/>
      <c r="AE11" s="221"/>
      <c r="AF11" s="221"/>
    </row>
    <row r="12" spans="2:32" ht="11.25" thickBot="1">
      <c r="B12" s="1166"/>
      <c r="C12" s="1167"/>
      <c r="D12" s="1167"/>
      <c r="E12" s="1167"/>
      <c r="F12" s="1167"/>
      <c r="G12" s="1167"/>
      <c r="H12" s="1167"/>
      <c r="I12" s="1167"/>
      <c r="J12" s="1167"/>
      <c r="K12" s="1167"/>
      <c r="L12" s="1167"/>
      <c r="M12" s="1167"/>
      <c r="N12" s="1168"/>
      <c r="O12" s="454"/>
      <c r="P12" s="454"/>
      <c r="Q12" s="454"/>
      <c r="R12" s="422"/>
      <c r="U12" s="350"/>
      <c r="V12" s="350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2:32" ht="10.5">
      <c r="B13" s="1169" t="s">
        <v>543</v>
      </c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1"/>
      <c r="P13" s="1171"/>
      <c r="Q13" s="1171"/>
      <c r="R13" s="1172"/>
      <c r="U13" s="350"/>
      <c r="V13" s="350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</row>
    <row r="14" spans="2:32" ht="10.5">
      <c r="B14" s="981" t="s">
        <v>517</v>
      </c>
      <c r="C14" s="423">
        <f t="shared" ref="C14:R14" si="0">SUM(C15:C16)</f>
        <v>340788</v>
      </c>
      <c r="D14" s="423">
        <f t="shared" si="0"/>
        <v>9426112</v>
      </c>
      <c r="E14" s="423">
        <f t="shared" si="0"/>
        <v>938836</v>
      </c>
      <c r="F14" s="423">
        <f t="shared" si="0"/>
        <v>32772463</v>
      </c>
      <c r="G14" s="423">
        <f t="shared" si="0"/>
        <v>740173</v>
      </c>
      <c r="H14" s="423">
        <f t="shared" si="0"/>
        <v>562300</v>
      </c>
      <c r="I14" s="423">
        <f t="shared" si="0"/>
        <v>6064580</v>
      </c>
      <c r="J14" s="423">
        <f t="shared" si="0"/>
        <v>1146569</v>
      </c>
      <c r="K14" s="423">
        <f t="shared" si="0"/>
        <v>971720</v>
      </c>
      <c r="L14" s="423">
        <f t="shared" si="0"/>
        <v>895627</v>
      </c>
      <c r="M14" s="423">
        <f t="shared" si="0"/>
        <v>647741</v>
      </c>
      <c r="N14" s="423">
        <f t="shared" si="0"/>
        <v>204968</v>
      </c>
      <c r="O14" s="423">
        <f t="shared" si="0"/>
        <v>128297</v>
      </c>
      <c r="P14" s="423">
        <f t="shared" si="0"/>
        <v>341450</v>
      </c>
      <c r="Q14" s="423">
        <f t="shared" si="0"/>
        <v>2988763</v>
      </c>
      <c r="R14" s="424">
        <f t="shared" si="0"/>
        <v>58170387</v>
      </c>
      <c r="U14" s="350"/>
      <c r="V14" s="350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</row>
    <row r="15" spans="2:32" ht="10.5">
      <c r="B15" s="982" t="s">
        <v>518</v>
      </c>
      <c r="C15" s="425">
        <v>340788</v>
      </c>
      <c r="D15" s="425">
        <v>4779943</v>
      </c>
      <c r="E15" s="425">
        <v>938836</v>
      </c>
      <c r="F15" s="425">
        <v>32772463</v>
      </c>
      <c r="G15" s="425">
        <v>740173</v>
      </c>
      <c r="H15" s="425">
        <v>562300</v>
      </c>
      <c r="I15" s="425">
        <v>6064580</v>
      </c>
      <c r="J15" s="425">
        <v>1146569</v>
      </c>
      <c r="K15" s="425">
        <v>971720</v>
      </c>
      <c r="L15" s="425">
        <v>895627</v>
      </c>
      <c r="M15" s="425">
        <v>647741</v>
      </c>
      <c r="N15" s="425">
        <v>0</v>
      </c>
      <c r="O15" s="425">
        <v>0</v>
      </c>
      <c r="P15" s="425">
        <v>0</v>
      </c>
      <c r="Q15" s="455">
        <v>0</v>
      </c>
      <c r="R15" s="424">
        <f>SUM(C15:Q15)</f>
        <v>49860740</v>
      </c>
      <c r="U15" s="350"/>
      <c r="V15" s="350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</row>
    <row r="16" spans="2:32" ht="10.5">
      <c r="B16" s="982" t="s">
        <v>519</v>
      </c>
      <c r="C16" s="425">
        <v>0</v>
      </c>
      <c r="D16" s="425">
        <v>4646169</v>
      </c>
      <c r="E16" s="425">
        <v>0</v>
      </c>
      <c r="F16" s="425">
        <v>0</v>
      </c>
      <c r="G16" s="425">
        <v>0</v>
      </c>
      <c r="H16" s="425">
        <v>0</v>
      </c>
      <c r="I16" s="425">
        <v>0</v>
      </c>
      <c r="J16" s="425">
        <v>0</v>
      </c>
      <c r="K16" s="425">
        <v>0</v>
      </c>
      <c r="L16" s="425">
        <v>0</v>
      </c>
      <c r="M16" s="425">
        <v>0</v>
      </c>
      <c r="N16" s="425">
        <v>204968</v>
      </c>
      <c r="O16" s="425">
        <v>128297</v>
      </c>
      <c r="P16" s="425">
        <v>341450</v>
      </c>
      <c r="Q16" s="455">
        <v>2988763</v>
      </c>
      <c r="R16" s="424">
        <f t="shared" ref="R16:R24" si="1">SUM(C16:Q16)</f>
        <v>8309647</v>
      </c>
      <c r="U16" s="350"/>
      <c r="V16" s="350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</row>
    <row r="17" spans="2:32" s="224" customFormat="1" ht="10.5">
      <c r="B17" s="981" t="s">
        <v>520</v>
      </c>
      <c r="C17" s="423">
        <f t="shared" ref="C17:Q17" si="2">SUM(C18:C19)</f>
        <v>25812050</v>
      </c>
      <c r="D17" s="423">
        <f t="shared" si="2"/>
        <v>0</v>
      </c>
      <c r="E17" s="423">
        <f t="shared" si="2"/>
        <v>0</v>
      </c>
      <c r="F17" s="423">
        <f t="shared" si="2"/>
        <v>0</v>
      </c>
      <c r="G17" s="423">
        <f t="shared" si="2"/>
        <v>0</v>
      </c>
      <c r="H17" s="423">
        <f t="shared" si="2"/>
        <v>0</v>
      </c>
      <c r="I17" s="423">
        <f t="shared" si="2"/>
        <v>11472022</v>
      </c>
      <c r="J17" s="423">
        <f t="shared" si="2"/>
        <v>0</v>
      </c>
      <c r="K17" s="423">
        <f t="shared" si="2"/>
        <v>0</v>
      </c>
      <c r="L17" s="423">
        <f t="shared" si="2"/>
        <v>0</v>
      </c>
      <c r="M17" s="423">
        <f t="shared" si="2"/>
        <v>0</v>
      </c>
      <c r="N17" s="423">
        <f t="shared" si="2"/>
        <v>0</v>
      </c>
      <c r="O17" s="423">
        <f t="shared" si="2"/>
        <v>0</v>
      </c>
      <c r="P17" s="423">
        <f t="shared" si="2"/>
        <v>0</v>
      </c>
      <c r="Q17" s="423">
        <f t="shared" si="2"/>
        <v>5977526</v>
      </c>
      <c r="R17" s="424">
        <f t="shared" si="1"/>
        <v>43261598</v>
      </c>
      <c r="U17" s="350"/>
      <c r="V17" s="350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</row>
    <row r="18" spans="2:32" ht="10.5">
      <c r="B18" s="983" t="s">
        <v>531</v>
      </c>
      <c r="C18" s="425">
        <v>0</v>
      </c>
      <c r="D18" s="425">
        <v>0</v>
      </c>
      <c r="E18" s="425">
        <v>0</v>
      </c>
      <c r="F18" s="425">
        <v>0</v>
      </c>
      <c r="G18" s="425">
        <v>0</v>
      </c>
      <c r="H18" s="425">
        <v>0</v>
      </c>
      <c r="I18" s="425">
        <v>5736011</v>
      </c>
      <c r="J18" s="425">
        <v>0</v>
      </c>
      <c r="K18" s="425">
        <v>0</v>
      </c>
      <c r="L18" s="425">
        <v>0</v>
      </c>
      <c r="M18" s="425">
        <v>0</v>
      </c>
      <c r="N18" s="425">
        <v>0</v>
      </c>
      <c r="O18" s="425">
        <v>0</v>
      </c>
      <c r="P18" s="425">
        <v>0</v>
      </c>
      <c r="Q18" s="455">
        <v>2988763</v>
      </c>
      <c r="R18" s="424">
        <f t="shared" si="1"/>
        <v>8724774</v>
      </c>
      <c r="U18" s="350"/>
      <c r="V18" s="350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</row>
    <row r="19" spans="2:32">
      <c r="B19" s="983" t="s">
        <v>532</v>
      </c>
      <c r="C19" s="425">
        <v>25812050</v>
      </c>
      <c r="D19" s="425">
        <v>0</v>
      </c>
      <c r="E19" s="425">
        <v>0</v>
      </c>
      <c r="F19" s="425">
        <v>0</v>
      </c>
      <c r="G19" s="425">
        <v>0</v>
      </c>
      <c r="H19" s="425">
        <v>0</v>
      </c>
      <c r="I19" s="425">
        <v>5736011</v>
      </c>
      <c r="J19" s="425">
        <v>0</v>
      </c>
      <c r="K19" s="425">
        <v>0</v>
      </c>
      <c r="L19" s="425">
        <v>0</v>
      </c>
      <c r="M19" s="425">
        <v>0</v>
      </c>
      <c r="N19" s="425">
        <v>0</v>
      </c>
      <c r="O19" s="425">
        <v>0</v>
      </c>
      <c r="P19" s="425">
        <v>0</v>
      </c>
      <c r="Q19" s="455">
        <v>2988763</v>
      </c>
      <c r="R19" s="424">
        <f t="shared" si="1"/>
        <v>34536824</v>
      </c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</row>
    <row r="20" spans="2:32" s="224" customFormat="1">
      <c r="B20" s="984" t="s">
        <v>533</v>
      </c>
      <c r="C20" s="423">
        <f>+C21+C22</f>
        <v>0</v>
      </c>
      <c r="D20" s="423">
        <f t="shared" ref="D20:R20" si="3">+D21+D22</f>
        <v>0</v>
      </c>
      <c r="E20" s="423">
        <f t="shared" si="3"/>
        <v>0</v>
      </c>
      <c r="F20" s="423">
        <f t="shared" si="3"/>
        <v>0</v>
      </c>
      <c r="G20" s="423">
        <f t="shared" si="3"/>
        <v>0</v>
      </c>
      <c r="H20" s="423">
        <f t="shared" si="3"/>
        <v>0</v>
      </c>
      <c r="I20" s="423">
        <f t="shared" si="3"/>
        <v>2868006</v>
      </c>
      <c r="J20" s="423">
        <f t="shared" si="3"/>
        <v>0</v>
      </c>
      <c r="K20" s="423">
        <f t="shared" si="3"/>
        <v>0</v>
      </c>
      <c r="L20" s="423">
        <f t="shared" si="3"/>
        <v>0</v>
      </c>
      <c r="M20" s="423">
        <f t="shared" si="3"/>
        <v>0</v>
      </c>
      <c r="N20" s="423">
        <f t="shared" si="3"/>
        <v>0</v>
      </c>
      <c r="O20" s="423">
        <f t="shared" si="3"/>
        <v>12906026</v>
      </c>
      <c r="P20" s="423">
        <f t="shared" si="3"/>
        <v>0</v>
      </c>
      <c r="Q20" s="423">
        <f t="shared" si="3"/>
        <v>5977526</v>
      </c>
      <c r="R20" s="423">
        <f t="shared" si="3"/>
        <v>21751558</v>
      </c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</row>
    <row r="21" spans="2:32">
      <c r="B21" s="983" t="s">
        <v>534</v>
      </c>
      <c r="C21" s="425">
        <v>0</v>
      </c>
      <c r="D21" s="425">
        <v>0</v>
      </c>
      <c r="E21" s="425">
        <v>0</v>
      </c>
      <c r="F21" s="425">
        <v>0</v>
      </c>
      <c r="G21" s="425">
        <v>0</v>
      </c>
      <c r="H21" s="425">
        <v>0</v>
      </c>
      <c r="I21" s="425">
        <v>2868006</v>
      </c>
      <c r="J21" s="425">
        <v>0</v>
      </c>
      <c r="K21" s="425">
        <v>0</v>
      </c>
      <c r="L21" s="425">
        <v>0</v>
      </c>
      <c r="M21" s="425">
        <v>0</v>
      </c>
      <c r="N21" s="425">
        <v>0</v>
      </c>
      <c r="O21" s="425">
        <v>6453013</v>
      </c>
      <c r="P21" s="425">
        <v>0</v>
      </c>
      <c r="Q21" s="455">
        <v>2988763</v>
      </c>
      <c r="R21" s="424">
        <f t="shared" si="1"/>
        <v>12309782</v>
      </c>
    </row>
    <row r="22" spans="2:32">
      <c r="B22" s="983" t="s">
        <v>535</v>
      </c>
      <c r="C22" s="425">
        <v>0</v>
      </c>
      <c r="D22" s="425">
        <v>0</v>
      </c>
      <c r="E22" s="425">
        <v>0</v>
      </c>
      <c r="F22" s="425">
        <v>0</v>
      </c>
      <c r="G22" s="425">
        <v>0</v>
      </c>
      <c r="H22" s="425">
        <v>0</v>
      </c>
      <c r="I22" s="425">
        <v>0</v>
      </c>
      <c r="J22" s="425">
        <v>0</v>
      </c>
      <c r="K22" s="425">
        <v>0</v>
      </c>
      <c r="L22" s="425">
        <v>0</v>
      </c>
      <c r="M22" s="425">
        <v>0</v>
      </c>
      <c r="N22" s="425">
        <v>0</v>
      </c>
      <c r="O22" s="425">
        <v>6453013</v>
      </c>
      <c r="P22" s="425">
        <v>0</v>
      </c>
      <c r="Q22" s="455">
        <v>2988763</v>
      </c>
      <c r="R22" s="424">
        <f t="shared" si="1"/>
        <v>9441776</v>
      </c>
    </row>
    <row r="23" spans="2:32">
      <c r="B23" s="984" t="s">
        <v>526</v>
      </c>
      <c r="C23" s="423">
        <f>+C24</f>
        <v>0</v>
      </c>
      <c r="D23" s="423">
        <f t="shared" ref="D23:R23" si="4">+D24</f>
        <v>0</v>
      </c>
      <c r="E23" s="423">
        <f t="shared" si="4"/>
        <v>45171088</v>
      </c>
      <c r="F23" s="423">
        <f t="shared" si="4"/>
        <v>0</v>
      </c>
      <c r="G23" s="423">
        <f t="shared" si="4"/>
        <v>38718075</v>
      </c>
      <c r="H23" s="423">
        <f t="shared" si="4"/>
        <v>42589883</v>
      </c>
      <c r="I23" s="423">
        <f t="shared" si="4"/>
        <v>0</v>
      </c>
      <c r="J23" s="423">
        <f t="shared" si="4"/>
        <v>59367715</v>
      </c>
      <c r="K23" s="423">
        <f t="shared" si="4"/>
        <v>51624100</v>
      </c>
      <c r="L23" s="423">
        <f t="shared" si="4"/>
        <v>51624100</v>
      </c>
      <c r="M23" s="423">
        <f t="shared" si="4"/>
        <v>59367715</v>
      </c>
      <c r="N23" s="423">
        <f t="shared" si="4"/>
        <v>41299280</v>
      </c>
      <c r="O23" s="423">
        <f t="shared" si="4"/>
        <v>12906025</v>
      </c>
      <c r="P23" s="423">
        <f t="shared" si="4"/>
        <v>51624100</v>
      </c>
      <c r="Q23" s="423">
        <f t="shared" si="4"/>
        <v>26110199</v>
      </c>
      <c r="R23" s="423">
        <f t="shared" si="4"/>
        <v>480402280</v>
      </c>
    </row>
    <row r="24" spans="2:32">
      <c r="B24" s="983" t="s">
        <v>526</v>
      </c>
      <c r="C24" s="425">
        <v>0</v>
      </c>
      <c r="D24" s="425">
        <v>0</v>
      </c>
      <c r="E24" s="425">
        <v>45171088</v>
      </c>
      <c r="F24" s="425">
        <v>0</v>
      </c>
      <c r="G24" s="425">
        <v>38718075</v>
      </c>
      <c r="H24" s="425">
        <v>42589883</v>
      </c>
      <c r="I24" s="425">
        <v>0</v>
      </c>
      <c r="J24" s="425">
        <v>59367715</v>
      </c>
      <c r="K24" s="425">
        <v>51624100</v>
      </c>
      <c r="L24" s="425">
        <v>51624100</v>
      </c>
      <c r="M24" s="425">
        <v>59367715</v>
      </c>
      <c r="N24" s="425">
        <v>41299280</v>
      </c>
      <c r="O24" s="425">
        <v>12906025</v>
      </c>
      <c r="P24" s="425">
        <v>51624100</v>
      </c>
      <c r="Q24" s="455">
        <f>22415740-ROUND(T36/1000,0)</f>
        <v>26110199</v>
      </c>
      <c r="R24" s="424">
        <f t="shared" si="1"/>
        <v>480402280</v>
      </c>
    </row>
    <row r="25" spans="2:32" s="224" customFormat="1">
      <c r="B25" s="981" t="s">
        <v>544</v>
      </c>
      <c r="C25" s="423">
        <f>+C23+C20+C17+C14</f>
        <v>26152838</v>
      </c>
      <c r="D25" s="423">
        <f t="shared" ref="D25:Q25" si="5">+D23+D20+D17+D14</f>
        <v>9426112</v>
      </c>
      <c r="E25" s="423">
        <f t="shared" si="5"/>
        <v>46109924</v>
      </c>
      <c r="F25" s="423">
        <f t="shared" si="5"/>
        <v>32772463</v>
      </c>
      <c r="G25" s="423">
        <f t="shared" si="5"/>
        <v>39458248</v>
      </c>
      <c r="H25" s="423">
        <f t="shared" si="5"/>
        <v>43152183</v>
      </c>
      <c r="I25" s="423">
        <f t="shared" si="5"/>
        <v>20404608</v>
      </c>
      <c r="J25" s="423">
        <f t="shared" si="5"/>
        <v>60514284</v>
      </c>
      <c r="K25" s="423">
        <f t="shared" si="5"/>
        <v>52595820</v>
      </c>
      <c r="L25" s="423">
        <f t="shared" si="5"/>
        <v>52519727</v>
      </c>
      <c r="M25" s="423">
        <f t="shared" si="5"/>
        <v>60015456</v>
      </c>
      <c r="N25" s="423">
        <f t="shared" si="5"/>
        <v>41504248</v>
      </c>
      <c r="O25" s="423">
        <f t="shared" si="5"/>
        <v>25940348</v>
      </c>
      <c r="P25" s="423">
        <f t="shared" si="5"/>
        <v>51965550</v>
      </c>
      <c r="Q25" s="423">
        <f t="shared" si="5"/>
        <v>41054014</v>
      </c>
      <c r="R25" s="424">
        <f>R20+R17+R14+R23</f>
        <v>603585823</v>
      </c>
      <c r="S25" s="670"/>
    </row>
    <row r="26" spans="2:32">
      <c r="B26" s="1173"/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5"/>
      <c r="P26" s="1175"/>
      <c r="Q26" s="1175"/>
      <c r="R26" s="1176"/>
    </row>
    <row r="27" spans="2:32">
      <c r="B27" s="1177" t="s">
        <v>545</v>
      </c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9"/>
      <c r="P27" s="1179"/>
      <c r="Q27" s="1179"/>
      <c r="R27" s="1180"/>
    </row>
    <row r="28" spans="2:32" s="224" customFormat="1">
      <c r="B28" s="981" t="s">
        <v>528</v>
      </c>
      <c r="C28" s="423">
        <f t="shared" ref="C28:Q28" si="6">SUM(C29:C30)</f>
        <v>303672</v>
      </c>
      <c r="D28" s="423">
        <f t="shared" si="6"/>
        <v>9429720</v>
      </c>
      <c r="E28" s="423">
        <f t="shared" si="6"/>
        <v>950367</v>
      </c>
      <c r="F28" s="423">
        <f t="shared" si="6"/>
        <v>32758664</v>
      </c>
      <c r="G28" s="423">
        <f t="shared" si="6"/>
        <v>748974</v>
      </c>
      <c r="H28" s="423">
        <f t="shared" si="6"/>
        <v>574815</v>
      </c>
      <c r="I28" s="423">
        <f t="shared" si="6"/>
        <v>6015771</v>
      </c>
      <c r="J28" s="423">
        <f t="shared" si="6"/>
        <v>1139198</v>
      </c>
      <c r="K28" s="423">
        <f t="shared" si="6"/>
        <v>969056</v>
      </c>
      <c r="L28" s="423">
        <f t="shared" si="6"/>
        <v>895627</v>
      </c>
      <c r="M28" s="423">
        <f t="shared" si="6"/>
        <v>659942</v>
      </c>
      <c r="N28" s="423">
        <f t="shared" si="6"/>
        <v>170603</v>
      </c>
      <c r="O28" s="423">
        <f t="shared" ref="O28:P28" si="7">SUM(O29:O30)</f>
        <v>129297</v>
      </c>
      <c r="P28" s="423">
        <f t="shared" si="7"/>
        <v>339450</v>
      </c>
      <c r="Q28" s="423">
        <f t="shared" si="6"/>
        <v>3626243</v>
      </c>
      <c r="R28" s="424">
        <f t="shared" ref="R28:R39" si="8">SUM(C28:Q28)</f>
        <v>58711399</v>
      </c>
    </row>
    <row r="29" spans="2:32">
      <c r="B29" s="982" t="s">
        <v>518</v>
      </c>
      <c r="C29" s="425">
        <v>303672</v>
      </c>
      <c r="D29" s="425">
        <v>4781747</v>
      </c>
      <c r="E29" s="425">
        <v>950367</v>
      </c>
      <c r="F29" s="425">
        <f>32758663+1</f>
        <v>32758664</v>
      </c>
      <c r="G29" s="425">
        <v>748974</v>
      </c>
      <c r="H29" s="425">
        <v>574815</v>
      </c>
      <c r="I29" s="425">
        <v>6015771</v>
      </c>
      <c r="J29" s="425">
        <v>1139198</v>
      </c>
      <c r="K29" s="425">
        <v>969056</v>
      </c>
      <c r="L29" s="425">
        <v>895627</v>
      </c>
      <c r="M29" s="425">
        <v>659942</v>
      </c>
      <c r="N29" s="426">
        <v>0</v>
      </c>
      <c r="O29" s="426">
        <v>0</v>
      </c>
      <c r="P29" s="456">
        <v>0</v>
      </c>
      <c r="Q29" s="456">
        <v>0</v>
      </c>
      <c r="R29" s="424">
        <f t="shared" si="8"/>
        <v>49797833</v>
      </c>
    </row>
    <row r="30" spans="2:32">
      <c r="B30" s="982" t="s">
        <v>519</v>
      </c>
      <c r="C30" s="425">
        <v>0</v>
      </c>
      <c r="D30" s="425">
        <v>4647973</v>
      </c>
      <c r="E30" s="425">
        <v>0</v>
      </c>
      <c r="F30" s="425">
        <v>0</v>
      </c>
      <c r="G30" s="425">
        <v>0</v>
      </c>
      <c r="H30" s="425">
        <v>0</v>
      </c>
      <c r="I30" s="425">
        <v>0</v>
      </c>
      <c r="J30" s="425">
        <v>0</v>
      </c>
      <c r="K30" s="425">
        <v>0</v>
      </c>
      <c r="L30" s="425">
        <v>0</v>
      </c>
      <c r="M30" s="425">
        <v>0</v>
      </c>
      <c r="N30" s="425">
        <v>170603</v>
      </c>
      <c r="O30" s="425">
        <v>129297</v>
      </c>
      <c r="P30" s="455">
        <v>339450</v>
      </c>
      <c r="Q30" s="455">
        <v>3626243</v>
      </c>
      <c r="R30" s="424">
        <f t="shared" si="8"/>
        <v>8913566</v>
      </c>
    </row>
    <row r="31" spans="2:32" s="224" customFormat="1">
      <c r="B31" s="981" t="s">
        <v>529</v>
      </c>
      <c r="C31" s="423">
        <f>+C32+C35+C38</f>
        <v>25746768</v>
      </c>
      <c r="D31" s="423">
        <f t="shared" ref="D31:R31" si="9">+D32+D35+D38</f>
        <v>0</v>
      </c>
      <c r="E31" s="423">
        <f t="shared" si="9"/>
        <v>45393077</v>
      </c>
      <c r="F31" s="423">
        <f t="shared" si="9"/>
        <v>0</v>
      </c>
      <c r="G31" s="423">
        <f t="shared" si="9"/>
        <v>38922789</v>
      </c>
      <c r="H31" s="423">
        <f t="shared" si="9"/>
        <v>42853065</v>
      </c>
      <c r="I31" s="423">
        <f t="shared" si="9"/>
        <v>14302158</v>
      </c>
      <c r="J31" s="423">
        <f t="shared" si="9"/>
        <v>59183807</v>
      </c>
      <c r="K31" s="423">
        <f t="shared" si="9"/>
        <v>51534474</v>
      </c>
      <c r="L31" s="423">
        <f t="shared" si="9"/>
        <v>51624100</v>
      </c>
      <c r="M31" s="423">
        <f t="shared" si="9"/>
        <v>60379438</v>
      </c>
      <c r="N31" s="423">
        <f t="shared" si="9"/>
        <v>40275391</v>
      </c>
      <c r="O31" s="423">
        <f t="shared" si="9"/>
        <v>25926356</v>
      </c>
      <c r="P31" s="423">
        <f t="shared" si="9"/>
        <v>50506095</v>
      </c>
      <c r="Q31" s="423">
        <f t="shared" si="9"/>
        <v>37418680</v>
      </c>
      <c r="R31" s="423">
        <f t="shared" si="9"/>
        <v>544066198</v>
      </c>
    </row>
    <row r="32" spans="2:32">
      <c r="B32" s="981" t="s">
        <v>530</v>
      </c>
      <c r="C32" s="423">
        <f t="shared" ref="C32:Q32" si="10">SUM(C33:C34)</f>
        <v>25746768</v>
      </c>
      <c r="D32" s="423">
        <f t="shared" si="10"/>
        <v>0</v>
      </c>
      <c r="E32" s="423">
        <f t="shared" si="10"/>
        <v>0</v>
      </c>
      <c r="F32" s="423">
        <f t="shared" si="10"/>
        <v>0</v>
      </c>
      <c r="G32" s="423">
        <f t="shared" si="10"/>
        <v>0</v>
      </c>
      <c r="H32" s="423">
        <f t="shared" si="10"/>
        <v>0</v>
      </c>
      <c r="I32" s="423">
        <f t="shared" si="10"/>
        <v>11441726</v>
      </c>
      <c r="J32" s="423">
        <f t="shared" si="10"/>
        <v>0</v>
      </c>
      <c r="K32" s="423">
        <f t="shared" si="10"/>
        <v>0</v>
      </c>
      <c r="L32" s="423">
        <f t="shared" si="10"/>
        <v>0</v>
      </c>
      <c r="M32" s="423">
        <f t="shared" si="10"/>
        <v>0</v>
      </c>
      <c r="N32" s="423">
        <f t="shared" si="10"/>
        <v>0</v>
      </c>
      <c r="O32" s="423">
        <f t="shared" si="10"/>
        <v>0</v>
      </c>
      <c r="P32" s="423">
        <f t="shared" si="10"/>
        <v>0</v>
      </c>
      <c r="Q32" s="423">
        <f t="shared" si="10"/>
        <v>5865080</v>
      </c>
      <c r="R32" s="424">
        <f t="shared" si="8"/>
        <v>43053574</v>
      </c>
    </row>
    <row r="33" spans="2:20">
      <c r="B33" s="983" t="s">
        <v>531</v>
      </c>
      <c r="C33" s="425">
        <v>0</v>
      </c>
      <c r="D33" s="425">
        <v>0</v>
      </c>
      <c r="E33" s="425">
        <v>0</v>
      </c>
      <c r="F33" s="425">
        <v>0</v>
      </c>
      <c r="G33" s="425">
        <v>0</v>
      </c>
      <c r="H33" s="425">
        <v>0</v>
      </c>
      <c r="I33" s="425">
        <v>5720863</v>
      </c>
      <c r="J33" s="425">
        <v>0</v>
      </c>
      <c r="K33" s="425">
        <v>0</v>
      </c>
      <c r="L33" s="425">
        <v>0</v>
      </c>
      <c r="M33" s="425">
        <v>0</v>
      </c>
      <c r="N33" s="425">
        <v>0</v>
      </c>
      <c r="O33" s="425">
        <v>0</v>
      </c>
      <c r="P33" s="425">
        <v>0</v>
      </c>
      <c r="Q33" s="455">
        <v>2932540</v>
      </c>
      <c r="R33" s="424">
        <f t="shared" si="8"/>
        <v>8653403</v>
      </c>
    </row>
    <row r="34" spans="2:20">
      <c r="B34" s="983" t="s">
        <v>532</v>
      </c>
      <c r="C34" s="425">
        <f>25746769-1</f>
        <v>25746768</v>
      </c>
      <c r="D34" s="425">
        <v>0</v>
      </c>
      <c r="E34" s="425">
        <v>0</v>
      </c>
      <c r="F34" s="425">
        <v>0</v>
      </c>
      <c r="G34" s="425">
        <v>0</v>
      </c>
      <c r="H34" s="425">
        <v>0</v>
      </c>
      <c r="I34" s="425">
        <v>5720863</v>
      </c>
      <c r="J34" s="425">
        <v>0</v>
      </c>
      <c r="K34" s="425">
        <v>0</v>
      </c>
      <c r="L34" s="425">
        <v>0</v>
      </c>
      <c r="M34" s="425">
        <v>0</v>
      </c>
      <c r="N34" s="425">
        <v>0</v>
      </c>
      <c r="O34" s="425">
        <v>0</v>
      </c>
      <c r="P34" s="425">
        <v>0</v>
      </c>
      <c r="Q34" s="455">
        <v>2932540</v>
      </c>
      <c r="R34" s="424">
        <f t="shared" si="8"/>
        <v>34400171</v>
      </c>
    </row>
    <row r="35" spans="2:20">
      <c r="B35" s="984" t="s">
        <v>533</v>
      </c>
      <c r="C35" s="423">
        <f>+C36+C37</f>
        <v>0</v>
      </c>
      <c r="D35" s="423">
        <f t="shared" ref="D35:R35" si="11">+D36+D37</f>
        <v>0</v>
      </c>
      <c r="E35" s="423">
        <f t="shared" si="11"/>
        <v>0</v>
      </c>
      <c r="F35" s="423">
        <f t="shared" si="11"/>
        <v>0</v>
      </c>
      <c r="G35" s="423">
        <f t="shared" si="11"/>
        <v>0</v>
      </c>
      <c r="H35" s="423">
        <f t="shared" si="11"/>
        <v>0</v>
      </c>
      <c r="I35" s="423">
        <f t="shared" si="11"/>
        <v>2860432</v>
      </c>
      <c r="J35" s="423">
        <f t="shared" si="11"/>
        <v>0</v>
      </c>
      <c r="K35" s="423">
        <f t="shared" si="11"/>
        <v>0</v>
      </c>
      <c r="L35" s="423">
        <f t="shared" si="11"/>
        <v>0</v>
      </c>
      <c r="M35" s="423">
        <f t="shared" si="11"/>
        <v>0</v>
      </c>
      <c r="N35" s="423">
        <f t="shared" si="11"/>
        <v>0</v>
      </c>
      <c r="O35" s="423">
        <f t="shared" si="11"/>
        <v>12963178</v>
      </c>
      <c r="P35" s="423">
        <f t="shared" si="11"/>
        <v>0</v>
      </c>
      <c r="Q35" s="423">
        <f t="shared" si="11"/>
        <v>5865080</v>
      </c>
      <c r="R35" s="423">
        <f t="shared" si="11"/>
        <v>21688690</v>
      </c>
      <c r="T35" s="219" t="s">
        <v>193</v>
      </c>
    </row>
    <row r="36" spans="2:20" ht="11.25">
      <c r="B36" s="983" t="s">
        <v>534</v>
      </c>
      <c r="C36" s="425">
        <v>0</v>
      </c>
      <c r="D36" s="425">
        <v>0</v>
      </c>
      <c r="E36" s="425">
        <v>0</v>
      </c>
      <c r="F36" s="425">
        <v>0</v>
      </c>
      <c r="G36" s="425">
        <v>0</v>
      </c>
      <c r="H36" s="425">
        <v>0</v>
      </c>
      <c r="I36" s="425">
        <v>2860432</v>
      </c>
      <c r="J36" s="425">
        <v>0</v>
      </c>
      <c r="K36" s="425">
        <v>0</v>
      </c>
      <c r="L36" s="425">
        <v>0</v>
      </c>
      <c r="M36" s="425">
        <v>0</v>
      </c>
      <c r="N36" s="425">
        <v>0</v>
      </c>
      <c r="O36" s="425">
        <v>6481589</v>
      </c>
      <c r="P36" s="425">
        <v>0</v>
      </c>
      <c r="Q36" s="455">
        <v>2932540</v>
      </c>
      <c r="R36" s="424">
        <f t="shared" si="8"/>
        <v>12274561</v>
      </c>
      <c r="T36" s="18">
        <f>+[7]Balance_032016!N430</f>
        <v>-3694459281</v>
      </c>
    </row>
    <row r="37" spans="2:20" ht="11.25">
      <c r="B37" s="983" t="s">
        <v>535</v>
      </c>
      <c r="C37" s="425">
        <v>0</v>
      </c>
      <c r="D37" s="425">
        <v>0</v>
      </c>
      <c r="E37" s="425">
        <v>0</v>
      </c>
      <c r="F37" s="425">
        <v>0</v>
      </c>
      <c r="G37" s="425">
        <v>0</v>
      </c>
      <c r="H37" s="425">
        <v>0</v>
      </c>
      <c r="I37" s="425">
        <v>0</v>
      </c>
      <c r="J37" s="425">
        <v>0</v>
      </c>
      <c r="K37" s="425">
        <v>0</v>
      </c>
      <c r="L37" s="425">
        <v>0</v>
      </c>
      <c r="M37" s="425">
        <v>0</v>
      </c>
      <c r="N37" s="425">
        <v>0</v>
      </c>
      <c r="O37" s="425">
        <v>6481589</v>
      </c>
      <c r="P37" s="425">
        <v>0</v>
      </c>
      <c r="Q37" s="455">
        <v>2932540</v>
      </c>
      <c r="R37" s="424">
        <f t="shared" si="8"/>
        <v>9414129</v>
      </c>
      <c r="T37" s="9"/>
    </row>
    <row r="38" spans="2:20">
      <c r="B38" s="984" t="s">
        <v>526</v>
      </c>
      <c r="C38" s="423">
        <f>+C39</f>
        <v>0</v>
      </c>
      <c r="D38" s="423">
        <f t="shared" ref="D38:R38" si="12">+D39</f>
        <v>0</v>
      </c>
      <c r="E38" s="423">
        <f t="shared" si="12"/>
        <v>45393077</v>
      </c>
      <c r="F38" s="423">
        <f t="shared" si="12"/>
        <v>0</v>
      </c>
      <c r="G38" s="423">
        <f t="shared" si="12"/>
        <v>38922789</v>
      </c>
      <c r="H38" s="423">
        <f t="shared" si="12"/>
        <v>42853065</v>
      </c>
      <c r="I38" s="423">
        <f t="shared" si="12"/>
        <v>0</v>
      </c>
      <c r="J38" s="423">
        <f t="shared" si="12"/>
        <v>59183807</v>
      </c>
      <c r="K38" s="423">
        <f t="shared" si="12"/>
        <v>51534474</v>
      </c>
      <c r="L38" s="423">
        <f t="shared" si="12"/>
        <v>51624100</v>
      </c>
      <c r="M38" s="423">
        <f t="shared" si="12"/>
        <v>60379438</v>
      </c>
      <c r="N38" s="423">
        <f t="shared" si="12"/>
        <v>40275391</v>
      </c>
      <c r="O38" s="423">
        <f t="shared" si="12"/>
        <v>12963178</v>
      </c>
      <c r="P38" s="423">
        <f t="shared" si="12"/>
        <v>50506095</v>
      </c>
      <c r="Q38" s="423">
        <f t="shared" si="12"/>
        <v>25688520</v>
      </c>
      <c r="R38" s="424">
        <f t="shared" si="12"/>
        <v>479323934</v>
      </c>
    </row>
    <row r="39" spans="2:20">
      <c r="B39" s="983" t="s">
        <v>526</v>
      </c>
      <c r="C39" s="425">
        <v>0</v>
      </c>
      <c r="D39" s="425">
        <v>0</v>
      </c>
      <c r="E39" s="425">
        <v>45393077</v>
      </c>
      <c r="F39" s="425">
        <v>0</v>
      </c>
      <c r="G39" s="425">
        <v>38922789</v>
      </c>
      <c r="H39" s="425">
        <v>42853065</v>
      </c>
      <c r="I39" s="425">
        <v>0</v>
      </c>
      <c r="J39" s="425">
        <v>59183807</v>
      </c>
      <c r="K39" s="425">
        <v>51534474</v>
      </c>
      <c r="L39" s="425">
        <v>51624100</v>
      </c>
      <c r="M39" s="425">
        <v>60379438</v>
      </c>
      <c r="N39" s="425">
        <v>40275391</v>
      </c>
      <c r="O39" s="425">
        <v>12963178</v>
      </c>
      <c r="P39" s="425">
        <v>50506095</v>
      </c>
      <c r="Q39" s="455">
        <f>21994061-ROUND(T36/1000,0)</f>
        <v>25688520</v>
      </c>
      <c r="R39" s="424">
        <f t="shared" si="8"/>
        <v>479323934</v>
      </c>
    </row>
    <row r="40" spans="2:20" s="224" customFormat="1" ht="9.75" thickBot="1">
      <c r="B40" s="985" t="s">
        <v>536</v>
      </c>
      <c r="C40" s="427">
        <f t="shared" ref="C40:Q40" si="13">+C31+C28</f>
        <v>26050440</v>
      </c>
      <c r="D40" s="427">
        <f t="shared" si="13"/>
        <v>9429720</v>
      </c>
      <c r="E40" s="427">
        <f t="shared" si="13"/>
        <v>46343444</v>
      </c>
      <c r="F40" s="427">
        <f t="shared" si="13"/>
        <v>32758664</v>
      </c>
      <c r="G40" s="427">
        <f t="shared" si="13"/>
        <v>39671763</v>
      </c>
      <c r="H40" s="427">
        <f t="shared" si="13"/>
        <v>43427880</v>
      </c>
      <c r="I40" s="427">
        <f t="shared" si="13"/>
        <v>20317929</v>
      </c>
      <c r="J40" s="427">
        <f t="shared" si="13"/>
        <v>60323005</v>
      </c>
      <c r="K40" s="427">
        <f t="shared" si="13"/>
        <v>52503530</v>
      </c>
      <c r="L40" s="427">
        <f t="shared" si="13"/>
        <v>52519727</v>
      </c>
      <c r="M40" s="427">
        <f t="shared" si="13"/>
        <v>61039380</v>
      </c>
      <c r="N40" s="427">
        <f t="shared" si="13"/>
        <v>40445994</v>
      </c>
      <c r="O40" s="427">
        <f t="shared" si="13"/>
        <v>26055653</v>
      </c>
      <c r="P40" s="427">
        <f t="shared" si="13"/>
        <v>50845545</v>
      </c>
      <c r="Q40" s="427">
        <f t="shared" si="13"/>
        <v>41044923</v>
      </c>
      <c r="R40" s="428">
        <f>+R28+R32+R35+R38</f>
        <v>602777597</v>
      </c>
    </row>
  </sheetData>
  <mergeCells count="4">
    <mergeCell ref="B12:N12"/>
    <mergeCell ref="B13:R13"/>
    <mergeCell ref="B26:R26"/>
    <mergeCell ref="B27:R27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W40"/>
  <sheetViews>
    <sheetView showGridLines="0" zoomScale="140" zoomScaleNormal="140" workbookViewId="0">
      <selection activeCell="P40" sqref="B2:P40"/>
    </sheetView>
  </sheetViews>
  <sheetFormatPr baseColWidth="10" defaultRowHeight="12" customHeight="1"/>
  <cols>
    <col min="1" max="1" width="8.7109375" style="219" customWidth="1"/>
    <col min="2" max="2" width="17.42578125" style="219" bestFit="1" customWidth="1"/>
    <col min="3" max="4" width="7.7109375" style="220" customWidth="1"/>
    <col min="5" max="5" width="7.85546875" style="220" customWidth="1"/>
    <col min="6" max="6" width="8.140625" style="220" customWidth="1"/>
    <col min="7" max="7" width="8" style="220" customWidth="1"/>
    <col min="8" max="8" width="8.28515625" style="220" customWidth="1"/>
    <col min="9" max="9" width="7.85546875" style="220" customWidth="1"/>
    <col min="10" max="10" width="8.7109375" style="220" customWidth="1"/>
    <col min="11" max="11" width="7.85546875" style="220" customWidth="1"/>
    <col min="12" max="12" width="7.7109375" style="220" customWidth="1"/>
    <col min="13" max="13" width="8.7109375" style="220" customWidth="1"/>
    <col min="14" max="14" width="8.140625" style="220" customWidth="1"/>
    <col min="15" max="15" width="7.85546875" style="220" bestFit="1" customWidth="1"/>
    <col min="16" max="16" width="8.5703125" style="220" bestFit="1" customWidth="1"/>
    <col min="17" max="17" width="11.42578125" style="219"/>
    <col min="18" max="18" width="16.140625" style="219" customWidth="1"/>
    <col min="19" max="19" width="11.5703125" style="219" bestFit="1" customWidth="1"/>
    <col min="20" max="16384" width="11.42578125" style="219"/>
  </cols>
  <sheetData>
    <row r="1" spans="2:23" ht="18" customHeight="1" thickBot="1"/>
    <row r="2" spans="2:23" ht="12" customHeight="1">
      <c r="B2" s="979" t="s">
        <v>507</v>
      </c>
      <c r="C2" s="413" t="s">
        <v>16</v>
      </c>
      <c r="D2" s="413" t="s">
        <v>16</v>
      </c>
      <c r="E2" s="413" t="s">
        <v>16</v>
      </c>
      <c r="F2" s="413" t="s">
        <v>16</v>
      </c>
      <c r="G2" s="413" t="s">
        <v>16</v>
      </c>
      <c r="H2" s="413" t="s">
        <v>16</v>
      </c>
      <c r="I2" s="413" t="s">
        <v>16</v>
      </c>
      <c r="J2" s="413" t="s">
        <v>16</v>
      </c>
      <c r="K2" s="413" t="s">
        <v>16</v>
      </c>
      <c r="L2" s="413" t="s">
        <v>16</v>
      </c>
      <c r="M2" s="413" t="s">
        <v>16</v>
      </c>
      <c r="N2" s="413" t="s">
        <v>16</v>
      </c>
      <c r="O2" s="414" t="s">
        <v>58</v>
      </c>
      <c r="P2" s="415"/>
      <c r="T2" s="221"/>
      <c r="U2" s="222"/>
      <c r="V2" s="222"/>
      <c r="W2" s="222"/>
    </row>
    <row r="3" spans="2:23" ht="16.5">
      <c r="B3" s="980" t="s">
        <v>508</v>
      </c>
      <c r="C3" s="416" t="s">
        <v>8</v>
      </c>
      <c r="D3" s="416" t="s">
        <v>8</v>
      </c>
      <c r="E3" s="416" t="s">
        <v>8</v>
      </c>
      <c r="F3" s="416" t="s">
        <v>8</v>
      </c>
      <c r="G3" s="416" t="s">
        <v>8</v>
      </c>
      <c r="H3" s="416" t="s">
        <v>8</v>
      </c>
      <c r="I3" s="416" t="s">
        <v>8</v>
      </c>
      <c r="J3" s="416" t="s">
        <v>8</v>
      </c>
      <c r="K3" s="416" t="s">
        <v>8</v>
      </c>
      <c r="L3" s="416" t="s">
        <v>8</v>
      </c>
      <c r="M3" s="416" t="s">
        <v>8</v>
      </c>
      <c r="N3" s="416" t="s">
        <v>8</v>
      </c>
      <c r="O3" s="417" t="s">
        <v>5</v>
      </c>
      <c r="P3" s="415"/>
      <c r="T3" s="221"/>
      <c r="U3" s="223"/>
      <c r="V3" s="221"/>
      <c r="W3" s="221"/>
    </row>
    <row r="4" spans="2:23" ht="9">
      <c r="B4" s="981" t="s">
        <v>509</v>
      </c>
      <c r="C4" s="418" t="s">
        <v>13</v>
      </c>
      <c r="D4" s="418" t="s">
        <v>13</v>
      </c>
      <c r="E4" s="418" t="s">
        <v>13</v>
      </c>
      <c r="F4" s="418" t="s">
        <v>13</v>
      </c>
      <c r="G4" s="418" t="s">
        <v>13</v>
      </c>
      <c r="H4" s="418" t="s">
        <v>13</v>
      </c>
      <c r="I4" s="418" t="s">
        <v>13</v>
      </c>
      <c r="J4" s="418" t="s">
        <v>13</v>
      </c>
      <c r="K4" s="418" t="s">
        <v>13</v>
      </c>
      <c r="L4" s="418" t="s">
        <v>13</v>
      </c>
      <c r="M4" s="418" t="s">
        <v>13</v>
      </c>
      <c r="N4" s="418" t="s">
        <v>13</v>
      </c>
      <c r="O4" s="419" t="s">
        <v>13</v>
      </c>
      <c r="P4" s="415"/>
      <c r="T4" s="221"/>
      <c r="U4" s="223"/>
      <c r="V4" s="221"/>
      <c r="W4" s="221"/>
    </row>
    <row r="5" spans="2:23" ht="12" customHeight="1">
      <c r="B5" s="981" t="s">
        <v>540</v>
      </c>
      <c r="C5" s="418">
        <v>580</v>
      </c>
      <c r="D5" s="418">
        <v>629</v>
      </c>
      <c r="E5" s="418">
        <v>630</v>
      </c>
      <c r="F5" s="418">
        <v>654</v>
      </c>
      <c r="G5" s="418">
        <v>655</v>
      </c>
      <c r="H5" s="418">
        <v>655</v>
      </c>
      <c r="I5" s="418">
        <v>712</v>
      </c>
      <c r="J5" s="418">
        <v>713</v>
      </c>
      <c r="K5" s="418">
        <v>713</v>
      </c>
      <c r="L5" s="418">
        <v>778</v>
      </c>
      <c r="M5" s="418">
        <v>778</v>
      </c>
      <c r="N5" s="418">
        <v>806</v>
      </c>
      <c r="O5" s="419">
        <v>284</v>
      </c>
      <c r="P5" s="415"/>
      <c r="T5" s="221"/>
      <c r="U5" s="223"/>
      <c r="V5" s="221"/>
      <c r="W5" s="221"/>
    </row>
    <row r="6" spans="2:23" ht="12" customHeight="1">
      <c r="B6" s="981" t="s">
        <v>138</v>
      </c>
      <c r="C6" s="418" t="s">
        <v>61</v>
      </c>
      <c r="D6" s="418" t="s">
        <v>62</v>
      </c>
      <c r="E6" s="418" t="s">
        <v>63</v>
      </c>
      <c r="F6" s="418" t="s">
        <v>64</v>
      </c>
      <c r="G6" s="418" t="s">
        <v>65</v>
      </c>
      <c r="H6" s="418" t="s">
        <v>66</v>
      </c>
      <c r="I6" s="418" t="s">
        <v>71</v>
      </c>
      <c r="J6" s="418" t="s">
        <v>72</v>
      </c>
      <c r="K6" s="418" t="s">
        <v>80</v>
      </c>
      <c r="L6" s="418" t="s">
        <v>128</v>
      </c>
      <c r="M6" s="418" t="s">
        <v>133</v>
      </c>
      <c r="N6" s="418" t="s">
        <v>236</v>
      </c>
      <c r="O6" s="419" t="s">
        <v>237</v>
      </c>
      <c r="P6" s="415"/>
      <c r="T6" s="221"/>
      <c r="U6" s="223"/>
      <c r="V6" s="221"/>
      <c r="W6" s="221"/>
    </row>
    <row r="7" spans="2:23" ht="12" customHeight="1">
      <c r="B7" s="981" t="s">
        <v>541</v>
      </c>
      <c r="C7" s="420">
        <v>43435</v>
      </c>
      <c r="D7" s="420">
        <v>42644</v>
      </c>
      <c r="E7" s="420">
        <v>47939</v>
      </c>
      <c r="F7" s="420">
        <v>42461</v>
      </c>
      <c r="G7" s="420">
        <v>48853</v>
      </c>
      <c r="H7" s="420">
        <v>48366</v>
      </c>
      <c r="I7" s="420">
        <v>43556</v>
      </c>
      <c r="J7" s="420">
        <v>49400</v>
      </c>
      <c r="K7" s="420">
        <v>49766</v>
      </c>
      <c r="L7" s="420">
        <v>50131</v>
      </c>
      <c r="M7" s="420">
        <v>50192</v>
      </c>
      <c r="N7" s="420">
        <v>50437</v>
      </c>
      <c r="O7" s="421">
        <v>46905</v>
      </c>
      <c r="P7" s="415"/>
      <c r="T7" s="221"/>
      <c r="U7" s="222"/>
      <c r="V7" s="222"/>
      <c r="W7" s="222"/>
    </row>
    <row r="8" spans="2:23" ht="14.25" customHeight="1">
      <c r="B8" s="981" t="s">
        <v>512</v>
      </c>
      <c r="C8" s="418" t="s">
        <v>55</v>
      </c>
      <c r="D8" s="418" t="s">
        <v>55</v>
      </c>
      <c r="E8" s="418" t="s">
        <v>55</v>
      </c>
      <c r="F8" s="418" t="s">
        <v>55</v>
      </c>
      <c r="G8" s="418" t="s">
        <v>55</v>
      </c>
      <c r="H8" s="418" t="s">
        <v>55</v>
      </c>
      <c r="I8" s="418" t="s">
        <v>55</v>
      </c>
      <c r="J8" s="418" t="s">
        <v>55</v>
      </c>
      <c r="K8" s="418" t="s">
        <v>55</v>
      </c>
      <c r="L8" s="418" t="s">
        <v>55</v>
      </c>
      <c r="M8" s="418" t="s">
        <v>55</v>
      </c>
      <c r="N8" s="418" t="s">
        <v>55</v>
      </c>
      <c r="O8" s="419" t="s">
        <v>55</v>
      </c>
      <c r="P8" s="415"/>
      <c r="T8" s="221"/>
      <c r="U8" s="223"/>
      <c r="V8" s="221"/>
      <c r="W8" s="221"/>
    </row>
    <row r="9" spans="2:23" ht="22.5" customHeight="1">
      <c r="B9" s="981" t="s">
        <v>542</v>
      </c>
      <c r="C9" s="416" t="s">
        <v>502</v>
      </c>
      <c r="D9" s="416" t="s">
        <v>537</v>
      </c>
      <c r="E9" s="416" t="s">
        <v>502</v>
      </c>
      <c r="F9" s="416" t="s">
        <v>502</v>
      </c>
      <c r="G9" s="416" t="s">
        <v>502</v>
      </c>
      <c r="H9" s="416" t="s">
        <v>502</v>
      </c>
      <c r="I9" s="416" t="s">
        <v>537</v>
      </c>
      <c r="J9" s="416" t="s">
        <v>502</v>
      </c>
      <c r="K9" s="416" t="s">
        <v>502</v>
      </c>
      <c r="L9" s="416" t="s">
        <v>502</v>
      </c>
      <c r="M9" s="416" t="s">
        <v>502</v>
      </c>
      <c r="N9" s="416" t="s">
        <v>502</v>
      </c>
      <c r="O9" s="417" t="s">
        <v>537</v>
      </c>
      <c r="P9" s="415"/>
      <c r="T9" s="221"/>
      <c r="U9" s="223"/>
      <c r="V9" s="221"/>
      <c r="W9" s="221"/>
    </row>
    <row r="10" spans="2:23" ht="12" customHeight="1">
      <c r="B10" s="981" t="s">
        <v>514</v>
      </c>
      <c r="C10" s="751">
        <v>4.1599999999999998E-2</v>
      </c>
      <c r="D10" s="751">
        <v>3.0599999999999999E-2</v>
      </c>
      <c r="E10" s="751">
        <v>4.1516999999999998E-2</v>
      </c>
      <c r="F10" s="751">
        <v>3.2564999999999997E-2</v>
      </c>
      <c r="G10" s="751">
        <v>3.8199999999999998E-2</v>
      </c>
      <c r="H10" s="751">
        <v>3.9426000000000003E-2</v>
      </c>
      <c r="I10" s="751">
        <v>3.61E-2</v>
      </c>
      <c r="J10" s="751">
        <v>3.9264E-2</v>
      </c>
      <c r="K10" s="751">
        <v>3.8129000000000003E-2</v>
      </c>
      <c r="L10" s="751">
        <v>3.5000000000000003E-2</v>
      </c>
      <c r="M10" s="751">
        <v>3.1803999999999999E-2</v>
      </c>
      <c r="N10" s="751">
        <v>3.2300000000000002E-2</v>
      </c>
      <c r="O10" s="757">
        <v>6.6299999999999998E-2</v>
      </c>
      <c r="P10" s="415"/>
      <c r="T10" s="221"/>
      <c r="U10" s="753"/>
      <c r="V10" s="221"/>
      <c r="W10" s="221"/>
    </row>
    <row r="11" spans="2:23" ht="12" customHeight="1">
      <c r="B11" s="981" t="s">
        <v>515</v>
      </c>
      <c r="C11" s="751">
        <v>0.04</v>
      </c>
      <c r="D11" s="751">
        <v>2.9000000000000001E-2</v>
      </c>
      <c r="E11" s="751">
        <v>4.2000000000000003E-2</v>
      </c>
      <c r="F11" s="751">
        <v>3.1699999999999999E-2</v>
      </c>
      <c r="G11" s="751">
        <v>3.8600000000000002E-2</v>
      </c>
      <c r="H11" s="751">
        <v>0.04</v>
      </c>
      <c r="I11" s="751">
        <v>3.3000000000000002E-2</v>
      </c>
      <c r="J11" s="751">
        <v>3.9E-2</v>
      </c>
      <c r="K11" s="751">
        <v>3.7999999999999999E-2</v>
      </c>
      <c r="L11" s="751">
        <v>3.5000000000000003E-2</v>
      </c>
      <c r="M11" s="751">
        <v>3.3000000000000002E-2</v>
      </c>
      <c r="N11" s="751">
        <v>0.03</v>
      </c>
      <c r="O11" s="757">
        <v>0.06</v>
      </c>
      <c r="P11" s="415"/>
      <c r="T11" s="221"/>
      <c r="U11" s="753"/>
      <c r="V11" s="221"/>
      <c r="W11" s="221"/>
    </row>
    <row r="12" spans="2:23" ht="12" customHeight="1" thickBot="1">
      <c r="B12" s="1166"/>
      <c r="C12" s="1167"/>
      <c r="D12" s="1167"/>
      <c r="E12" s="1167"/>
      <c r="F12" s="1167"/>
      <c r="G12" s="1167"/>
      <c r="H12" s="1167"/>
      <c r="I12" s="1167"/>
      <c r="J12" s="1167"/>
      <c r="K12" s="1167"/>
      <c r="L12" s="1167"/>
      <c r="M12" s="1167"/>
      <c r="N12" s="1167"/>
      <c r="O12" s="1168"/>
      <c r="P12" s="422"/>
      <c r="T12" s="221"/>
      <c r="U12" s="221"/>
      <c r="V12" s="221"/>
      <c r="W12" s="221"/>
    </row>
    <row r="13" spans="2:23" ht="12" customHeight="1">
      <c r="B13" s="1169" t="s">
        <v>543</v>
      </c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  <c r="P13" s="1172"/>
      <c r="T13" s="221"/>
      <c r="U13" s="221"/>
      <c r="V13" s="221"/>
      <c r="W13" s="221"/>
    </row>
    <row r="14" spans="2:23" ht="12" customHeight="1">
      <c r="B14" s="981" t="s">
        <v>517</v>
      </c>
      <c r="C14" s="423">
        <f>SUM(C15:C16)</f>
        <v>84593</v>
      </c>
      <c r="D14" s="423">
        <f t="shared" ref="D14:O14" si="0">SUM(D15:D16)</f>
        <v>9292885</v>
      </c>
      <c r="E14" s="423">
        <f t="shared" si="0"/>
        <v>466091</v>
      </c>
      <c r="F14" s="423">
        <f t="shared" si="0"/>
        <v>32288265</v>
      </c>
      <c r="G14" s="423">
        <f t="shared" si="0"/>
        <v>367463</v>
      </c>
      <c r="H14" s="423">
        <f t="shared" si="0"/>
        <v>139579</v>
      </c>
      <c r="I14" s="423">
        <f t="shared" si="0"/>
        <v>5858471</v>
      </c>
      <c r="J14" s="423">
        <f t="shared" si="0"/>
        <v>569221</v>
      </c>
      <c r="K14" s="423">
        <f t="shared" si="0"/>
        <v>482416</v>
      </c>
      <c r="L14" s="423">
        <f t="shared" si="0"/>
        <v>444639</v>
      </c>
      <c r="M14" s="423">
        <f t="shared" si="0"/>
        <v>160788</v>
      </c>
      <c r="N14" s="423">
        <f t="shared" si="0"/>
        <v>508789</v>
      </c>
      <c r="O14" s="423">
        <f t="shared" si="0"/>
        <v>2967578</v>
      </c>
      <c r="P14" s="424">
        <f>SUM(C14:O14)</f>
        <v>53630778</v>
      </c>
      <c r="T14" s="221"/>
      <c r="U14" s="221"/>
      <c r="V14" s="221"/>
      <c r="W14" s="221"/>
    </row>
    <row r="15" spans="2:23" ht="12" customHeight="1">
      <c r="B15" s="982" t="s">
        <v>518</v>
      </c>
      <c r="C15" s="425">
        <v>84593</v>
      </c>
      <c r="D15" s="425">
        <v>66413</v>
      </c>
      <c r="E15" s="425">
        <v>466091</v>
      </c>
      <c r="F15" s="425">
        <v>251902</v>
      </c>
      <c r="G15" s="425">
        <v>367463</v>
      </c>
      <c r="H15" s="425">
        <v>139579</v>
      </c>
      <c r="I15" s="425">
        <v>163118</v>
      </c>
      <c r="J15" s="425">
        <v>569221</v>
      </c>
      <c r="K15" s="425">
        <v>482416</v>
      </c>
      <c r="L15" s="425">
        <v>444639</v>
      </c>
      <c r="M15" s="425">
        <v>160788</v>
      </c>
      <c r="N15" s="425">
        <v>508789</v>
      </c>
      <c r="O15" s="426">
        <v>0</v>
      </c>
      <c r="P15" s="424">
        <f t="shared" ref="P15:P25" si="1">SUM(C15:O15)</f>
        <v>3705012</v>
      </c>
      <c r="T15" s="221"/>
      <c r="U15" s="221"/>
      <c r="V15" s="221"/>
      <c r="W15" s="221"/>
    </row>
    <row r="16" spans="2:23" ht="12" customHeight="1">
      <c r="B16" s="982" t="s">
        <v>519</v>
      </c>
      <c r="C16" s="425">
        <v>0</v>
      </c>
      <c r="D16" s="425">
        <v>9226472</v>
      </c>
      <c r="E16" s="425">
        <v>0</v>
      </c>
      <c r="F16" s="425">
        <v>32036363</v>
      </c>
      <c r="G16" s="425">
        <v>0</v>
      </c>
      <c r="H16" s="425">
        <v>0</v>
      </c>
      <c r="I16" s="425">
        <v>5695353</v>
      </c>
      <c r="J16" s="425">
        <v>0</v>
      </c>
      <c r="K16" s="425">
        <v>0</v>
      </c>
      <c r="L16" s="425">
        <v>0</v>
      </c>
      <c r="M16" s="425">
        <v>0</v>
      </c>
      <c r="N16" s="425">
        <v>0</v>
      </c>
      <c r="O16" s="425">
        <v>2967578</v>
      </c>
      <c r="P16" s="424">
        <f t="shared" si="1"/>
        <v>49925766</v>
      </c>
      <c r="T16" s="221"/>
      <c r="U16" s="221"/>
      <c r="V16" s="221"/>
      <c r="W16" s="221"/>
    </row>
    <row r="17" spans="2:19" s="224" customFormat="1" ht="12" customHeight="1">
      <c r="B17" s="981" t="s">
        <v>520</v>
      </c>
      <c r="C17" s="423">
        <f>SUM(C18:C19)</f>
        <v>25629090</v>
      </c>
      <c r="D17" s="423">
        <f t="shared" ref="D17:O17" si="2">SUM(D18:D19)</f>
        <v>0</v>
      </c>
      <c r="E17" s="423">
        <f t="shared" si="2"/>
        <v>0</v>
      </c>
      <c r="F17" s="423">
        <f t="shared" si="2"/>
        <v>0</v>
      </c>
      <c r="G17" s="423">
        <f t="shared" si="2"/>
        <v>0</v>
      </c>
      <c r="H17" s="423">
        <f t="shared" si="2"/>
        <v>0</v>
      </c>
      <c r="I17" s="423">
        <f t="shared" si="2"/>
        <v>11390706</v>
      </c>
      <c r="J17" s="423">
        <f t="shared" si="2"/>
        <v>0</v>
      </c>
      <c r="K17" s="423">
        <f t="shared" si="2"/>
        <v>0</v>
      </c>
      <c r="L17" s="423">
        <f t="shared" si="2"/>
        <v>0</v>
      </c>
      <c r="M17" s="423">
        <f t="shared" si="2"/>
        <v>0</v>
      </c>
      <c r="N17" s="423">
        <f t="shared" si="2"/>
        <v>0</v>
      </c>
      <c r="O17" s="423">
        <f t="shared" si="2"/>
        <v>5935156</v>
      </c>
      <c r="P17" s="424">
        <f t="shared" si="1"/>
        <v>42954952</v>
      </c>
    </row>
    <row r="18" spans="2:19" ht="12" customHeight="1">
      <c r="B18" s="983" t="s">
        <v>531</v>
      </c>
      <c r="C18" s="425">
        <v>0</v>
      </c>
      <c r="D18" s="425">
        <v>0</v>
      </c>
      <c r="E18" s="425">
        <v>0</v>
      </c>
      <c r="F18" s="425">
        <v>0</v>
      </c>
      <c r="G18" s="425">
        <v>0</v>
      </c>
      <c r="H18" s="425">
        <v>0</v>
      </c>
      <c r="I18" s="425">
        <v>5695353</v>
      </c>
      <c r="J18" s="425">
        <v>0</v>
      </c>
      <c r="K18" s="425">
        <v>0</v>
      </c>
      <c r="L18" s="425">
        <v>0</v>
      </c>
      <c r="M18" s="425">
        <v>0</v>
      </c>
      <c r="N18" s="425">
        <v>0</v>
      </c>
      <c r="O18" s="426">
        <v>2967578</v>
      </c>
      <c r="P18" s="424">
        <f t="shared" si="1"/>
        <v>8662931</v>
      </c>
      <c r="S18" s="220"/>
    </row>
    <row r="19" spans="2:19" ht="12" customHeight="1">
      <c r="B19" s="983" t="s">
        <v>532</v>
      </c>
      <c r="C19" s="425">
        <v>25629090</v>
      </c>
      <c r="D19" s="425">
        <v>0</v>
      </c>
      <c r="E19" s="425">
        <v>0</v>
      </c>
      <c r="F19" s="425">
        <v>0</v>
      </c>
      <c r="G19" s="425">
        <v>0</v>
      </c>
      <c r="H19" s="425">
        <v>0</v>
      </c>
      <c r="I19" s="425">
        <v>5695353</v>
      </c>
      <c r="J19" s="425">
        <v>0</v>
      </c>
      <c r="K19" s="425">
        <v>0</v>
      </c>
      <c r="L19" s="425">
        <v>0</v>
      </c>
      <c r="M19" s="425">
        <v>0</v>
      </c>
      <c r="N19" s="425">
        <v>0</v>
      </c>
      <c r="O19" s="426">
        <v>2967578</v>
      </c>
      <c r="P19" s="424">
        <f t="shared" si="1"/>
        <v>34292021</v>
      </c>
    </row>
    <row r="20" spans="2:19" s="224" customFormat="1" ht="12" customHeight="1">
      <c r="B20" s="984" t="s">
        <v>533</v>
      </c>
      <c r="C20" s="423">
        <f>SUM(C21:C23)</f>
        <v>0</v>
      </c>
      <c r="D20" s="423">
        <f t="shared" ref="D20:O20" si="3">SUM(D21:D23)</f>
        <v>0</v>
      </c>
      <c r="E20" s="423">
        <f t="shared" si="3"/>
        <v>44850908</v>
      </c>
      <c r="F20" s="423">
        <f t="shared" si="3"/>
        <v>0</v>
      </c>
      <c r="G20" s="423">
        <f t="shared" si="3"/>
        <v>38443635</v>
      </c>
      <c r="H20" s="423">
        <f t="shared" si="3"/>
        <v>42287999</v>
      </c>
      <c r="I20" s="423">
        <f t="shared" si="3"/>
        <v>2847677</v>
      </c>
      <c r="J20" s="423">
        <f t="shared" si="3"/>
        <v>58946907</v>
      </c>
      <c r="K20" s="423">
        <f t="shared" si="3"/>
        <v>51258180</v>
      </c>
      <c r="L20" s="423">
        <f t="shared" si="3"/>
        <v>51258180</v>
      </c>
      <c r="M20" s="423">
        <f t="shared" si="3"/>
        <v>58946907</v>
      </c>
      <c r="N20" s="423">
        <f t="shared" si="3"/>
        <v>41006544</v>
      </c>
      <c r="O20" s="423">
        <f t="shared" si="3"/>
        <v>31962383</v>
      </c>
      <c r="P20" s="424">
        <f t="shared" si="1"/>
        <v>421809320</v>
      </c>
    </row>
    <row r="21" spans="2:19" ht="12" customHeight="1">
      <c r="B21" s="983" t="s">
        <v>534</v>
      </c>
      <c r="C21" s="425">
        <v>0</v>
      </c>
      <c r="D21" s="425">
        <v>0</v>
      </c>
      <c r="E21" s="425">
        <v>0</v>
      </c>
      <c r="F21" s="425">
        <v>0</v>
      </c>
      <c r="G21" s="425">
        <v>0</v>
      </c>
      <c r="H21" s="425">
        <v>0</v>
      </c>
      <c r="I21" s="425">
        <v>2847677</v>
      </c>
      <c r="J21" s="425">
        <v>0</v>
      </c>
      <c r="K21" s="425">
        <v>0</v>
      </c>
      <c r="L21" s="425">
        <v>0</v>
      </c>
      <c r="M21" s="425">
        <v>0</v>
      </c>
      <c r="N21" s="425">
        <v>0</v>
      </c>
      <c r="O21" s="426">
        <v>2967578</v>
      </c>
      <c r="P21" s="424">
        <f t="shared" si="1"/>
        <v>5815255</v>
      </c>
    </row>
    <row r="22" spans="2:19" ht="12" customHeight="1">
      <c r="B22" s="983" t="s">
        <v>535</v>
      </c>
      <c r="C22" s="425">
        <v>0</v>
      </c>
      <c r="D22" s="425">
        <v>0</v>
      </c>
      <c r="E22" s="425">
        <v>0</v>
      </c>
      <c r="F22" s="425">
        <v>0</v>
      </c>
      <c r="G22" s="425">
        <v>0</v>
      </c>
      <c r="H22" s="425">
        <v>0</v>
      </c>
      <c r="I22" s="425">
        <v>0</v>
      </c>
      <c r="J22" s="425">
        <v>0</v>
      </c>
      <c r="K22" s="425">
        <v>0</v>
      </c>
      <c r="L22" s="425">
        <v>0</v>
      </c>
      <c r="M22" s="425">
        <v>0</v>
      </c>
      <c r="N22" s="425">
        <v>0</v>
      </c>
      <c r="O22" s="426">
        <v>2967578</v>
      </c>
      <c r="P22" s="424">
        <f t="shared" si="1"/>
        <v>2967578</v>
      </c>
    </row>
    <row r="23" spans="2:19" ht="12" customHeight="1">
      <c r="B23" s="984" t="s">
        <v>526</v>
      </c>
      <c r="C23" s="423">
        <v>0</v>
      </c>
      <c r="D23" s="423">
        <v>0</v>
      </c>
      <c r="E23" s="423">
        <v>44850908</v>
      </c>
      <c r="F23" s="423">
        <v>0</v>
      </c>
      <c r="G23" s="423">
        <v>38443635</v>
      </c>
      <c r="H23" s="423">
        <v>42287999</v>
      </c>
      <c r="I23" s="423">
        <v>0</v>
      </c>
      <c r="J23" s="423">
        <v>58946907</v>
      </c>
      <c r="K23" s="423">
        <v>51258180</v>
      </c>
      <c r="L23" s="423">
        <v>51258180</v>
      </c>
      <c r="M23" s="423">
        <v>58946907</v>
      </c>
      <c r="N23" s="423">
        <v>41006544</v>
      </c>
      <c r="O23" s="423">
        <v>26027227</v>
      </c>
      <c r="P23" s="424">
        <f t="shared" si="1"/>
        <v>413026487</v>
      </c>
    </row>
    <row r="24" spans="2:19" ht="12" customHeight="1">
      <c r="B24" s="983" t="s">
        <v>526</v>
      </c>
      <c r="C24" s="425">
        <v>0</v>
      </c>
      <c r="D24" s="425">
        <v>0</v>
      </c>
      <c r="E24" s="425">
        <v>44850908</v>
      </c>
      <c r="F24" s="425">
        <v>0</v>
      </c>
      <c r="G24" s="425">
        <v>38443635</v>
      </c>
      <c r="H24" s="425">
        <v>42287999</v>
      </c>
      <c r="I24" s="425">
        <v>0</v>
      </c>
      <c r="J24" s="425">
        <v>58946907</v>
      </c>
      <c r="K24" s="425">
        <v>51258180</v>
      </c>
      <c r="L24" s="425">
        <v>51258180</v>
      </c>
      <c r="M24" s="425">
        <v>58946907</v>
      </c>
      <c r="N24" s="425">
        <v>41006544</v>
      </c>
      <c r="O24" s="426">
        <v>26027227</v>
      </c>
      <c r="P24" s="424">
        <f t="shared" ref="P24" si="4">SUM(C24:O24)</f>
        <v>413026487</v>
      </c>
    </row>
    <row r="25" spans="2:19" s="224" customFormat="1" ht="12" customHeight="1">
      <c r="B25" s="981" t="s">
        <v>544</v>
      </c>
      <c r="C25" s="423">
        <f>+C20+C17+C16+C15</f>
        <v>25713683</v>
      </c>
      <c r="D25" s="423">
        <f t="shared" ref="D25:O25" si="5">+D20+D17+D16+D15</f>
        <v>9292885</v>
      </c>
      <c r="E25" s="423">
        <f t="shared" si="5"/>
        <v>45316999</v>
      </c>
      <c r="F25" s="423">
        <f t="shared" si="5"/>
        <v>32288265</v>
      </c>
      <c r="G25" s="423">
        <f t="shared" si="5"/>
        <v>38811098</v>
      </c>
      <c r="H25" s="423">
        <f t="shared" si="5"/>
        <v>42427578</v>
      </c>
      <c r="I25" s="423">
        <f t="shared" si="5"/>
        <v>20096854</v>
      </c>
      <c r="J25" s="423">
        <f t="shared" si="5"/>
        <v>59516128</v>
      </c>
      <c r="K25" s="423">
        <f t="shared" si="5"/>
        <v>51740596</v>
      </c>
      <c r="L25" s="423">
        <f t="shared" si="5"/>
        <v>51702819</v>
      </c>
      <c r="M25" s="423">
        <f t="shared" si="5"/>
        <v>59107695</v>
      </c>
      <c r="N25" s="423">
        <f t="shared" si="5"/>
        <v>41515333</v>
      </c>
      <c r="O25" s="423">
        <f t="shared" si="5"/>
        <v>40865117</v>
      </c>
      <c r="P25" s="424">
        <f t="shared" si="1"/>
        <v>518395050</v>
      </c>
    </row>
    <row r="26" spans="2:19" ht="12" customHeight="1">
      <c r="B26" s="1173"/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1176"/>
    </row>
    <row r="27" spans="2:19" ht="12" customHeight="1">
      <c r="B27" s="1177" t="s">
        <v>545</v>
      </c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8"/>
      <c r="P27" s="1180"/>
    </row>
    <row r="28" spans="2:19" s="224" customFormat="1" ht="18.75" customHeight="1">
      <c r="B28" s="981" t="s">
        <v>546</v>
      </c>
      <c r="C28" s="423">
        <f>SUM(C29:C30)</f>
        <v>47477</v>
      </c>
      <c r="D28" s="423">
        <f t="shared" ref="D28:O28" si="6">SUM(D29:D30)</f>
        <v>9303656</v>
      </c>
      <c r="E28" s="423">
        <f t="shared" si="6"/>
        <v>477506</v>
      </c>
      <c r="F28" s="423">
        <f t="shared" si="6"/>
        <v>32274465</v>
      </c>
      <c r="G28" s="423">
        <f t="shared" si="6"/>
        <v>376183</v>
      </c>
      <c r="H28" s="423">
        <f t="shared" si="6"/>
        <v>152093</v>
      </c>
      <c r="I28" s="423">
        <f t="shared" si="6"/>
        <v>5809662</v>
      </c>
      <c r="J28" s="423">
        <f t="shared" si="6"/>
        <v>561921</v>
      </c>
      <c r="K28" s="423">
        <f t="shared" si="6"/>
        <v>479777</v>
      </c>
      <c r="L28" s="423">
        <f t="shared" si="6"/>
        <v>444639</v>
      </c>
      <c r="M28" s="423">
        <f t="shared" si="6"/>
        <v>195542</v>
      </c>
      <c r="N28" s="423">
        <f t="shared" si="6"/>
        <v>474978</v>
      </c>
      <c r="O28" s="423">
        <f t="shared" si="6"/>
        <v>3050166</v>
      </c>
      <c r="P28" s="424">
        <f t="shared" ref="P28:P39" si="7">SUM(C28:O28)</f>
        <v>53648065</v>
      </c>
    </row>
    <row r="29" spans="2:19" ht="12" customHeight="1">
      <c r="B29" s="982" t="s">
        <v>518</v>
      </c>
      <c r="C29" s="425">
        <v>47477</v>
      </c>
      <c r="D29" s="425">
        <v>77185</v>
      </c>
      <c r="E29" s="425">
        <v>477506</v>
      </c>
      <c r="F29" s="425">
        <v>238102</v>
      </c>
      <c r="G29" s="425">
        <v>376183</v>
      </c>
      <c r="H29" s="425">
        <v>152093</v>
      </c>
      <c r="I29" s="425">
        <v>114309</v>
      </c>
      <c r="J29" s="425">
        <v>561921</v>
      </c>
      <c r="K29" s="425">
        <v>479777</v>
      </c>
      <c r="L29" s="425">
        <v>444639</v>
      </c>
      <c r="M29" s="425">
        <v>195542</v>
      </c>
      <c r="N29" s="425">
        <v>474978</v>
      </c>
      <c r="O29" s="425">
        <v>0</v>
      </c>
      <c r="P29" s="424">
        <f t="shared" si="7"/>
        <v>3639712</v>
      </c>
    </row>
    <row r="30" spans="2:19" ht="12" customHeight="1">
      <c r="B30" s="982" t="s">
        <v>519</v>
      </c>
      <c r="C30" s="425">
        <v>0</v>
      </c>
      <c r="D30" s="425">
        <v>9226471</v>
      </c>
      <c r="E30" s="425">
        <v>0</v>
      </c>
      <c r="F30" s="425">
        <v>32036363</v>
      </c>
      <c r="G30" s="425">
        <v>0</v>
      </c>
      <c r="H30" s="425">
        <v>0</v>
      </c>
      <c r="I30" s="425">
        <v>5695353</v>
      </c>
      <c r="J30" s="425">
        <v>0</v>
      </c>
      <c r="K30" s="425">
        <v>0</v>
      </c>
      <c r="L30" s="425">
        <v>0</v>
      </c>
      <c r="M30" s="425">
        <v>0</v>
      </c>
      <c r="N30" s="425">
        <v>0</v>
      </c>
      <c r="O30" s="425">
        <v>3050166</v>
      </c>
      <c r="P30" s="424">
        <f t="shared" si="7"/>
        <v>50008353</v>
      </c>
    </row>
    <row r="31" spans="2:19" s="224" customFormat="1" ht="18.75" customHeight="1">
      <c r="B31" s="981" t="s">
        <v>547</v>
      </c>
      <c r="C31" s="423">
        <f>+C32+C35+C38</f>
        <v>25554748</v>
      </c>
      <c r="D31" s="423">
        <f t="shared" ref="D31:P31" si="8">+D32+D35+D38</f>
        <v>0</v>
      </c>
      <c r="E31" s="423">
        <f t="shared" si="8"/>
        <v>45075809</v>
      </c>
      <c r="F31" s="423">
        <f t="shared" si="8"/>
        <v>0</v>
      </c>
      <c r="G31" s="423">
        <f t="shared" si="8"/>
        <v>38650570</v>
      </c>
      <c r="H31" s="423">
        <f t="shared" si="8"/>
        <v>42554239</v>
      </c>
      <c r="I31" s="423">
        <f t="shared" si="8"/>
        <v>14186402</v>
      </c>
      <c r="J31" s="423">
        <f t="shared" si="8"/>
        <v>58761139</v>
      </c>
      <c r="K31" s="423">
        <f t="shared" si="8"/>
        <v>51167882</v>
      </c>
      <c r="L31" s="423">
        <f t="shared" si="8"/>
        <v>51258180</v>
      </c>
      <c r="M31" s="423">
        <f t="shared" si="8"/>
        <v>59936076</v>
      </c>
      <c r="N31" s="423">
        <f t="shared" si="8"/>
        <v>39973666</v>
      </c>
      <c r="O31" s="423">
        <f t="shared" si="8"/>
        <v>37225313</v>
      </c>
      <c r="P31" s="423">
        <f t="shared" si="8"/>
        <v>464344024</v>
      </c>
    </row>
    <row r="32" spans="2:19" ht="12" customHeight="1">
      <c r="B32" s="981" t="s">
        <v>520</v>
      </c>
      <c r="C32" s="423">
        <f>SUM(C33:C34)</f>
        <v>25554748</v>
      </c>
      <c r="D32" s="423">
        <f t="shared" ref="D32:O32" si="9">SUM(D33:D34)</f>
        <v>0</v>
      </c>
      <c r="E32" s="423">
        <f t="shared" si="9"/>
        <v>0</v>
      </c>
      <c r="F32" s="423">
        <f t="shared" si="9"/>
        <v>0</v>
      </c>
      <c r="G32" s="423">
        <f t="shared" si="9"/>
        <v>0</v>
      </c>
      <c r="H32" s="423">
        <f t="shared" si="9"/>
        <v>0</v>
      </c>
      <c r="I32" s="423">
        <f t="shared" si="9"/>
        <v>11356052</v>
      </c>
      <c r="J32" s="423">
        <f t="shared" si="9"/>
        <v>0</v>
      </c>
      <c r="K32" s="423">
        <f t="shared" si="9"/>
        <v>0</v>
      </c>
      <c r="L32" s="423">
        <f t="shared" si="9"/>
        <v>0</v>
      </c>
      <c r="M32" s="423">
        <f t="shared" si="9"/>
        <v>0</v>
      </c>
      <c r="N32" s="423">
        <f t="shared" si="9"/>
        <v>0</v>
      </c>
      <c r="O32" s="423">
        <f t="shared" si="9"/>
        <v>5818248</v>
      </c>
      <c r="P32" s="424">
        <f t="shared" si="7"/>
        <v>42729048</v>
      </c>
    </row>
    <row r="33" spans="2:16" ht="12" customHeight="1">
      <c r="B33" s="983" t="s">
        <v>531</v>
      </c>
      <c r="C33" s="425">
        <v>0</v>
      </c>
      <c r="D33" s="425">
        <v>0</v>
      </c>
      <c r="E33" s="425">
        <v>0</v>
      </c>
      <c r="F33" s="425">
        <v>0</v>
      </c>
      <c r="G33" s="425">
        <v>0</v>
      </c>
      <c r="H33" s="425">
        <v>0</v>
      </c>
      <c r="I33" s="425">
        <v>5678026</v>
      </c>
      <c r="J33" s="425">
        <v>0</v>
      </c>
      <c r="K33" s="425">
        <v>0</v>
      </c>
      <c r="L33" s="425">
        <v>0</v>
      </c>
      <c r="M33" s="425">
        <v>0</v>
      </c>
      <c r="N33" s="425">
        <v>0</v>
      </c>
      <c r="O33" s="425">
        <v>2909124</v>
      </c>
      <c r="P33" s="424">
        <f t="shared" si="7"/>
        <v>8587150</v>
      </c>
    </row>
    <row r="34" spans="2:16" ht="12" customHeight="1">
      <c r="B34" s="983" t="s">
        <v>532</v>
      </c>
      <c r="C34" s="425">
        <v>25554748</v>
      </c>
      <c r="D34" s="425">
        <v>0</v>
      </c>
      <c r="E34" s="425">
        <v>0</v>
      </c>
      <c r="F34" s="425">
        <v>0</v>
      </c>
      <c r="G34" s="425">
        <v>0</v>
      </c>
      <c r="H34" s="425">
        <v>0</v>
      </c>
      <c r="I34" s="425">
        <v>5678026</v>
      </c>
      <c r="J34" s="425">
        <v>0</v>
      </c>
      <c r="K34" s="425">
        <v>0</v>
      </c>
      <c r="L34" s="425">
        <v>0</v>
      </c>
      <c r="M34" s="425">
        <v>0</v>
      </c>
      <c r="N34" s="425">
        <v>0</v>
      </c>
      <c r="O34" s="425">
        <v>2909124</v>
      </c>
      <c r="P34" s="424">
        <f t="shared" si="7"/>
        <v>34141898</v>
      </c>
    </row>
    <row r="35" spans="2:16" ht="12" customHeight="1">
      <c r="B35" s="984" t="s">
        <v>533</v>
      </c>
      <c r="C35" s="423">
        <f>+C36+C37</f>
        <v>0</v>
      </c>
      <c r="D35" s="423">
        <f t="shared" ref="D35:P35" si="10">+D36+D37</f>
        <v>0</v>
      </c>
      <c r="E35" s="423">
        <f t="shared" si="10"/>
        <v>0</v>
      </c>
      <c r="F35" s="423">
        <f t="shared" si="10"/>
        <v>0</v>
      </c>
      <c r="G35" s="423">
        <f t="shared" si="10"/>
        <v>0</v>
      </c>
      <c r="H35" s="423">
        <f t="shared" si="10"/>
        <v>0</v>
      </c>
      <c r="I35" s="423">
        <f t="shared" si="10"/>
        <v>2830350</v>
      </c>
      <c r="J35" s="423">
        <f t="shared" si="10"/>
        <v>0</v>
      </c>
      <c r="K35" s="423">
        <f t="shared" si="10"/>
        <v>0</v>
      </c>
      <c r="L35" s="423">
        <f t="shared" si="10"/>
        <v>0</v>
      </c>
      <c r="M35" s="423">
        <f t="shared" si="10"/>
        <v>0</v>
      </c>
      <c r="N35" s="423">
        <f t="shared" si="10"/>
        <v>0</v>
      </c>
      <c r="O35" s="423">
        <f t="shared" si="10"/>
        <v>5818248</v>
      </c>
      <c r="P35" s="423">
        <f t="shared" si="10"/>
        <v>8648598</v>
      </c>
    </row>
    <row r="36" spans="2:16" ht="12" customHeight="1">
      <c r="B36" s="983" t="s">
        <v>534</v>
      </c>
      <c r="C36" s="425">
        <v>0</v>
      </c>
      <c r="D36" s="425">
        <v>0</v>
      </c>
      <c r="E36" s="425">
        <v>0</v>
      </c>
      <c r="F36" s="425">
        <v>0</v>
      </c>
      <c r="G36" s="425">
        <v>0</v>
      </c>
      <c r="H36" s="425">
        <v>0</v>
      </c>
      <c r="I36" s="425">
        <v>2830350</v>
      </c>
      <c r="J36" s="425">
        <v>0</v>
      </c>
      <c r="K36" s="425">
        <v>0</v>
      </c>
      <c r="L36" s="425">
        <v>0</v>
      </c>
      <c r="M36" s="425">
        <v>0</v>
      </c>
      <c r="N36" s="425">
        <v>0</v>
      </c>
      <c r="O36" s="425">
        <v>2909124</v>
      </c>
      <c r="P36" s="424">
        <f t="shared" si="7"/>
        <v>5739474</v>
      </c>
    </row>
    <row r="37" spans="2:16" ht="12" customHeight="1">
      <c r="B37" s="983" t="s">
        <v>535</v>
      </c>
      <c r="C37" s="425">
        <v>0</v>
      </c>
      <c r="D37" s="425">
        <v>0</v>
      </c>
      <c r="E37" s="425">
        <v>0</v>
      </c>
      <c r="F37" s="425">
        <v>0</v>
      </c>
      <c r="G37" s="425">
        <v>0</v>
      </c>
      <c r="H37" s="425">
        <v>0</v>
      </c>
      <c r="I37" s="425">
        <v>0</v>
      </c>
      <c r="J37" s="425">
        <v>0</v>
      </c>
      <c r="K37" s="425">
        <v>0</v>
      </c>
      <c r="L37" s="425">
        <v>0</v>
      </c>
      <c r="M37" s="425">
        <v>0</v>
      </c>
      <c r="N37" s="425">
        <v>0</v>
      </c>
      <c r="O37" s="425">
        <v>2909124</v>
      </c>
      <c r="P37" s="424">
        <f t="shared" si="7"/>
        <v>2909124</v>
      </c>
    </row>
    <row r="38" spans="2:16" ht="12" customHeight="1">
      <c r="B38" s="984" t="s">
        <v>526</v>
      </c>
      <c r="C38" s="423">
        <f>+C39</f>
        <v>0</v>
      </c>
      <c r="D38" s="423">
        <f t="shared" ref="D38:P38" si="11">+D39</f>
        <v>0</v>
      </c>
      <c r="E38" s="423">
        <f t="shared" si="11"/>
        <v>45075809</v>
      </c>
      <c r="F38" s="423">
        <f t="shared" si="11"/>
        <v>0</v>
      </c>
      <c r="G38" s="423">
        <f t="shared" si="11"/>
        <v>38650570</v>
      </c>
      <c r="H38" s="423">
        <f t="shared" si="11"/>
        <v>42554239</v>
      </c>
      <c r="I38" s="423">
        <f t="shared" si="11"/>
        <v>0</v>
      </c>
      <c r="J38" s="423">
        <f t="shared" si="11"/>
        <v>58761139</v>
      </c>
      <c r="K38" s="423">
        <f t="shared" si="11"/>
        <v>51167882</v>
      </c>
      <c r="L38" s="423">
        <f t="shared" si="11"/>
        <v>51258180</v>
      </c>
      <c r="M38" s="423">
        <f t="shared" si="11"/>
        <v>59936076</v>
      </c>
      <c r="N38" s="423">
        <f t="shared" si="11"/>
        <v>39973666</v>
      </c>
      <c r="O38" s="423">
        <f t="shared" si="11"/>
        <v>25588817</v>
      </c>
      <c r="P38" s="424">
        <f t="shared" si="11"/>
        <v>412966378</v>
      </c>
    </row>
    <row r="39" spans="2:16" ht="12" customHeight="1">
      <c r="B39" s="983" t="s">
        <v>526</v>
      </c>
      <c r="C39" s="425">
        <v>0</v>
      </c>
      <c r="D39" s="425">
        <v>0</v>
      </c>
      <c r="E39" s="425">
        <v>45075809</v>
      </c>
      <c r="F39" s="425">
        <v>0</v>
      </c>
      <c r="G39" s="425">
        <v>38650570</v>
      </c>
      <c r="H39" s="425">
        <v>42554239</v>
      </c>
      <c r="I39" s="425">
        <v>0</v>
      </c>
      <c r="J39" s="425">
        <v>58761139</v>
      </c>
      <c r="K39" s="425">
        <v>51167882</v>
      </c>
      <c r="L39" s="425">
        <v>51258180</v>
      </c>
      <c r="M39" s="425">
        <v>59936076</v>
      </c>
      <c r="N39" s="425">
        <v>39973666</v>
      </c>
      <c r="O39" s="425">
        <v>25588817</v>
      </c>
      <c r="P39" s="424">
        <f t="shared" si="7"/>
        <v>412966378</v>
      </c>
    </row>
    <row r="40" spans="2:16" s="224" customFormat="1" ht="20.25" customHeight="1" thickBot="1">
      <c r="B40" s="985" t="s">
        <v>548</v>
      </c>
      <c r="C40" s="427">
        <f>+C38+C35+C32+C28</f>
        <v>25602225</v>
      </c>
      <c r="D40" s="427">
        <f t="shared" ref="D40:O40" si="12">+D38+D35+D32+D28</f>
        <v>9303656</v>
      </c>
      <c r="E40" s="427">
        <f t="shared" si="12"/>
        <v>45553315</v>
      </c>
      <c r="F40" s="427">
        <f t="shared" si="12"/>
        <v>32274465</v>
      </c>
      <c r="G40" s="427">
        <f t="shared" si="12"/>
        <v>39026753</v>
      </c>
      <c r="H40" s="427">
        <f t="shared" si="12"/>
        <v>42706332</v>
      </c>
      <c r="I40" s="427">
        <f t="shared" si="12"/>
        <v>19996064</v>
      </c>
      <c r="J40" s="427">
        <f t="shared" si="12"/>
        <v>59323060</v>
      </c>
      <c r="K40" s="427">
        <f t="shared" si="12"/>
        <v>51647659</v>
      </c>
      <c r="L40" s="427">
        <f t="shared" si="12"/>
        <v>51702819</v>
      </c>
      <c r="M40" s="427">
        <f t="shared" si="12"/>
        <v>60131618</v>
      </c>
      <c r="N40" s="427">
        <f t="shared" si="12"/>
        <v>40448644</v>
      </c>
      <c r="O40" s="427">
        <f t="shared" si="12"/>
        <v>40275479</v>
      </c>
      <c r="P40" s="427">
        <f>+P32+P28+P35+P38</f>
        <v>517992089</v>
      </c>
    </row>
  </sheetData>
  <mergeCells count="4">
    <mergeCell ref="B12:O12"/>
    <mergeCell ref="B13:P13"/>
    <mergeCell ref="B26:P26"/>
    <mergeCell ref="B27:P27"/>
  </mergeCells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P35 P38 P31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theme="9" tint="0.59999389629810485"/>
  </sheetPr>
  <dimension ref="B1:D30"/>
  <sheetViews>
    <sheetView topLeftCell="A12" workbookViewId="0">
      <selection activeCell="F28" sqref="F28"/>
    </sheetView>
  </sheetViews>
  <sheetFormatPr baseColWidth="10" defaultRowHeight="11.25"/>
  <cols>
    <col min="1" max="1" width="11.42578125" style="91"/>
    <col min="2" max="2" width="51.42578125" style="91" bestFit="1" customWidth="1"/>
    <col min="3" max="4" width="13.7109375" style="91" customWidth="1"/>
    <col min="5" max="16384" width="11.42578125" style="91"/>
  </cols>
  <sheetData>
    <row r="1" spans="2:4" ht="12" thickBot="1"/>
    <row r="2" spans="2:4">
      <c r="B2" s="986" t="s">
        <v>549</v>
      </c>
      <c r="C2" s="329">
        <v>42460</v>
      </c>
      <c r="D2" s="330">
        <v>42369</v>
      </c>
    </row>
    <row r="3" spans="2:4">
      <c r="B3" s="987"/>
      <c r="C3" s="331" t="s">
        <v>292</v>
      </c>
      <c r="D3" s="332" t="s">
        <v>292</v>
      </c>
    </row>
    <row r="4" spans="2:4" ht="21" customHeight="1">
      <c r="B4" s="543" t="s">
        <v>550</v>
      </c>
      <c r="C4" s="169">
        <v>140139463</v>
      </c>
      <c r="D4" s="170">
        <v>134850893</v>
      </c>
    </row>
    <row r="5" spans="2:4" ht="21" customHeight="1">
      <c r="B5" s="543" t="s">
        <v>551</v>
      </c>
      <c r="C5" s="169">
        <v>-34433088</v>
      </c>
      <c r="D5" s="170">
        <v>-32700730</v>
      </c>
    </row>
    <row r="6" spans="2:4" ht="24" customHeight="1" thickBot="1">
      <c r="B6" s="988" t="s">
        <v>552</v>
      </c>
      <c r="C6" s="333">
        <v>105706375</v>
      </c>
      <c r="D6" s="334">
        <v>102150163</v>
      </c>
    </row>
    <row r="7" spans="2:4" ht="12" thickBot="1">
      <c r="B7" s="193"/>
      <c r="C7" s="3"/>
      <c r="D7" s="3"/>
    </row>
    <row r="8" spans="2:4" ht="15" customHeight="1">
      <c r="B8" s="1096" t="s">
        <v>553</v>
      </c>
      <c r="C8" s="329">
        <v>42460</v>
      </c>
      <c r="D8" s="330">
        <v>42369</v>
      </c>
    </row>
    <row r="9" spans="2:4" ht="16.5" customHeight="1">
      <c r="B9" s="1097"/>
      <c r="C9" s="331" t="s">
        <v>292</v>
      </c>
      <c r="D9" s="332" t="s">
        <v>292</v>
      </c>
    </row>
    <row r="10" spans="2:4" ht="21" customHeight="1">
      <c r="B10" s="194" t="s">
        <v>395</v>
      </c>
      <c r="C10" s="195">
        <v>-32700730</v>
      </c>
      <c r="D10" s="195">
        <v>-36915040</v>
      </c>
    </row>
    <row r="11" spans="2:4" ht="21" customHeight="1">
      <c r="B11" s="989" t="s">
        <v>555</v>
      </c>
      <c r="C11" s="196">
        <v>-1738751</v>
      </c>
      <c r="D11" s="196">
        <v>-2896739</v>
      </c>
    </row>
    <row r="12" spans="2:4" ht="21" customHeight="1">
      <c r="B12" s="989" t="s">
        <v>556</v>
      </c>
      <c r="C12" s="196">
        <v>6393</v>
      </c>
      <c r="D12" s="196">
        <v>7111049</v>
      </c>
    </row>
    <row r="13" spans="2:4" ht="21" customHeight="1">
      <c r="B13" s="990" t="s">
        <v>557</v>
      </c>
      <c r="C13" s="195">
        <v>-1732358</v>
      </c>
      <c r="D13" s="195">
        <v>4214310</v>
      </c>
    </row>
    <row r="14" spans="2:4" ht="21" customHeight="1" thickBot="1">
      <c r="B14" s="335" t="s">
        <v>559</v>
      </c>
      <c r="C14" s="333">
        <v>-34433088</v>
      </c>
      <c r="D14" s="336">
        <v>-32700730</v>
      </c>
    </row>
    <row r="15" spans="2:4" ht="12" thickBot="1">
      <c r="B15" s="193"/>
      <c r="C15" s="3"/>
      <c r="D15" s="3"/>
    </row>
    <row r="16" spans="2:4" ht="11.25" customHeight="1">
      <c r="B16" s="1181" t="s">
        <v>560</v>
      </c>
      <c r="C16" s="329">
        <v>42460</v>
      </c>
      <c r="D16" s="330">
        <v>42369</v>
      </c>
    </row>
    <row r="17" spans="2:4" ht="11.25" customHeight="1">
      <c r="B17" s="1182"/>
      <c r="C17" s="331" t="s">
        <v>292</v>
      </c>
      <c r="D17" s="332" t="s">
        <v>292</v>
      </c>
    </row>
    <row r="18" spans="2:4" ht="19.5" customHeight="1">
      <c r="B18" s="543" t="s">
        <v>561</v>
      </c>
      <c r="C18" s="169">
        <v>101573439</v>
      </c>
      <c r="D18" s="170">
        <v>98562275</v>
      </c>
    </row>
    <row r="19" spans="2:4" ht="19.5" customHeight="1">
      <c r="B19" s="543" t="s">
        <v>562</v>
      </c>
      <c r="C19" s="169">
        <v>1894214</v>
      </c>
      <c r="D19" s="170">
        <v>1451053</v>
      </c>
    </row>
    <row r="20" spans="2:4" ht="19.5" customHeight="1">
      <c r="B20" s="543" t="s">
        <v>563</v>
      </c>
      <c r="C20" s="169">
        <v>733712</v>
      </c>
      <c r="D20" s="170">
        <v>643501</v>
      </c>
    </row>
    <row r="21" spans="2:4" ht="19.5" customHeight="1">
      <c r="B21" s="543" t="s">
        <v>564</v>
      </c>
      <c r="C21" s="169">
        <v>35938098</v>
      </c>
      <c r="D21" s="170">
        <v>34194064</v>
      </c>
    </row>
    <row r="22" spans="2:4" ht="20.25" customHeight="1" thickBot="1">
      <c r="B22" s="988" t="s">
        <v>565</v>
      </c>
      <c r="C22" s="333">
        <v>140139463</v>
      </c>
      <c r="D22" s="334">
        <v>134850893</v>
      </c>
    </row>
    <row r="23" spans="2:4">
      <c r="B23" s="81"/>
      <c r="C23" s="81"/>
      <c r="D23" s="81"/>
    </row>
    <row r="24" spans="2:4" ht="12" thickBot="1"/>
    <row r="25" spans="2:4" ht="11.25" customHeight="1">
      <c r="B25" s="1096" t="s">
        <v>566</v>
      </c>
      <c r="C25" s="329">
        <v>42460</v>
      </c>
      <c r="D25" s="330">
        <v>42369</v>
      </c>
    </row>
    <row r="26" spans="2:4" ht="11.25" customHeight="1">
      <c r="B26" s="1097"/>
      <c r="C26" s="331" t="s">
        <v>292</v>
      </c>
      <c r="D26" s="332" t="s">
        <v>292</v>
      </c>
    </row>
    <row r="27" spans="2:4" ht="19.5" customHeight="1">
      <c r="B27" s="543" t="s">
        <v>561</v>
      </c>
      <c r="C27" s="169">
        <v>10837930</v>
      </c>
      <c r="D27" s="170">
        <v>10440702</v>
      </c>
    </row>
    <row r="28" spans="2:4" ht="19.5" customHeight="1">
      <c r="B28" s="543" t="s">
        <v>562</v>
      </c>
      <c r="C28" s="169">
        <v>1511836</v>
      </c>
      <c r="D28" s="170">
        <v>1156948</v>
      </c>
    </row>
    <row r="29" spans="2:4" ht="19.5" customHeight="1">
      <c r="B29" s="543" t="s">
        <v>563</v>
      </c>
      <c r="C29" s="169">
        <v>645505</v>
      </c>
      <c r="D29" s="170">
        <v>562643</v>
      </c>
    </row>
    <row r="30" spans="2:4" ht="20.25" customHeight="1" thickBot="1">
      <c r="B30" s="988" t="s">
        <v>565</v>
      </c>
      <c r="C30" s="333">
        <v>12995271</v>
      </c>
      <c r="D30" s="334">
        <v>12160293</v>
      </c>
    </row>
  </sheetData>
  <mergeCells count="3">
    <mergeCell ref="B16:B17"/>
    <mergeCell ref="B25:B26"/>
    <mergeCell ref="B8:B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theme="9" tint="0.59999389629810485"/>
  </sheetPr>
  <dimension ref="A1:O26"/>
  <sheetViews>
    <sheetView showGridLines="0" zoomScaleNormal="100" zoomScalePageLayoutView="85" workbookViewId="0">
      <selection activeCell="B16" sqref="B16"/>
    </sheetView>
  </sheetViews>
  <sheetFormatPr baseColWidth="10" defaultRowHeight="11.25"/>
  <cols>
    <col min="1" max="1" width="11" style="91" customWidth="1"/>
    <col min="2" max="2" width="22.5703125" style="91" customWidth="1"/>
    <col min="3" max="4" width="11" style="91" customWidth="1"/>
    <col min="5" max="5" width="12.42578125" style="91" customWidth="1"/>
    <col min="6" max="6" width="10.7109375" style="91" customWidth="1"/>
    <col min="7" max="7" width="12.42578125" style="91" customWidth="1"/>
    <col min="8" max="8" width="10.7109375" style="91" customWidth="1"/>
    <col min="9" max="9" width="12.42578125" style="91" customWidth="1"/>
    <col min="10" max="10" width="10.7109375" style="91" customWidth="1"/>
    <col min="11" max="11" width="12.42578125" style="91" customWidth="1"/>
    <col min="12" max="12" width="10.7109375" style="91" customWidth="1"/>
    <col min="13" max="16384" width="11.42578125" style="91"/>
  </cols>
  <sheetData>
    <row r="1" spans="1:15" ht="15" thickBot="1">
      <c r="A1" s="535" t="s">
        <v>48</v>
      </c>
    </row>
    <row r="2" spans="1:15" ht="12" thickBot="1">
      <c r="B2" s="1185" t="s">
        <v>567</v>
      </c>
      <c r="C2" s="1185"/>
      <c r="D2" s="1185"/>
      <c r="E2" s="197"/>
      <c r="F2" s="197"/>
      <c r="G2" s="197"/>
      <c r="H2" s="197"/>
      <c r="I2" s="197"/>
      <c r="J2" s="197"/>
      <c r="K2" s="197"/>
      <c r="L2" s="197"/>
    </row>
    <row r="3" spans="1:15" ht="18" customHeight="1">
      <c r="B3" s="1186" t="s">
        <v>568</v>
      </c>
      <c r="C3" s="1183" t="s">
        <v>569</v>
      </c>
      <c r="D3" s="1183"/>
      <c r="E3" s="1183" t="s">
        <v>570</v>
      </c>
      <c r="F3" s="1183"/>
      <c r="G3" s="1183" t="s">
        <v>571</v>
      </c>
      <c r="H3" s="1183"/>
      <c r="I3" s="1183" t="s">
        <v>572</v>
      </c>
      <c r="J3" s="1183"/>
      <c r="K3" s="1183" t="s">
        <v>573</v>
      </c>
      <c r="L3" s="1184"/>
    </row>
    <row r="4" spans="1:15" ht="42" customHeight="1">
      <c r="B4" s="1187"/>
      <c r="C4" s="991" t="s">
        <v>292</v>
      </c>
      <c r="D4" s="991" t="s">
        <v>574</v>
      </c>
      <c r="E4" s="991" t="s">
        <v>292</v>
      </c>
      <c r="F4" s="991" t="s">
        <v>574</v>
      </c>
      <c r="G4" s="991" t="s">
        <v>292</v>
      </c>
      <c r="H4" s="991" t="s">
        <v>574</v>
      </c>
      <c r="I4" s="991" t="s">
        <v>292</v>
      </c>
      <c r="J4" s="991" t="s">
        <v>574</v>
      </c>
      <c r="K4" s="991" t="s">
        <v>292</v>
      </c>
      <c r="L4" s="992" t="s">
        <v>574</v>
      </c>
    </row>
    <row r="5" spans="1:15" ht="18.75" customHeight="1">
      <c r="B5" s="993" t="s">
        <v>575</v>
      </c>
      <c r="C5" s="237">
        <v>1571372</v>
      </c>
      <c r="D5" s="238">
        <v>5.0099999999999999E-2</v>
      </c>
      <c r="E5" s="237">
        <v>13806290</v>
      </c>
      <c r="F5" s="238">
        <v>5.0099999999999999E-2</v>
      </c>
      <c r="G5" s="237">
        <v>38510506</v>
      </c>
      <c r="H5" s="238">
        <v>5.0200000000000002E-2</v>
      </c>
      <c r="I5" s="237">
        <v>44775193</v>
      </c>
      <c r="J5" s="238">
        <v>5.04E-2</v>
      </c>
      <c r="K5" s="237">
        <v>16428167</v>
      </c>
      <c r="L5" s="239">
        <v>5.1200000000000002E-2</v>
      </c>
      <c r="M5" s="101"/>
      <c r="N5" s="101"/>
      <c r="O5" s="101"/>
    </row>
    <row r="6" spans="1:15" ht="18.75" customHeight="1">
      <c r="B6" s="993" t="s">
        <v>576</v>
      </c>
      <c r="C6" s="237">
        <v>47768144</v>
      </c>
      <c r="D6" s="238">
        <v>3.5400000000000001E-2</v>
      </c>
      <c r="E6" s="237">
        <v>22053311</v>
      </c>
      <c r="F6" s="238">
        <v>3.5700000000000003E-2</v>
      </c>
      <c r="G6" s="237">
        <v>84942118</v>
      </c>
      <c r="H6" s="238">
        <v>3.5799999999999998E-2</v>
      </c>
      <c r="I6" s="237">
        <v>53753999</v>
      </c>
      <c r="J6" s="238">
        <v>3.56E-2</v>
      </c>
      <c r="K6" s="237">
        <v>708085497</v>
      </c>
      <c r="L6" s="239">
        <v>3.5999999999999997E-2</v>
      </c>
      <c r="M6" s="101"/>
      <c r="N6" s="101"/>
      <c r="O6" s="101"/>
    </row>
    <row r="7" spans="1:15" ht="18.75" customHeight="1">
      <c r="B7" s="993" t="s">
        <v>54</v>
      </c>
      <c r="C7" s="237">
        <v>612466</v>
      </c>
      <c r="D7" s="238">
        <v>4.1799999999999997E-2</v>
      </c>
      <c r="E7" s="237">
        <v>13077259</v>
      </c>
      <c r="F7" s="238">
        <v>4.9799999999999997E-2</v>
      </c>
      <c r="G7" s="237">
        <v>40731013</v>
      </c>
      <c r="H7" s="238">
        <v>3.95E-2</v>
      </c>
      <c r="I7" s="237">
        <v>19989924</v>
      </c>
      <c r="J7" s="238">
        <v>3.7199999999999997E-2</v>
      </c>
      <c r="K7" s="237">
        <v>151672310</v>
      </c>
      <c r="L7" s="239">
        <v>3.4200000000000001E-2</v>
      </c>
      <c r="M7" s="101"/>
      <c r="N7" s="101"/>
      <c r="O7" s="101"/>
    </row>
    <row r="8" spans="1:15" ht="18.75" customHeight="1">
      <c r="B8" s="994" t="s">
        <v>487</v>
      </c>
      <c r="C8" s="237">
        <v>49161118</v>
      </c>
      <c r="D8" s="238" t="s">
        <v>262</v>
      </c>
      <c r="E8" s="237">
        <v>8002972</v>
      </c>
      <c r="F8" s="238" t="s">
        <v>262</v>
      </c>
      <c r="G8" s="237">
        <v>1288268</v>
      </c>
      <c r="H8" s="238" t="s">
        <v>262</v>
      </c>
      <c r="I8" s="237">
        <v>147231</v>
      </c>
      <c r="J8" s="238" t="s">
        <v>262</v>
      </c>
      <c r="K8" s="237">
        <v>404884</v>
      </c>
      <c r="L8" s="239" t="s">
        <v>262</v>
      </c>
      <c r="M8" s="101"/>
      <c r="N8" s="101"/>
      <c r="O8" s="101"/>
    </row>
    <row r="9" spans="1:15" ht="21.75" customHeight="1" thickBot="1">
      <c r="B9" s="357" t="s">
        <v>565</v>
      </c>
      <c r="C9" s="358">
        <v>99113100.484539255</v>
      </c>
      <c r="D9" s="358"/>
      <c r="E9" s="358">
        <v>56939833.364493236</v>
      </c>
      <c r="F9" s="358"/>
      <c r="G9" s="358">
        <v>165471905.83724588</v>
      </c>
      <c r="H9" s="359"/>
      <c r="I9" s="358">
        <v>118666347.13746895</v>
      </c>
      <c r="J9" s="360"/>
      <c r="K9" s="358">
        <v>876590857.83363342</v>
      </c>
      <c r="L9" s="361"/>
      <c r="M9" s="101"/>
    </row>
    <row r="10" spans="1:15">
      <c r="C10" s="101"/>
    </row>
    <row r="11" spans="1:15">
      <c r="C11" s="101"/>
      <c r="E11" s="101"/>
      <c r="G11" s="101"/>
      <c r="I11" s="101"/>
      <c r="K11" s="101"/>
    </row>
    <row r="12" spans="1:15">
      <c r="C12" s="101"/>
      <c r="E12" s="101"/>
      <c r="G12" s="101"/>
      <c r="I12" s="101"/>
      <c r="K12" s="101"/>
      <c r="M12" s="101"/>
    </row>
    <row r="13" spans="1:15">
      <c r="C13" s="101"/>
      <c r="E13" s="101"/>
      <c r="G13" s="101"/>
      <c r="I13" s="101"/>
      <c r="K13" s="101"/>
      <c r="M13" s="101"/>
    </row>
    <row r="14" spans="1:15">
      <c r="C14" s="101"/>
      <c r="E14" s="101"/>
      <c r="G14" s="101"/>
      <c r="I14" s="101"/>
      <c r="K14" s="101"/>
    </row>
    <row r="20" spans="3:9">
      <c r="H20" s="748"/>
      <c r="I20" s="749"/>
    </row>
    <row r="21" spans="3:9">
      <c r="H21" s="748"/>
      <c r="I21" s="749"/>
    </row>
    <row r="22" spans="3:9">
      <c r="H22" s="748"/>
      <c r="I22" s="749"/>
    </row>
    <row r="24" spans="3:9">
      <c r="D24" s="748"/>
      <c r="E24" s="101"/>
    </row>
    <row r="25" spans="3:9">
      <c r="C25" s="91">
        <v>1840383</v>
      </c>
      <c r="D25" s="748">
        <v>0.14000000000000001</v>
      </c>
      <c r="E25" s="101">
        <v>0</v>
      </c>
    </row>
    <row r="26" spans="3:9">
      <c r="C26" s="91">
        <v>59004474</v>
      </c>
    </row>
  </sheetData>
  <mergeCells count="7">
    <mergeCell ref="K3:L3"/>
    <mergeCell ref="B2:D2"/>
    <mergeCell ref="B3:B4"/>
    <mergeCell ref="C3:D3"/>
    <mergeCell ref="E3:F3"/>
    <mergeCell ref="G3:H3"/>
    <mergeCell ref="I3:J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0.59999389629810485"/>
  </sheetPr>
  <dimension ref="A1:D7"/>
  <sheetViews>
    <sheetView showGridLines="0" workbookViewId="0">
      <selection activeCell="B15" sqref="B15"/>
    </sheetView>
  </sheetViews>
  <sheetFormatPr baseColWidth="10" defaultRowHeight="11.25"/>
  <cols>
    <col min="1" max="1" width="11.42578125" style="91"/>
    <col min="2" max="2" width="30.7109375" style="91" customWidth="1"/>
    <col min="3" max="4" width="13.7109375" style="91" customWidth="1"/>
    <col min="5" max="5" width="11.42578125" style="91"/>
    <col min="6" max="6" width="11.5703125" style="91" bestFit="1" customWidth="1"/>
    <col min="7" max="16384" width="11.42578125" style="91"/>
  </cols>
  <sheetData>
    <row r="1" spans="1:4" ht="15" thickBot="1">
      <c r="A1" s="535" t="s">
        <v>48</v>
      </c>
    </row>
    <row r="2" spans="1:4" ht="12" thickBot="1"/>
    <row r="3" spans="1:4" ht="27" customHeight="1">
      <c r="B3" s="995" t="s">
        <v>578</v>
      </c>
      <c r="C3" s="352" t="s">
        <v>577</v>
      </c>
      <c r="D3" s="353" t="s">
        <v>23</v>
      </c>
    </row>
    <row r="4" spans="1:4" ht="19.5" customHeight="1">
      <c r="B4" s="959" t="s">
        <v>575</v>
      </c>
      <c r="C4" s="100" t="s">
        <v>67</v>
      </c>
      <c r="D4" s="198">
        <v>0.1118</v>
      </c>
    </row>
    <row r="5" spans="1:4" ht="19.5" customHeight="1">
      <c r="B5" s="959" t="s">
        <v>576</v>
      </c>
      <c r="C5" s="100" t="s">
        <v>928</v>
      </c>
      <c r="D5" s="198">
        <v>0.67969999999999997</v>
      </c>
    </row>
    <row r="6" spans="1:4" ht="19.5" customHeight="1">
      <c r="B6" s="959" t="s">
        <v>54</v>
      </c>
      <c r="C6" s="100" t="s">
        <v>928</v>
      </c>
      <c r="D6" s="198">
        <v>0.20849999999999999</v>
      </c>
    </row>
    <row r="7" spans="1:4" ht="19.5" customHeight="1" thickBot="1">
      <c r="B7" s="354" t="s">
        <v>1</v>
      </c>
      <c r="C7" s="355"/>
      <c r="D7" s="356">
        <v>1</v>
      </c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9" tint="0.59999389629810485"/>
  </sheetPr>
  <dimension ref="A1:F4"/>
  <sheetViews>
    <sheetView showGridLines="0" workbookViewId="0">
      <selection activeCell="B11" sqref="B11"/>
    </sheetView>
  </sheetViews>
  <sheetFormatPr baseColWidth="10" defaultRowHeight="11.25"/>
  <cols>
    <col min="1" max="1" width="11.42578125" style="91"/>
    <col min="2" max="2" width="37.140625" style="91" bestFit="1" customWidth="1"/>
    <col min="3" max="3" width="17.85546875" style="91" customWidth="1"/>
    <col min="4" max="4" width="16.42578125" style="91" customWidth="1"/>
    <col min="5" max="5" width="15.7109375" style="91" customWidth="1"/>
    <col min="6" max="6" width="19.5703125" style="91" customWidth="1"/>
    <col min="7" max="16384" width="11.42578125" style="91"/>
  </cols>
  <sheetData>
    <row r="1" spans="1:6" ht="15">
      <c r="A1" s="571"/>
      <c r="B1" s="571"/>
    </row>
    <row r="2" spans="1:6" ht="13.5" thickBot="1">
      <c r="B2" s="323" t="s">
        <v>584</v>
      </c>
      <c r="C2" s="324"/>
      <c r="D2" s="325">
        <f>Activo!D2</f>
        <v>42460</v>
      </c>
      <c r="E2" s="324"/>
      <c r="F2" s="326"/>
    </row>
    <row r="3" spans="1:6" ht="25.5" customHeight="1" thickBot="1">
      <c r="B3" s="995" t="s">
        <v>433</v>
      </c>
      <c r="C3" s="996" t="s">
        <v>582</v>
      </c>
      <c r="D3" s="996" t="s">
        <v>580</v>
      </c>
      <c r="E3" s="996" t="s">
        <v>581</v>
      </c>
      <c r="F3" s="997" t="s">
        <v>583</v>
      </c>
    </row>
    <row r="4" spans="1:6" ht="18.75" customHeight="1" thickBot="1">
      <c r="B4" s="696" t="s">
        <v>579</v>
      </c>
      <c r="C4" s="680">
        <v>97657277.366999999</v>
      </c>
      <c r="D4" s="572" t="s">
        <v>215</v>
      </c>
      <c r="E4" s="573">
        <v>57</v>
      </c>
      <c r="F4" s="574">
        <v>553645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9" tint="0.59999389629810485"/>
  </sheetPr>
  <dimension ref="B1:I16"/>
  <sheetViews>
    <sheetView showGridLines="0" workbookViewId="0">
      <selection activeCell="C13" sqref="C13"/>
    </sheetView>
  </sheetViews>
  <sheetFormatPr baseColWidth="10" defaultRowHeight="11.25"/>
  <cols>
    <col min="1" max="1" width="11.42578125" style="91"/>
    <col min="2" max="2" width="28.140625" style="91" bestFit="1" customWidth="1"/>
    <col min="3" max="3" width="13.42578125" style="91" customWidth="1"/>
    <col min="4" max="5" width="13.7109375" style="91" customWidth="1"/>
    <col min="6" max="16384" width="11.42578125" style="91"/>
  </cols>
  <sheetData>
    <row r="1" spans="2:9" ht="12" thickBot="1">
      <c r="B1" s="11"/>
      <c r="C1" s="13"/>
      <c r="D1" s="13"/>
      <c r="E1" s="13"/>
      <c r="G1" s="460"/>
    </row>
    <row r="2" spans="2:9" ht="11.25" customHeight="1">
      <c r="B2" s="1188" t="s">
        <v>433</v>
      </c>
      <c r="C2" s="1190" t="s">
        <v>585</v>
      </c>
      <c r="D2" s="369">
        <v>42460</v>
      </c>
      <c r="E2" s="370">
        <v>42369</v>
      </c>
    </row>
    <row r="3" spans="2:9" ht="11.25" customHeight="1">
      <c r="B3" s="1189"/>
      <c r="C3" s="1191"/>
      <c r="D3" s="371" t="s">
        <v>292</v>
      </c>
      <c r="E3" s="372" t="s">
        <v>292</v>
      </c>
      <c r="G3" s="460"/>
      <c r="H3" s="460"/>
      <c r="I3" s="460"/>
    </row>
    <row r="4" spans="2:9" ht="21" customHeight="1">
      <c r="B4" s="97" t="s">
        <v>8</v>
      </c>
      <c r="C4" s="110" t="s">
        <v>586</v>
      </c>
      <c r="D4" s="98">
        <v>40305974</v>
      </c>
      <c r="E4" s="99">
        <v>18074577</v>
      </c>
      <c r="G4" s="90"/>
      <c r="H4" s="460"/>
      <c r="I4" s="460"/>
    </row>
    <row r="5" spans="2:9" ht="21" customHeight="1">
      <c r="B5" s="97" t="s">
        <v>7</v>
      </c>
      <c r="C5" s="110" t="s">
        <v>586</v>
      </c>
      <c r="D5" s="199">
        <v>12869249</v>
      </c>
      <c r="E5" s="200">
        <v>8074280</v>
      </c>
      <c r="G5" s="90"/>
      <c r="H5" s="460"/>
      <c r="I5" s="460"/>
    </row>
    <row r="6" spans="2:9" ht="21" customHeight="1">
      <c r="B6" s="97" t="s">
        <v>6</v>
      </c>
      <c r="C6" s="110" t="s">
        <v>586</v>
      </c>
      <c r="D6" s="199">
        <v>2980501</v>
      </c>
      <c r="E6" s="200">
        <v>400040</v>
      </c>
      <c r="G6" s="101"/>
    </row>
    <row r="7" spans="2:9" ht="21" customHeight="1">
      <c r="B7" s="97" t="s">
        <v>44</v>
      </c>
      <c r="C7" s="110" t="s">
        <v>586</v>
      </c>
      <c r="D7" s="199">
        <v>750000</v>
      </c>
      <c r="E7" s="200">
        <v>1000103</v>
      </c>
      <c r="G7" s="101"/>
    </row>
    <row r="8" spans="2:9" ht="21" customHeight="1">
      <c r="B8" s="97" t="s">
        <v>3</v>
      </c>
      <c r="C8" s="110" t="s">
        <v>586</v>
      </c>
      <c r="D8" s="199">
        <v>1180193</v>
      </c>
      <c r="E8" s="200">
        <v>430043</v>
      </c>
      <c r="G8" s="101"/>
    </row>
    <row r="9" spans="2:9" ht="21" customHeight="1">
      <c r="B9" s="97" t="s">
        <v>68</v>
      </c>
      <c r="C9" s="110" t="s">
        <v>586</v>
      </c>
      <c r="D9" s="199">
        <v>1632337</v>
      </c>
      <c r="E9" s="200">
        <v>1250225</v>
      </c>
      <c r="G9" s="101"/>
    </row>
    <row r="10" spans="2:9" ht="21" customHeight="1">
      <c r="B10" s="97" t="s">
        <v>5</v>
      </c>
      <c r="C10" s="110" t="s">
        <v>586</v>
      </c>
      <c r="D10" s="199">
        <v>0</v>
      </c>
      <c r="E10" s="200">
        <v>1326000</v>
      </c>
      <c r="G10" s="101"/>
    </row>
    <row r="11" spans="2:9" ht="21" customHeight="1" thickBot="1">
      <c r="B11" s="373" t="s">
        <v>1</v>
      </c>
      <c r="C11" s="374"/>
      <c r="D11" s="367">
        <v>59718254</v>
      </c>
      <c r="E11" s="367">
        <v>30555268</v>
      </c>
    </row>
    <row r="12" spans="2:9">
      <c r="B12" s="81"/>
      <c r="C12" s="81"/>
      <c r="D12" s="81"/>
      <c r="E12" s="81"/>
    </row>
    <row r="13" spans="2:9">
      <c r="B13" s="81"/>
      <c r="C13" s="81"/>
      <c r="D13" s="6"/>
      <c r="E13" s="6"/>
    </row>
    <row r="15" spans="2:9">
      <c r="E15" s="82"/>
    </row>
    <row r="16" spans="2:9">
      <c r="D16" s="101"/>
    </row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E42"/>
  <sheetViews>
    <sheetView showGridLines="0" workbookViewId="0">
      <selection activeCell="F11" sqref="F11"/>
    </sheetView>
  </sheetViews>
  <sheetFormatPr baseColWidth="10" defaultRowHeight="10.5"/>
  <cols>
    <col min="1" max="1" width="9.7109375" style="81" customWidth="1"/>
    <col min="2" max="2" width="42.7109375" style="81" customWidth="1"/>
    <col min="3" max="3" width="8.85546875" style="81" bestFit="1" customWidth="1"/>
    <col min="4" max="5" width="13.7109375" style="81" customWidth="1"/>
    <col min="6" max="16384" width="11.42578125" style="81"/>
  </cols>
  <sheetData>
    <row r="1" spans="2:5" ht="11.25" thickBot="1">
      <c r="B1" s="11"/>
      <c r="C1" s="13"/>
      <c r="D1" s="13"/>
      <c r="E1" s="13"/>
    </row>
    <row r="2" spans="2:5" ht="20.25" customHeight="1">
      <c r="B2" s="1192" t="s">
        <v>587</v>
      </c>
      <c r="C2" s="1194" t="s">
        <v>512</v>
      </c>
      <c r="D2" s="703">
        <v>42460</v>
      </c>
      <c r="E2" s="444">
        <v>42369</v>
      </c>
    </row>
    <row r="3" spans="2:5" ht="20.25" customHeight="1">
      <c r="B3" s="1193"/>
      <c r="C3" s="1195"/>
      <c r="D3" s="445" t="s">
        <v>292</v>
      </c>
      <c r="E3" s="446" t="s">
        <v>292</v>
      </c>
    </row>
    <row r="4" spans="2:5" ht="20.25" customHeight="1">
      <c r="B4" s="93" t="s">
        <v>588</v>
      </c>
      <c r="C4" s="201" t="s">
        <v>51</v>
      </c>
      <c r="D4" s="346">
        <v>93610</v>
      </c>
      <c r="E4" s="679">
        <v>22048535</v>
      </c>
    </row>
    <row r="5" spans="2:5" ht="20.25" customHeight="1">
      <c r="B5" s="543" t="s">
        <v>589</v>
      </c>
      <c r="C5" s="201" t="s">
        <v>51</v>
      </c>
      <c r="D5" s="346">
        <v>20617688</v>
      </c>
      <c r="E5" s="679">
        <v>31670805</v>
      </c>
    </row>
    <row r="6" spans="2:5" ht="20.25" customHeight="1">
      <c r="B6" s="543" t="s">
        <v>590</v>
      </c>
      <c r="C6" s="201" t="s">
        <v>51</v>
      </c>
      <c r="D6" s="346">
        <v>2847484</v>
      </c>
      <c r="E6" s="679">
        <v>2913315</v>
      </c>
    </row>
    <row r="7" spans="2:5" ht="20.25" customHeight="1">
      <c r="B7" s="543" t="s">
        <v>591</v>
      </c>
      <c r="C7" s="201" t="s">
        <v>51</v>
      </c>
      <c r="D7" s="346">
        <v>10330013</v>
      </c>
      <c r="E7" s="679">
        <v>13776639</v>
      </c>
    </row>
    <row r="8" spans="2:5" ht="20.25" customHeight="1">
      <c r="B8" s="543" t="s">
        <v>591</v>
      </c>
      <c r="C8" s="201" t="s">
        <v>52</v>
      </c>
      <c r="D8" s="346">
        <v>714646</v>
      </c>
      <c r="E8" s="679">
        <v>99358</v>
      </c>
    </row>
    <row r="9" spans="2:5" ht="20.25" customHeight="1">
      <c r="B9" s="543" t="s">
        <v>591</v>
      </c>
      <c r="C9" s="201" t="s">
        <v>33</v>
      </c>
      <c r="D9" s="346">
        <v>113326</v>
      </c>
      <c r="E9" s="679">
        <v>30231</v>
      </c>
    </row>
    <row r="10" spans="2:5" ht="20.25" customHeight="1">
      <c r="B10" s="543" t="s">
        <v>592</v>
      </c>
      <c r="C10" s="201" t="s">
        <v>51</v>
      </c>
      <c r="D10" s="346">
        <v>8079201</v>
      </c>
      <c r="E10" s="679">
        <v>6346511</v>
      </c>
    </row>
    <row r="11" spans="2:5" ht="20.25" customHeight="1">
      <c r="B11" s="543" t="s">
        <v>593</v>
      </c>
      <c r="C11" s="201" t="s">
        <v>51</v>
      </c>
      <c r="D11" s="346">
        <v>12936218</v>
      </c>
      <c r="E11" s="679">
        <v>14209541</v>
      </c>
    </row>
    <row r="12" spans="2:5" ht="20.25" customHeight="1">
      <c r="B12" s="543" t="s">
        <v>594</v>
      </c>
      <c r="C12" s="201" t="s">
        <v>51</v>
      </c>
      <c r="D12" s="346">
        <v>638845</v>
      </c>
      <c r="E12" s="679">
        <v>706829</v>
      </c>
    </row>
    <row r="13" spans="2:5" ht="20.25" customHeight="1">
      <c r="B13" s="543" t="s">
        <v>595</v>
      </c>
      <c r="C13" s="201" t="s">
        <v>51</v>
      </c>
      <c r="D13" s="346">
        <v>792998</v>
      </c>
      <c r="E13" s="679">
        <v>735915</v>
      </c>
    </row>
    <row r="14" spans="2:5" ht="20.25" hidden="1" customHeight="1">
      <c r="B14" s="93" t="s">
        <v>86</v>
      </c>
      <c r="C14" s="201" t="s">
        <v>52</v>
      </c>
      <c r="D14" s="169">
        <v>0</v>
      </c>
      <c r="E14" s="679">
        <v>0</v>
      </c>
    </row>
    <row r="15" spans="2:5" ht="20.25" customHeight="1">
      <c r="B15" s="543" t="s">
        <v>596</v>
      </c>
      <c r="C15" s="201" t="s">
        <v>51</v>
      </c>
      <c r="D15" s="169">
        <v>62</v>
      </c>
      <c r="E15" s="679">
        <v>647</v>
      </c>
    </row>
    <row r="16" spans="2:5" ht="22.5" customHeight="1">
      <c r="B16" s="998" t="s">
        <v>597</v>
      </c>
      <c r="C16" s="348"/>
      <c r="D16" s="348">
        <v>57164091</v>
      </c>
      <c r="E16" s="349">
        <v>92538326</v>
      </c>
    </row>
    <row r="17" spans="2:5" ht="9.75" customHeight="1">
      <c r="B17" s="705"/>
      <c r="C17" s="706"/>
      <c r="D17" s="706"/>
      <c r="E17" s="707"/>
    </row>
    <row r="18" spans="2:5" ht="22.5" customHeight="1">
      <c r="B18" s="347"/>
      <c r="C18" s="348"/>
      <c r="D18" s="348"/>
      <c r="E18" s="349"/>
    </row>
    <row r="19" spans="2:5" ht="20.25" customHeight="1">
      <c r="B19" s="543" t="s">
        <v>598</v>
      </c>
      <c r="C19" s="201" t="s">
        <v>51</v>
      </c>
      <c r="D19" s="346">
        <v>730111</v>
      </c>
      <c r="E19" s="170">
        <v>703187</v>
      </c>
    </row>
    <row r="20" spans="2:5" ht="20.25" customHeight="1">
      <c r="B20" s="543" t="s">
        <v>599</v>
      </c>
      <c r="C20" s="201" t="s">
        <v>51</v>
      </c>
      <c r="D20" s="346">
        <v>1039877</v>
      </c>
      <c r="E20" s="170">
        <v>1056404</v>
      </c>
    </row>
    <row r="21" spans="2:5" ht="20.25" customHeight="1">
      <c r="B21" s="543" t="s">
        <v>600</v>
      </c>
      <c r="C21" s="201" t="s">
        <v>51</v>
      </c>
      <c r="D21" s="346">
        <v>70395</v>
      </c>
      <c r="E21" s="170">
        <v>70395</v>
      </c>
    </row>
    <row r="22" spans="2:5" ht="22.5" customHeight="1">
      <c r="B22" s="998" t="s">
        <v>601</v>
      </c>
      <c r="C22" s="348"/>
      <c r="D22" s="348">
        <v>1840383</v>
      </c>
      <c r="E22" s="349">
        <v>1829986</v>
      </c>
    </row>
    <row r="23" spans="2:5" ht="12.75" customHeight="1">
      <c r="B23" s="543"/>
      <c r="C23" s="201"/>
      <c r="D23" s="169"/>
      <c r="E23" s="170"/>
    </row>
    <row r="24" spans="2:5" ht="22.5" customHeight="1" thickBot="1">
      <c r="B24" s="988" t="s">
        <v>602</v>
      </c>
      <c r="C24" s="333"/>
      <c r="D24" s="333">
        <v>59004474</v>
      </c>
      <c r="E24" s="334">
        <v>94368312</v>
      </c>
    </row>
    <row r="25" spans="2:5" ht="18.75" customHeight="1"/>
    <row r="26" spans="2:5" ht="18.75" customHeight="1"/>
    <row r="27" spans="2:5" ht="22.5" customHeight="1">
      <c r="D27" s="82"/>
    </row>
    <row r="28" spans="2:5" ht="19.5" customHeight="1"/>
    <row r="29" spans="2:5" ht="28.5" customHeight="1"/>
    <row r="30" spans="2:5" ht="19.5" customHeight="1"/>
    <row r="31" spans="2:5" ht="19.5" customHeight="1"/>
    <row r="32" spans="2:5" ht="19.5" customHeight="1"/>
    <row r="33" ht="19.5" customHeight="1"/>
    <row r="34" ht="19.5" customHeight="1"/>
    <row r="35" ht="19.5" customHeight="1"/>
    <row r="36" s="83" customFormat="1" ht="13.5" customHeight="1"/>
    <row r="37" s="83" customFormat="1" ht="15" customHeight="1"/>
    <row r="38" ht="18" customHeight="1"/>
    <row r="39" ht="18" customHeight="1"/>
    <row r="40" ht="18" customHeight="1"/>
    <row r="41" ht="18" customHeight="1"/>
    <row r="42" ht="18" customHeight="1"/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0"/>
  <sheetViews>
    <sheetView showGridLines="0" topLeftCell="A17" workbookViewId="0">
      <selection activeCell="H31" sqref="H31"/>
    </sheetView>
  </sheetViews>
  <sheetFormatPr baseColWidth="10" defaultRowHeight="15"/>
  <cols>
    <col min="1" max="1" width="11.42578125" style="232"/>
    <col min="2" max="2" width="36.42578125" style="231" bestFit="1" customWidth="1"/>
    <col min="3" max="6" width="13.7109375" style="231" customWidth="1"/>
    <col min="7" max="7" width="12.28515625" style="232" bestFit="1" customWidth="1"/>
    <col min="8" max="8" width="11.85546875" style="232" bestFit="1" customWidth="1"/>
    <col min="9" max="16384" width="11.42578125" style="232"/>
  </cols>
  <sheetData>
    <row r="1" spans="1:9" ht="15.75" thickBot="1"/>
    <row r="2" spans="1:9" ht="15.75" thickBot="1">
      <c r="B2" s="1200" t="s">
        <v>603</v>
      </c>
      <c r="C2" s="1198">
        <v>42460</v>
      </c>
      <c r="D2" s="1198"/>
      <c r="E2" s="1198"/>
      <c r="F2" s="1199"/>
    </row>
    <row r="3" spans="1:9" ht="15.75" thickBot="1">
      <c r="B3" s="1201"/>
      <c r="C3" s="1000" t="s">
        <v>607</v>
      </c>
      <c r="D3" s="1000" t="s">
        <v>608</v>
      </c>
      <c r="E3" s="1000" t="s">
        <v>609</v>
      </c>
      <c r="F3" s="1000" t="s">
        <v>146</v>
      </c>
    </row>
    <row r="4" spans="1:9" ht="15.75" thickBot="1">
      <c r="A4" s="233"/>
      <c r="B4" s="999" t="s">
        <v>604</v>
      </c>
      <c r="C4" s="741">
        <v>2395781</v>
      </c>
      <c r="D4" s="741">
        <v>8020595</v>
      </c>
      <c r="E4" s="741">
        <v>76354</v>
      </c>
      <c r="F4" s="742">
        <v>10492730</v>
      </c>
      <c r="G4" s="743"/>
    </row>
    <row r="5" spans="1:9" ht="15.75" thickBot="1">
      <c r="B5" s="999" t="s">
        <v>605</v>
      </c>
      <c r="C5" s="741">
        <v>142034</v>
      </c>
      <c r="D5" s="741">
        <v>98328</v>
      </c>
      <c r="E5" s="744">
        <v>0</v>
      </c>
      <c r="F5" s="742">
        <v>240362</v>
      </c>
      <c r="G5" s="743"/>
    </row>
    <row r="6" spans="1:9" ht="15" hidden="1" customHeight="1">
      <c r="B6" s="656" t="s">
        <v>147</v>
      </c>
      <c r="C6" s="744"/>
      <c r="D6" s="744"/>
      <c r="E6" s="744"/>
      <c r="F6" s="742">
        <v>0</v>
      </c>
      <c r="G6" s="743"/>
    </row>
    <row r="7" spans="1:9" ht="15" hidden="1" customHeight="1">
      <c r="B7" s="656" t="s">
        <v>606</v>
      </c>
      <c r="C7" s="744"/>
      <c r="D7" s="741"/>
      <c r="E7" s="744"/>
      <c r="F7" s="742">
        <v>0</v>
      </c>
      <c r="G7" s="743"/>
    </row>
    <row r="8" spans="1:9" ht="15" hidden="1" customHeight="1">
      <c r="B8" s="656" t="s">
        <v>148</v>
      </c>
      <c r="C8" s="657"/>
      <c r="D8" s="657"/>
      <c r="E8" s="657"/>
      <c r="F8" s="742">
        <v>0</v>
      </c>
      <c r="G8" s="743"/>
    </row>
    <row r="9" spans="1:9" ht="15" hidden="1" customHeight="1">
      <c r="B9" s="656" t="s">
        <v>149</v>
      </c>
      <c r="C9" s="657"/>
      <c r="D9" s="657"/>
      <c r="E9" s="657"/>
      <c r="F9" s="742">
        <v>0</v>
      </c>
      <c r="G9" s="743"/>
    </row>
    <row r="10" spans="1:9" s="234" customFormat="1" ht="15.75" thickBot="1">
      <c r="B10" s="433" t="s">
        <v>1</v>
      </c>
      <c r="C10" s="434">
        <v>2537815</v>
      </c>
      <c r="D10" s="434">
        <v>8118923</v>
      </c>
      <c r="E10" s="434">
        <v>76354</v>
      </c>
      <c r="F10" s="745">
        <v>10733092</v>
      </c>
      <c r="G10" s="746"/>
      <c r="H10" s="235"/>
    </row>
    <row r="11" spans="1:9" ht="15.75" thickBot="1">
      <c r="H11" s="233"/>
    </row>
    <row r="12" spans="1:9" ht="15.75" thickBot="1">
      <c r="B12" s="1196" t="s">
        <v>610</v>
      </c>
      <c r="C12" s="1198">
        <v>42460</v>
      </c>
      <c r="D12" s="1198"/>
      <c r="E12" s="1198"/>
      <c r="F12" s="1199"/>
      <c r="H12" s="233"/>
    </row>
    <row r="13" spans="1:9" ht="15.75" thickBot="1">
      <c r="B13" s="1197"/>
      <c r="C13" s="1000" t="s">
        <v>607</v>
      </c>
      <c r="D13" s="1000" t="s">
        <v>608</v>
      </c>
      <c r="E13" s="1000" t="s">
        <v>609</v>
      </c>
      <c r="F13" s="1000" t="s">
        <v>146</v>
      </c>
      <c r="H13" s="233"/>
    </row>
    <row r="14" spans="1:9" ht="15.75" thickBot="1">
      <c r="B14" s="999" t="s">
        <v>604</v>
      </c>
      <c r="C14" s="741">
        <v>3359</v>
      </c>
      <c r="D14" s="741">
        <v>431081</v>
      </c>
      <c r="E14" s="744">
        <v>839</v>
      </c>
      <c r="F14" s="742">
        <v>435279</v>
      </c>
      <c r="G14" s="743"/>
      <c r="H14" s="743"/>
      <c r="I14" s="743"/>
    </row>
    <row r="15" spans="1:9" ht="15.75" thickBot="1">
      <c r="B15" s="999" t="s">
        <v>605</v>
      </c>
      <c r="C15" s="741">
        <v>671976</v>
      </c>
      <c r="D15" s="741">
        <v>152317</v>
      </c>
      <c r="E15" s="741">
        <v>1942</v>
      </c>
      <c r="F15" s="742">
        <v>826235</v>
      </c>
      <c r="G15" s="743"/>
      <c r="H15" s="743"/>
      <c r="I15" s="743"/>
    </row>
    <row r="16" spans="1:9" ht="15.75" thickBot="1">
      <c r="B16" s="999" t="s">
        <v>611</v>
      </c>
      <c r="C16" s="741">
        <v>95528</v>
      </c>
      <c r="D16" s="741">
        <v>1713</v>
      </c>
      <c r="E16" s="744">
        <v>0</v>
      </c>
      <c r="F16" s="742">
        <v>97241</v>
      </c>
      <c r="G16" s="743"/>
      <c r="H16" s="743"/>
      <c r="I16" s="743"/>
    </row>
    <row r="17" spans="2:9" ht="15.75" thickBot="1">
      <c r="B17" s="999" t="s">
        <v>612</v>
      </c>
      <c r="C17" s="741">
        <v>22797</v>
      </c>
      <c r="D17" s="741">
        <v>6669</v>
      </c>
      <c r="E17" s="741">
        <v>20</v>
      </c>
      <c r="F17" s="742">
        <v>29486</v>
      </c>
      <c r="G17" s="743"/>
      <c r="H17" s="743"/>
      <c r="I17" s="743"/>
    </row>
    <row r="18" spans="2:9" ht="15.75" thickBot="1">
      <c r="B18" s="999" t="s">
        <v>613</v>
      </c>
      <c r="C18" s="741">
        <v>6911</v>
      </c>
      <c r="D18" s="741">
        <v>95177</v>
      </c>
      <c r="E18" s="741">
        <v>553</v>
      </c>
      <c r="F18" s="742">
        <v>102641</v>
      </c>
      <c r="G18" s="743"/>
      <c r="H18" s="743"/>
      <c r="I18" s="743"/>
    </row>
    <row r="19" spans="2:9">
      <c r="B19" s="656" t="s">
        <v>614</v>
      </c>
      <c r="C19" s="741">
        <v>4751</v>
      </c>
      <c r="D19" s="741">
        <v>21495</v>
      </c>
      <c r="E19" s="741">
        <v>0</v>
      </c>
      <c r="F19" s="742">
        <v>26246</v>
      </c>
      <c r="G19" s="743"/>
      <c r="H19" s="743"/>
      <c r="I19" s="743"/>
    </row>
    <row r="20" spans="2:9" s="234" customFormat="1" ht="15.75" thickBot="1">
      <c r="B20" s="433" t="s">
        <v>1</v>
      </c>
      <c r="C20" s="747">
        <v>805322</v>
      </c>
      <c r="D20" s="747">
        <v>708452</v>
      </c>
      <c r="E20" s="747">
        <v>3354</v>
      </c>
      <c r="F20" s="435">
        <v>1517128</v>
      </c>
      <c r="H20" s="235"/>
    </row>
    <row r="21" spans="2:9" ht="15.75" thickBot="1">
      <c r="H21" s="233"/>
    </row>
    <row r="22" spans="2:9" ht="15.75" thickBot="1">
      <c r="B22" s="1200" t="s">
        <v>603</v>
      </c>
      <c r="C22" s="1198">
        <v>42369</v>
      </c>
      <c r="D22" s="1198"/>
      <c r="E22" s="1198"/>
      <c r="F22" s="1199"/>
      <c r="H22" s="233"/>
    </row>
    <row r="23" spans="2:9" ht="15.75" thickBot="1">
      <c r="B23" s="1201"/>
      <c r="C23" s="1000" t="s">
        <v>607</v>
      </c>
      <c r="D23" s="1000" t="s">
        <v>608</v>
      </c>
      <c r="E23" s="1000" t="s">
        <v>609</v>
      </c>
      <c r="F23" s="1000" t="s">
        <v>146</v>
      </c>
      <c r="H23" s="233"/>
    </row>
    <row r="24" spans="2:9" ht="15.75" thickBot="1">
      <c r="B24" s="999" t="s">
        <v>604</v>
      </c>
      <c r="C24" s="657">
        <v>2809208</v>
      </c>
      <c r="D24" s="657">
        <v>8202770</v>
      </c>
      <c r="E24" s="657">
        <v>55699</v>
      </c>
      <c r="F24" s="658">
        <v>11067677</v>
      </c>
      <c r="G24" s="743"/>
      <c r="H24" s="233"/>
    </row>
    <row r="25" spans="2:9" ht="15.75" thickBot="1">
      <c r="B25" s="999" t="s">
        <v>605</v>
      </c>
      <c r="C25" s="657">
        <v>235353</v>
      </c>
      <c r="D25" s="657">
        <v>36490</v>
      </c>
      <c r="E25" s="657">
        <v>0</v>
      </c>
      <c r="F25" s="658">
        <v>271843</v>
      </c>
      <c r="G25" s="743"/>
      <c r="H25" s="233"/>
    </row>
    <row r="26" spans="2:9" ht="15.75" thickBot="1">
      <c r="B26" s="999" t="s">
        <v>611</v>
      </c>
      <c r="C26" s="657">
        <v>45</v>
      </c>
      <c r="D26" s="657">
        <v>275</v>
      </c>
      <c r="E26" s="657">
        <v>0</v>
      </c>
      <c r="F26" s="658">
        <v>320</v>
      </c>
      <c r="G26" s="743"/>
      <c r="H26" s="233"/>
    </row>
    <row r="27" spans="2:9" ht="15.75" thickBot="1">
      <c r="B27" s="999" t="s">
        <v>612</v>
      </c>
      <c r="C27" s="657">
        <v>0</v>
      </c>
      <c r="D27" s="657">
        <v>18073</v>
      </c>
      <c r="E27" s="657">
        <v>0</v>
      </c>
      <c r="F27" s="658">
        <v>18073</v>
      </c>
      <c r="G27" s="743"/>
      <c r="H27" s="233"/>
    </row>
    <row r="28" spans="2:9" ht="15" hidden="1" customHeight="1">
      <c r="B28" s="656" t="s">
        <v>148</v>
      </c>
      <c r="C28" s="657">
        <v>0</v>
      </c>
      <c r="D28" s="657">
        <v>0</v>
      </c>
      <c r="E28" s="657">
        <v>0</v>
      </c>
      <c r="F28" s="658">
        <v>0</v>
      </c>
      <c r="G28" s="743"/>
      <c r="H28" s="233"/>
    </row>
    <row r="29" spans="2:9" ht="15" hidden="1" customHeight="1">
      <c r="B29" s="656" t="s">
        <v>149</v>
      </c>
      <c r="C29" s="657">
        <v>0</v>
      </c>
      <c r="D29" s="657">
        <v>0</v>
      </c>
      <c r="E29" s="657">
        <v>0</v>
      </c>
      <c r="F29" s="658">
        <v>0</v>
      </c>
      <c r="G29" s="743"/>
      <c r="H29" s="233"/>
    </row>
    <row r="30" spans="2:9" s="234" customFormat="1" ht="15.75" thickBot="1">
      <c r="B30" s="433" t="s">
        <v>1</v>
      </c>
      <c r="C30" s="434">
        <v>3044606</v>
      </c>
      <c r="D30" s="434">
        <v>8257608</v>
      </c>
      <c r="E30" s="434">
        <v>55699</v>
      </c>
      <c r="F30" s="527">
        <v>11357913</v>
      </c>
      <c r="H30" s="235"/>
    </row>
    <row r="31" spans="2:9" ht="15.75" thickBot="1">
      <c r="H31" s="233"/>
    </row>
    <row r="32" spans="2:9" ht="15.75" thickBot="1">
      <c r="B32" s="1196" t="s">
        <v>610</v>
      </c>
      <c r="C32" s="1198">
        <v>42369</v>
      </c>
      <c r="D32" s="1198"/>
      <c r="E32" s="1198"/>
      <c r="F32" s="1199"/>
      <c r="H32" s="233"/>
    </row>
    <row r="33" spans="2:8" ht="15.75" thickBot="1">
      <c r="B33" s="1197"/>
      <c r="C33" s="1000" t="s">
        <v>607</v>
      </c>
      <c r="D33" s="1000" t="s">
        <v>608</v>
      </c>
      <c r="E33" s="1000" t="s">
        <v>609</v>
      </c>
      <c r="F33" s="1000" t="s">
        <v>146</v>
      </c>
      <c r="H33" s="233"/>
    </row>
    <row r="34" spans="2:8" ht="15.75" thickBot="1">
      <c r="B34" s="999" t="s">
        <v>604</v>
      </c>
      <c r="C34" s="657">
        <v>118874</v>
      </c>
      <c r="D34" s="657">
        <v>260582</v>
      </c>
      <c r="E34" s="657">
        <v>108</v>
      </c>
      <c r="F34" s="658">
        <v>379564</v>
      </c>
      <c r="G34" s="743"/>
      <c r="H34" s="233"/>
    </row>
    <row r="35" spans="2:8" ht="15.75" thickBot="1">
      <c r="B35" s="999" t="s">
        <v>605</v>
      </c>
      <c r="C35" s="657">
        <v>1389843</v>
      </c>
      <c r="D35" s="657">
        <v>186844</v>
      </c>
      <c r="E35" s="657">
        <v>5995</v>
      </c>
      <c r="F35" s="658">
        <v>1582682</v>
      </c>
      <c r="G35" s="743"/>
      <c r="H35" s="233"/>
    </row>
    <row r="36" spans="2:8" ht="15.75" thickBot="1">
      <c r="B36" s="999" t="s">
        <v>611</v>
      </c>
      <c r="C36" s="657">
        <v>141142</v>
      </c>
      <c r="D36" s="657">
        <v>47134</v>
      </c>
      <c r="E36" s="657">
        <v>21</v>
      </c>
      <c r="F36" s="658">
        <v>188297</v>
      </c>
      <c r="G36" s="743"/>
      <c r="H36" s="233"/>
    </row>
    <row r="37" spans="2:8" ht="15.75" thickBot="1">
      <c r="B37" s="999" t="s">
        <v>612</v>
      </c>
      <c r="C37" s="657">
        <v>12106</v>
      </c>
      <c r="D37" s="657">
        <v>8664</v>
      </c>
      <c r="E37" s="657">
        <v>0</v>
      </c>
      <c r="F37" s="658">
        <v>20770</v>
      </c>
      <c r="G37" s="743"/>
      <c r="H37" s="233"/>
    </row>
    <row r="38" spans="2:8" ht="15.75" thickBot="1">
      <c r="B38" s="999" t="s">
        <v>613</v>
      </c>
      <c r="C38" s="657">
        <v>24104</v>
      </c>
      <c r="D38" s="657">
        <v>86260</v>
      </c>
      <c r="E38" s="657">
        <v>553</v>
      </c>
      <c r="F38" s="658">
        <v>110917</v>
      </c>
      <c r="G38" s="743"/>
      <c r="H38" s="233"/>
    </row>
    <row r="39" spans="2:8">
      <c r="B39" s="656" t="s">
        <v>614</v>
      </c>
      <c r="C39" s="657">
        <v>12956</v>
      </c>
      <c r="D39" s="657">
        <v>37380</v>
      </c>
      <c r="E39" s="657">
        <v>100</v>
      </c>
      <c r="F39" s="658">
        <v>50436</v>
      </c>
      <c r="G39" s="743"/>
      <c r="H39" s="233"/>
    </row>
    <row r="40" spans="2:8" s="234" customFormat="1" ht="15.75" thickBot="1">
      <c r="B40" s="433" t="s">
        <v>1</v>
      </c>
      <c r="C40" s="434">
        <v>1699025</v>
      </c>
      <c r="D40" s="434">
        <v>626864</v>
      </c>
      <c r="E40" s="434">
        <v>6777</v>
      </c>
      <c r="F40" s="527">
        <v>2332666</v>
      </c>
      <c r="H40" s="235"/>
    </row>
  </sheetData>
  <mergeCells count="8">
    <mergeCell ref="B32:B33"/>
    <mergeCell ref="C32:F32"/>
    <mergeCell ref="B2:B3"/>
    <mergeCell ref="C2:F2"/>
    <mergeCell ref="B12:B13"/>
    <mergeCell ref="C12:F12"/>
    <mergeCell ref="B22:B23"/>
    <mergeCell ref="C22:F2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theme="9" tint="0.59999389629810485"/>
  </sheetPr>
  <dimension ref="A1:G22"/>
  <sheetViews>
    <sheetView showGridLines="0" workbookViewId="0">
      <selection activeCell="E23" sqref="E23"/>
    </sheetView>
  </sheetViews>
  <sheetFormatPr baseColWidth="10" defaultRowHeight="10.5"/>
  <cols>
    <col min="1" max="1" width="10.7109375" style="81" customWidth="1"/>
    <col min="2" max="2" width="43.28515625" style="81" bestFit="1" customWidth="1"/>
    <col min="3" max="4" width="13.7109375" style="81" customWidth="1"/>
    <col min="5" max="5" width="11.140625" style="81" bestFit="1" customWidth="1"/>
    <col min="6" max="16384" width="11.42578125" style="81"/>
  </cols>
  <sheetData>
    <row r="1" spans="1:7" ht="15" thickBot="1">
      <c r="A1" s="535" t="s">
        <v>48</v>
      </c>
    </row>
    <row r="2" spans="1:7" ht="11.25" thickBot="1"/>
    <row r="3" spans="1:7" ht="15" customHeight="1">
      <c r="B3" s="1202"/>
      <c r="C3" s="1204">
        <v>42460</v>
      </c>
      <c r="D3" s="1205"/>
    </row>
    <row r="4" spans="1:7" ht="16.5" customHeight="1">
      <c r="B4" s="1203"/>
      <c r="C4" s="447" t="s">
        <v>622</v>
      </c>
      <c r="D4" s="448" t="s">
        <v>623</v>
      </c>
    </row>
    <row r="5" spans="1:7" ht="13.5" customHeight="1">
      <c r="B5" s="1203"/>
      <c r="C5" s="449" t="s">
        <v>292</v>
      </c>
      <c r="D5" s="450" t="s">
        <v>292</v>
      </c>
    </row>
    <row r="6" spans="1:7" ht="18" customHeight="1">
      <c r="B6" s="1001" t="s">
        <v>615</v>
      </c>
      <c r="C6" s="178"/>
      <c r="D6" s="179"/>
    </row>
    <row r="7" spans="1:7" ht="18" customHeight="1">
      <c r="B7" s="1002" t="s">
        <v>616</v>
      </c>
      <c r="C7" s="327">
        <v>59718254</v>
      </c>
      <c r="D7" s="328">
        <v>59718254</v>
      </c>
    </row>
    <row r="8" spans="1:7" ht="18" customHeight="1">
      <c r="B8" s="1003" t="s">
        <v>617</v>
      </c>
      <c r="C8" s="181">
        <v>59718254</v>
      </c>
      <c r="D8" s="182">
        <v>59718254</v>
      </c>
    </row>
    <row r="9" spans="1:7" ht="18" hidden="1" customHeight="1">
      <c r="B9" s="180" t="s">
        <v>217</v>
      </c>
      <c r="C9" s="181">
        <v>0</v>
      </c>
      <c r="D9" s="182">
        <v>0</v>
      </c>
    </row>
    <row r="10" spans="1:7" ht="18" customHeight="1">
      <c r="B10" s="183" t="s">
        <v>305</v>
      </c>
      <c r="C10" s="184"/>
      <c r="D10" s="185"/>
      <c r="E10" s="6"/>
    </row>
    <row r="11" spans="1:7" ht="18" customHeight="1">
      <c r="B11" s="1002" t="s">
        <v>618</v>
      </c>
      <c r="C11" s="327">
        <v>886848879</v>
      </c>
      <c r="D11" s="328">
        <v>919049321.17278731</v>
      </c>
    </row>
    <row r="12" spans="1:7" ht="18" customHeight="1">
      <c r="B12" s="1003" t="s">
        <v>619</v>
      </c>
      <c r="C12" s="181">
        <v>99152512</v>
      </c>
      <c r="D12" s="182">
        <v>100681636.42877474</v>
      </c>
      <c r="E12" s="82"/>
    </row>
    <row r="13" spans="1:7" ht="18" customHeight="1">
      <c r="B13" s="1003" t="s">
        <v>620</v>
      </c>
      <c r="C13" s="181">
        <v>602777597</v>
      </c>
      <c r="D13" s="182">
        <v>633448914.74401259</v>
      </c>
      <c r="E13" s="82"/>
      <c r="G13" s="82"/>
    </row>
    <row r="14" spans="1:7" ht="18" customHeight="1" thickBot="1">
      <c r="B14" s="1004" t="s">
        <v>621</v>
      </c>
      <c r="C14" s="186">
        <v>184918770</v>
      </c>
      <c r="D14" s="515">
        <v>184918770</v>
      </c>
      <c r="E14" s="82"/>
    </row>
    <row r="15" spans="1:7" ht="18" hidden="1" customHeight="1" thickBot="1">
      <c r="B15" s="187"/>
      <c r="C15" s="188"/>
      <c r="D15" s="188"/>
    </row>
    <row r="16" spans="1:7" ht="18" hidden="1" customHeight="1" thickBot="1">
      <c r="B16" s="189" t="s">
        <v>70</v>
      </c>
      <c r="C16" s="190" t="e">
        <v>#REF!</v>
      </c>
      <c r="D16" s="190" t="e">
        <v>#REF!</v>
      </c>
      <c r="E16" s="6"/>
    </row>
    <row r="17" spans="2:5" ht="18" hidden="1" customHeight="1" thickBot="1">
      <c r="B17" s="191" t="s">
        <v>69</v>
      </c>
      <c r="C17" s="192" t="e">
        <v>#REF!</v>
      </c>
      <c r="D17" s="192" t="e">
        <v>#REF!</v>
      </c>
      <c r="E17" s="6"/>
    </row>
    <row r="19" spans="2:5" ht="19.5" customHeight="1"/>
    <row r="20" spans="2:5" s="83" customFormat="1" ht="15" customHeight="1"/>
    <row r="21" spans="2:5" s="83" customFormat="1" ht="15" customHeight="1"/>
    <row r="22" spans="2:5" ht="22.5" customHeight="1"/>
  </sheetData>
  <mergeCells count="2">
    <mergeCell ref="B3:B5"/>
    <mergeCell ref="C3:D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0.59999389629810485"/>
    <pageSetUpPr fitToPage="1"/>
  </sheetPr>
  <dimension ref="B1:H12"/>
  <sheetViews>
    <sheetView showGridLines="0" topLeftCell="A3" workbookViewId="0">
      <selection activeCell="I10" sqref="I10"/>
    </sheetView>
  </sheetViews>
  <sheetFormatPr baseColWidth="10" defaultRowHeight="10.5"/>
  <cols>
    <col min="1" max="1" width="9.85546875" style="3" customWidth="1"/>
    <col min="2" max="2" width="12" style="3" customWidth="1"/>
    <col min="3" max="3" width="25.5703125" style="3" customWidth="1"/>
    <col min="4" max="4" width="11.5703125" style="3" customWidth="1"/>
    <col min="5" max="5" width="27.85546875" style="3" customWidth="1"/>
    <col min="6" max="6" width="11" style="3" customWidth="1"/>
    <col min="7" max="8" width="10.7109375" style="3" customWidth="1"/>
    <col min="9" max="16384" width="11.42578125" style="3"/>
  </cols>
  <sheetData>
    <row r="1" spans="2:8" ht="11.25" thickBot="1"/>
    <row r="2" spans="2:8" ht="23.25" customHeight="1">
      <c r="B2" s="1208" t="s">
        <v>624</v>
      </c>
      <c r="C2" s="1210" t="s">
        <v>625</v>
      </c>
      <c r="D2" s="1210" t="s">
        <v>626</v>
      </c>
      <c r="E2" s="1210" t="s">
        <v>627</v>
      </c>
      <c r="F2" s="1206" t="s">
        <v>628</v>
      </c>
      <c r="G2" s="722">
        <v>42460</v>
      </c>
      <c r="H2" s="723">
        <v>42369</v>
      </c>
    </row>
    <row r="3" spans="2:8" ht="10.5" customHeight="1">
      <c r="B3" s="1209"/>
      <c r="C3" s="1211"/>
      <c r="D3" s="1211"/>
      <c r="E3" s="1211"/>
      <c r="F3" s="1207"/>
      <c r="G3" s="724" t="s">
        <v>292</v>
      </c>
      <c r="H3" s="725" t="s">
        <v>292</v>
      </c>
    </row>
    <row r="4" spans="2:8" ht="23.25" customHeight="1">
      <c r="B4" s="726" t="s">
        <v>35</v>
      </c>
      <c r="C4" s="727" t="s">
        <v>73</v>
      </c>
      <c r="D4" s="1005" t="s">
        <v>629</v>
      </c>
      <c r="E4" s="728" t="s">
        <v>630</v>
      </c>
      <c r="F4" s="728" t="s">
        <v>631</v>
      </c>
      <c r="G4" s="730">
        <v>4459</v>
      </c>
      <c r="H4" s="731">
        <v>3993</v>
      </c>
    </row>
    <row r="5" spans="2:8" ht="23.25" customHeight="1">
      <c r="B5" s="726" t="s">
        <v>35</v>
      </c>
      <c r="C5" s="727" t="s">
        <v>73</v>
      </c>
      <c r="D5" s="1005" t="s">
        <v>629</v>
      </c>
      <c r="E5" s="728" t="s">
        <v>632</v>
      </c>
      <c r="F5" s="728" t="s">
        <v>631</v>
      </c>
      <c r="G5" s="730">
        <v>0</v>
      </c>
      <c r="H5" s="731">
        <v>631</v>
      </c>
    </row>
    <row r="6" spans="2:8" ht="25.5" customHeight="1">
      <c r="B6" s="726" t="s">
        <v>45</v>
      </c>
      <c r="C6" s="727" t="s">
        <v>49</v>
      </c>
      <c r="D6" s="1005" t="s">
        <v>629</v>
      </c>
      <c r="E6" s="728" t="s">
        <v>630</v>
      </c>
      <c r="F6" s="728" t="s">
        <v>631</v>
      </c>
      <c r="G6" s="730">
        <v>36139</v>
      </c>
      <c r="H6" s="731">
        <v>12447</v>
      </c>
    </row>
    <row r="7" spans="2:8" ht="55.5" customHeight="1">
      <c r="B7" s="726" t="s">
        <v>45</v>
      </c>
      <c r="C7" s="727" t="s">
        <v>49</v>
      </c>
      <c r="D7" s="1005" t="s">
        <v>629</v>
      </c>
      <c r="E7" s="728" t="s">
        <v>633</v>
      </c>
      <c r="F7" s="728" t="s">
        <v>631</v>
      </c>
      <c r="G7" s="730">
        <v>41026</v>
      </c>
      <c r="H7" s="731">
        <v>0</v>
      </c>
    </row>
    <row r="8" spans="2:8" ht="54" customHeight="1">
      <c r="B8" s="726" t="s">
        <v>265</v>
      </c>
      <c r="C8" s="727" t="s">
        <v>150</v>
      </c>
      <c r="D8" s="1005" t="s">
        <v>629</v>
      </c>
      <c r="E8" s="728" t="s">
        <v>634</v>
      </c>
      <c r="F8" s="728" t="s">
        <v>635</v>
      </c>
      <c r="G8" s="730">
        <v>3744198</v>
      </c>
      <c r="H8" s="731">
        <v>5101953</v>
      </c>
    </row>
    <row r="9" spans="2:8" ht="34.5" customHeight="1">
      <c r="B9" s="726" t="s">
        <v>248</v>
      </c>
      <c r="C9" s="727" t="s">
        <v>249</v>
      </c>
      <c r="D9" s="1005" t="s">
        <v>629</v>
      </c>
      <c r="E9" s="728" t="s">
        <v>632</v>
      </c>
      <c r="F9" s="728" t="s">
        <v>631</v>
      </c>
      <c r="G9" s="730">
        <v>0</v>
      </c>
      <c r="H9" s="731">
        <v>1285</v>
      </c>
    </row>
    <row r="10" spans="2:8" ht="32.25" customHeight="1">
      <c r="B10" s="726" t="s">
        <v>36</v>
      </c>
      <c r="C10" s="727" t="s">
        <v>50</v>
      </c>
      <c r="D10" s="1005" t="s">
        <v>629</v>
      </c>
      <c r="E10" s="728" t="s">
        <v>636</v>
      </c>
      <c r="F10" s="728" t="s">
        <v>631</v>
      </c>
      <c r="G10" s="730">
        <v>160526</v>
      </c>
      <c r="H10" s="731">
        <v>104311</v>
      </c>
    </row>
    <row r="11" spans="2:8" ht="36" customHeight="1">
      <c r="B11" s="726" t="s">
        <v>247</v>
      </c>
      <c r="C11" s="727" t="s">
        <v>159</v>
      </c>
      <c r="D11" s="728" t="s">
        <v>637</v>
      </c>
      <c r="E11" s="728" t="s">
        <v>638</v>
      </c>
      <c r="F11" s="729" t="s">
        <v>631</v>
      </c>
      <c r="G11" s="730">
        <v>384</v>
      </c>
      <c r="H11" s="731">
        <v>0</v>
      </c>
    </row>
    <row r="12" spans="2:8" ht="29.25" customHeight="1" thickBot="1">
      <c r="B12" s="732" t="s">
        <v>1</v>
      </c>
      <c r="C12" s="733"/>
      <c r="D12" s="733"/>
      <c r="E12" s="733"/>
      <c r="F12" s="734"/>
      <c r="G12" s="735">
        <v>3986732</v>
      </c>
      <c r="H12" s="736">
        <v>5224620</v>
      </c>
    </row>
  </sheetData>
  <mergeCells count="5">
    <mergeCell ref="F2:F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87" orientation="landscape" horizontalDpi="4294967293" r:id="rId1"/>
  <headerFooter>
    <oddHeader>&amp;L&amp;F&amp;R&amp;D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theme="9" tint="0.59999389629810485"/>
    <pageSetUpPr fitToPage="1"/>
  </sheetPr>
  <dimension ref="A1:K25"/>
  <sheetViews>
    <sheetView showGridLines="0" zoomScale="120" zoomScaleNormal="120" workbookViewId="0">
      <selection activeCell="E12" sqref="E12"/>
    </sheetView>
  </sheetViews>
  <sheetFormatPr baseColWidth="10" defaultRowHeight="10.5"/>
  <cols>
    <col min="1" max="1" width="9.7109375" style="3" customWidth="1"/>
    <col min="2" max="2" width="11.140625" style="3" customWidth="1"/>
    <col min="3" max="3" width="14.5703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9.28515625" style="3" customWidth="1"/>
    <col min="8" max="9" width="11.7109375" style="3" customWidth="1"/>
    <col min="10" max="16384" width="11.42578125" style="3"/>
  </cols>
  <sheetData>
    <row r="1" spans="1:11" ht="12" thickBot="1">
      <c r="A1" s="597" t="s">
        <v>48</v>
      </c>
      <c r="B1" s="5"/>
      <c r="C1" s="5"/>
    </row>
    <row r="2" spans="1:11" ht="11.25" thickBot="1"/>
    <row r="3" spans="1:11" ht="19.5" customHeight="1">
      <c r="B3" s="1214" t="s">
        <v>624</v>
      </c>
      <c r="C3" s="1216" t="s">
        <v>625</v>
      </c>
      <c r="D3" s="1216" t="s">
        <v>626</v>
      </c>
      <c r="E3" s="1218" t="s">
        <v>627</v>
      </c>
      <c r="F3" s="1212" t="s">
        <v>639</v>
      </c>
      <c r="G3" s="1212" t="s">
        <v>628</v>
      </c>
      <c r="H3" s="623">
        <v>42460</v>
      </c>
      <c r="I3" s="624">
        <v>42369</v>
      </c>
    </row>
    <row r="4" spans="1:11" ht="19.5" customHeight="1">
      <c r="B4" s="1215"/>
      <c r="C4" s="1217"/>
      <c r="D4" s="1217"/>
      <c r="E4" s="1219"/>
      <c r="F4" s="1213"/>
      <c r="G4" s="1213"/>
      <c r="H4" s="625" t="s">
        <v>292</v>
      </c>
      <c r="I4" s="626" t="s">
        <v>292</v>
      </c>
    </row>
    <row r="5" spans="1:11" ht="20.100000000000001" customHeight="1">
      <c r="B5" s="627" t="s">
        <v>45</v>
      </c>
      <c r="C5" s="628" t="s">
        <v>49</v>
      </c>
      <c r="D5" s="633" t="s">
        <v>629</v>
      </c>
      <c r="E5" s="633" t="s">
        <v>640</v>
      </c>
      <c r="F5" s="629" t="s">
        <v>641</v>
      </c>
      <c r="G5" s="628" t="s">
        <v>642</v>
      </c>
      <c r="H5" s="630">
        <v>2287831</v>
      </c>
      <c r="I5" s="631">
        <v>2098422</v>
      </c>
    </row>
    <row r="6" spans="1:11" ht="20.100000000000001" customHeight="1">
      <c r="B6" s="627" t="s">
        <v>45</v>
      </c>
      <c r="C6" s="628" t="s">
        <v>49</v>
      </c>
      <c r="D6" s="633" t="s">
        <v>629</v>
      </c>
      <c r="E6" s="633" t="s">
        <v>643</v>
      </c>
      <c r="F6" s="629" t="s">
        <v>641</v>
      </c>
      <c r="G6" s="628" t="s">
        <v>644</v>
      </c>
      <c r="H6" s="630">
        <v>0</v>
      </c>
      <c r="I6" s="631">
        <v>125398</v>
      </c>
    </row>
    <row r="7" spans="1:11" ht="20.100000000000001" customHeight="1">
      <c r="B7" s="627" t="s">
        <v>45</v>
      </c>
      <c r="C7" s="628" t="s">
        <v>49</v>
      </c>
      <c r="D7" s="633" t="s">
        <v>629</v>
      </c>
      <c r="E7" s="633" t="s">
        <v>645</v>
      </c>
      <c r="F7" s="629" t="s">
        <v>641</v>
      </c>
      <c r="G7" s="628" t="s">
        <v>646</v>
      </c>
      <c r="H7" s="630">
        <v>23361</v>
      </c>
      <c r="I7" s="631">
        <v>33157</v>
      </c>
    </row>
    <row r="8" spans="1:11" ht="20.100000000000001" customHeight="1">
      <c r="B8" s="627" t="s">
        <v>45</v>
      </c>
      <c r="C8" s="628" t="s">
        <v>49</v>
      </c>
      <c r="D8" s="633" t="s">
        <v>629</v>
      </c>
      <c r="E8" s="633" t="s">
        <v>647</v>
      </c>
      <c r="F8" s="629" t="s">
        <v>641</v>
      </c>
      <c r="G8" s="628" t="s">
        <v>648</v>
      </c>
      <c r="H8" s="630">
        <v>36455</v>
      </c>
      <c r="I8" s="631">
        <v>109157</v>
      </c>
    </row>
    <row r="9" spans="1:11" ht="20.100000000000001" customHeight="1">
      <c r="B9" s="627" t="s">
        <v>45</v>
      </c>
      <c r="C9" s="628" t="s">
        <v>49</v>
      </c>
      <c r="D9" s="633" t="s">
        <v>629</v>
      </c>
      <c r="E9" s="628" t="s">
        <v>649</v>
      </c>
      <c r="F9" s="629" t="s">
        <v>641</v>
      </c>
      <c r="G9" s="628" t="s">
        <v>631</v>
      </c>
      <c r="H9" s="630">
        <v>28699</v>
      </c>
      <c r="I9" s="631">
        <v>0</v>
      </c>
    </row>
    <row r="10" spans="1:11" ht="20.100000000000001" customHeight="1">
      <c r="B10" s="627" t="s">
        <v>45</v>
      </c>
      <c r="C10" s="628" t="s">
        <v>49</v>
      </c>
      <c r="D10" s="633" t="s">
        <v>629</v>
      </c>
      <c r="E10" s="628" t="s">
        <v>650</v>
      </c>
      <c r="F10" s="629" t="s">
        <v>641</v>
      </c>
      <c r="G10" s="628" t="s">
        <v>631</v>
      </c>
      <c r="H10" s="630">
        <v>9798</v>
      </c>
      <c r="I10" s="631">
        <v>0</v>
      </c>
    </row>
    <row r="11" spans="1:11" ht="20.100000000000001" customHeight="1">
      <c r="B11" s="627" t="s">
        <v>45</v>
      </c>
      <c r="C11" s="628" t="s">
        <v>49</v>
      </c>
      <c r="D11" s="633" t="s">
        <v>629</v>
      </c>
      <c r="E11" s="633" t="s">
        <v>651</v>
      </c>
      <c r="F11" s="629" t="s">
        <v>641</v>
      </c>
      <c r="G11" s="628" t="s">
        <v>631</v>
      </c>
      <c r="H11" s="630">
        <v>53609</v>
      </c>
      <c r="I11" s="631">
        <v>46367</v>
      </c>
    </row>
    <row r="12" spans="1:11" ht="20.100000000000001" customHeight="1">
      <c r="B12" s="627" t="s">
        <v>36</v>
      </c>
      <c r="C12" s="628" t="s">
        <v>50</v>
      </c>
      <c r="D12" s="633" t="s">
        <v>629</v>
      </c>
      <c r="E12" s="628" t="s">
        <v>652</v>
      </c>
      <c r="F12" s="629" t="s">
        <v>641</v>
      </c>
      <c r="G12" s="628" t="s">
        <v>653</v>
      </c>
      <c r="H12" s="630">
        <v>292692</v>
      </c>
      <c r="I12" s="631">
        <v>413111</v>
      </c>
      <c r="J12" s="4"/>
      <c r="K12" s="4"/>
    </row>
    <row r="13" spans="1:11" ht="20.100000000000001" customHeight="1">
      <c r="B13" s="627" t="s">
        <v>36</v>
      </c>
      <c r="C13" s="628" t="s">
        <v>50</v>
      </c>
      <c r="D13" s="633" t="s">
        <v>629</v>
      </c>
      <c r="E13" s="633" t="s">
        <v>654</v>
      </c>
      <c r="F13" s="629" t="s">
        <v>641</v>
      </c>
      <c r="G13" s="628" t="s">
        <v>655</v>
      </c>
      <c r="H13" s="630">
        <v>317329</v>
      </c>
      <c r="I13" s="631">
        <v>188030</v>
      </c>
      <c r="J13" s="4"/>
      <c r="K13" s="4"/>
    </row>
    <row r="14" spans="1:11" ht="36" customHeight="1">
      <c r="B14" s="627" t="s">
        <v>37</v>
      </c>
      <c r="C14" s="628" t="s">
        <v>38</v>
      </c>
      <c r="D14" s="633" t="s">
        <v>629</v>
      </c>
      <c r="E14" s="633" t="s">
        <v>656</v>
      </c>
      <c r="F14" s="634" t="s">
        <v>641</v>
      </c>
      <c r="G14" s="633" t="s">
        <v>657</v>
      </c>
      <c r="H14" s="630">
        <v>218180</v>
      </c>
      <c r="I14" s="631">
        <v>404277</v>
      </c>
      <c r="J14" s="4"/>
      <c r="K14" s="4"/>
    </row>
    <row r="15" spans="1:11" ht="36" customHeight="1">
      <c r="B15" s="627" t="s">
        <v>35</v>
      </c>
      <c r="C15" s="628" t="s">
        <v>73</v>
      </c>
      <c r="D15" s="633" t="s">
        <v>629</v>
      </c>
      <c r="E15" s="633" t="s">
        <v>658</v>
      </c>
      <c r="F15" s="634" t="s">
        <v>641</v>
      </c>
      <c r="G15" s="633" t="s">
        <v>659</v>
      </c>
      <c r="H15" s="630">
        <v>3013435</v>
      </c>
      <c r="I15" s="631">
        <v>3068251</v>
      </c>
      <c r="J15" s="4"/>
      <c r="K15" s="4"/>
    </row>
    <row r="16" spans="1:11" ht="29.25" customHeight="1">
      <c r="B16" s="627" t="s">
        <v>35</v>
      </c>
      <c r="C16" s="628" t="s">
        <v>73</v>
      </c>
      <c r="D16" s="633" t="s">
        <v>629</v>
      </c>
      <c r="E16" s="633" t="s">
        <v>660</v>
      </c>
      <c r="F16" s="634" t="s">
        <v>641</v>
      </c>
      <c r="G16" s="633" t="s">
        <v>631</v>
      </c>
      <c r="H16" s="630">
        <v>102259</v>
      </c>
      <c r="I16" s="631">
        <v>152930</v>
      </c>
      <c r="J16" s="4"/>
      <c r="K16" s="4"/>
    </row>
    <row r="17" spans="2:11" ht="44.25" customHeight="1">
      <c r="B17" s="627" t="s">
        <v>35</v>
      </c>
      <c r="C17" s="628" t="s">
        <v>73</v>
      </c>
      <c r="D17" s="633" t="s">
        <v>629</v>
      </c>
      <c r="E17" s="633" t="s">
        <v>661</v>
      </c>
      <c r="F17" s="634" t="s">
        <v>662</v>
      </c>
      <c r="G17" s="633" t="s">
        <v>663</v>
      </c>
      <c r="H17" s="630">
        <v>2123534</v>
      </c>
      <c r="I17" s="631">
        <v>2246174</v>
      </c>
      <c r="J17" s="4"/>
      <c r="K17" s="4"/>
    </row>
    <row r="18" spans="2:11" ht="20.100000000000001" customHeight="1">
      <c r="B18" s="627" t="s">
        <v>676</v>
      </c>
      <c r="C18" s="628" t="s">
        <v>87</v>
      </c>
      <c r="D18" s="633" t="s">
        <v>629</v>
      </c>
      <c r="E18" s="633" t="s">
        <v>664</v>
      </c>
      <c r="F18" s="634" t="s">
        <v>641</v>
      </c>
      <c r="G18" s="633" t="s">
        <v>631</v>
      </c>
      <c r="H18" s="630">
        <v>145523</v>
      </c>
      <c r="I18" s="631">
        <v>11705</v>
      </c>
      <c r="J18" s="4"/>
      <c r="K18" s="4"/>
    </row>
    <row r="19" spans="2:11" ht="20.100000000000001" customHeight="1">
      <c r="B19" s="627" t="s">
        <v>247</v>
      </c>
      <c r="C19" s="628" t="s">
        <v>159</v>
      </c>
      <c r="D19" s="628" t="s">
        <v>637</v>
      </c>
      <c r="E19" s="633" t="s">
        <v>665</v>
      </c>
      <c r="F19" s="634" t="s">
        <v>641</v>
      </c>
      <c r="G19" s="633" t="s">
        <v>631</v>
      </c>
      <c r="H19" s="630">
        <v>0</v>
      </c>
      <c r="I19" s="631">
        <v>20324047</v>
      </c>
    </row>
    <row r="20" spans="2:11" ht="20.100000000000001" customHeight="1">
      <c r="B20" s="632" t="s">
        <v>238</v>
      </c>
      <c r="C20" s="628" t="s">
        <v>246</v>
      </c>
      <c r="D20" s="633" t="s">
        <v>666</v>
      </c>
      <c r="E20" s="633" t="s">
        <v>667</v>
      </c>
      <c r="F20" s="634" t="s">
        <v>641</v>
      </c>
      <c r="G20" s="633" t="s">
        <v>631</v>
      </c>
      <c r="H20" s="635">
        <v>14994</v>
      </c>
      <c r="I20" s="636">
        <v>18182</v>
      </c>
    </row>
    <row r="21" spans="2:11" ht="20.100000000000001" customHeight="1">
      <c r="B21" s="632" t="s">
        <v>239</v>
      </c>
      <c r="C21" s="628" t="s">
        <v>240</v>
      </c>
      <c r="D21" s="1006" t="s">
        <v>666</v>
      </c>
      <c r="E21" s="1007" t="s">
        <v>668</v>
      </c>
      <c r="F21" s="1008" t="s">
        <v>641</v>
      </c>
      <c r="G21" s="1007" t="s">
        <v>631</v>
      </c>
      <c r="H21" s="635">
        <v>0</v>
      </c>
      <c r="I21" s="636">
        <v>32901</v>
      </c>
    </row>
    <row r="22" spans="2:11" ht="20.100000000000001" customHeight="1">
      <c r="B22" s="632" t="s">
        <v>265</v>
      </c>
      <c r="C22" s="633" t="s">
        <v>150</v>
      </c>
      <c r="D22" s="633" t="s">
        <v>629</v>
      </c>
      <c r="E22" s="1007" t="s">
        <v>669</v>
      </c>
      <c r="F22" s="1008" t="s">
        <v>641</v>
      </c>
      <c r="G22" s="1007" t="s">
        <v>670</v>
      </c>
      <c r="H22" s="635">
        <v>3616357</v>
      </c>
      <c r="I22" s="636">
        <v>14896242</v>
      </c>
    </row>
    <row r="23" spans="2:11" ht="23.25" customHeight="1" thickBot="1">
      <c r="B23" s="637" t="s">
        <v>1</v>
      </c>
      <c r="C23" s="638"/>
      <c r="D23" s="638"/>
      <c r="E23" s="638"/>
      <c r="F23" s="638"/>
      <c r="G23" s="638"/>
      <c r="H23" s="639">
        <v>12284056</v>
      </c>
      <c r="I23" s="640">
        <v>44168351</v>
      </c>
    </row>
    <row r="25" spans="2:11">
      <c r="H25" s="6"/>
      <c r="I25" s="6"/>
      <c r="J25" s="6"/>
    </row>
  </sheetData>
  <mergeCells count="6">
    <mergeCell ref="F3:F4"/>
    <mergeCell ref="G3:G4"/>
    <mergeCell ref="B3:B4"/>
    <mergeCell ref="C3:C4"/>
    <mergeCell ref="D3:D4"/>
    <mergeCell ref="E3:E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0.59999389629810485"/>
    <pageSetUpPr fitToPage="1"/>
  </sheetPr>
  <dimension ref="A1:I19"/>
  <sheetViews>
    <sheetView showGridLines="0" topLeftCell="A12" zoomScaleNormal="100" workbookViewId="0">
      <selection activeCell="J19" sqref="J19"/>
    </sheetView>
  </sheetViews>
  <sheetFormatPr baseColWidth="10" defaultRowHeight="10.5"/>
  <cols>
    <col min="1" max="2" width="11.42578125" style="3" customWidth="1"/>
    <col min="3" max="3" width="19.7109375" style="3" customWidth="1"/>
    <col min="4" max="4" width="11.28515625" style="3" customWidth="1"/>
    <col min="5" max="5" width="36.5703125" style="3" customWidth="1"/>
    <col min="6" max="9" width="8.7109375" style="3" customWidth="1"/>
    <col min="10" max="16384" width="11.42578125" style="3"/>
  </cols>
  <sheetData>
    <row r="1" spans="1:9" ht="12" thickBot="1">
      <c r="A1" s="597" t="s">
        <v>48</v>
      </c>
    </row>
    <row r="2" spans="1:9" ht="11.25" thickBot="1"/>
    <row r="3" spans="1:9" ht="19.5" customHeight="1">
      <c r="B3" s="1224" t="s">
        <v>671</v>
      </c>
      <c r="C3" s="1226" t="s">
        <v>672</v>
      </c>
      <c r="D3" s="1226" t="s">
        <v>626</v>
      </c>
      <c r="E3" s="1226" t="s">
        <v>673</v>
      </c>
      <c r="F3" s="1228">
        <v>42460</v>
      </c>
      <c r="G3" s="1229"/>
      <c r="H3" s="1220">
        <v>42094</v>
      </c>
      <c r="I3" s="1220"/>
    </row>
    <row r="4" spans="1:9" ht="15.75" customHeight="1">
      <c r="B4" s="1225"/>
      <c r="C4" s="1227"/>
      <c r="D4" s="1227"/>
      <c r="E4" s="1227"/>
      <c r="F4" s="1221" t="s">
        <v>292</v>
      </c>
      <c r="G4" s="1222"/>
      <c r="H4" s="1223" t="s">
        <v>292</v>
      </c>
      <c r="I4" s="1223"/>
    </row>
    <row r="5" spans="1:9" ht="41.25" customHeight="1" thickBot="1">
      <c r="B5" s="1225"/>
      <c r="C5" s="1227"/>
      <c r="D5" s="1227"/>
      <c r="E5" s="1227"/>
      <c r="F5" s="1009" t="s">
        <v>674</v>
      </c>
      <c r="G5" s="1009" t="s">
        <v>675</v>
      </c>
      <c r="H5" s="1009" t="s">
        <v>674</v>
      </c>
      <c r="I5" s="1009" t="s">
        <v>675</v>
      </c>
    </row>
    <row r="6" spans="1:9" ht="22.5" customHeight="1">
      <c r="B6" s="716" t="s">
        <v>243</v>
      </c>
      <c r="C6" s="717" t="s">
        <v>38</v>
      </c>
      <c r="D6" s="643" t="s">
        <v>677</v>
      </c>
      <c r="E6" s="633" t="s">
        <v>656</v>
      </c>
      <c r="F6" s="718">
        <v>1046759</v>
      </c>
      <c r="G6" s="718">
        <v>-1039536</v>
      </c>
      <c r="H6" s="718">
        <v>237623</v>
      </c>
      <c r="I6" s="719">
        <v>-230400</v>
      </c>
    </row>
    <row r="7" spans="1:9" ht="22.5" customHeight="1">
      <c r="B7" s="641" t="s">
        <v>676</v>
      </c>
      <c r="C7" s="642" t="s">
        <v>266</v>
      </c>
      <c r="D7" s="643" t="s">
        <v>677</v>
      </c>
      <c r="E7" s="633" t="s">
        <v>664</v>
      </c>
      <c r="F7" s="645">
        <v>245183</v>
      </c>
      <c r="G7" s="645">
        <v>-245183</v>
      </c>
      <c r="H7" s="645">
        <v>88540</v>
      </c>
      <c r="I7" s="646">
        <v>-88540</v>
      </c>
    </row>
    <row r="8" spans="1:9" ht="22.5" customHeight="1">
      <c r="B8" s="641" t="s">
        <v>36</v>
      </c>
      <c r="C8" s="642" t="s">
        <v>244</v>
      </c>
      <c r="D8" s="643" t="s">
        <v>677</v>
      </c>
      <c r="E8" s="648" t="s">
        <v>652</v>
      </c>
      <c r="F8" s="645">
        <v>381114</v>
      </c>
      <c r="G8" s="645">
        <v>-312549</v>
      </c>
      <c r="H8" s="645">
        <v>514416</v>
      </c>
      <c r="I8" s="646">
        <v>-514416</v>
      </c>
    </row>
    <row r="9" spans="1:9" ht="22.5" customHeight="1">
      <c r="B9" s="641" t="s">
        <v>45</v>
      </c>
      <c r="C9" s="642" t="s">
        <v>49</v>
      </c>
      <c r="D9" s="643" t="s">
        <v>677</v>
      </c>
      <c r="E9" s="633" t="s">
        <v>643</v>
      </c>
      <c r="F9" s="645">
        <v>0</v>
      </c>
      <c r="G9" s="645">
        <v>0</v>
      </c>
      <c r="H9" s="645">
        <v>42981</v>
      </c>
      <c r="I9" s="646">
        <v>-42981</v>
      </c>
    </row>
    <row r="10" spans="1:9" ht="22.5" customHeight="1">
      <c r="B10" s="641" t="s">
        <v>45</v>
      </c>
      <c r="C10" s="642" t="s">
        <v>49</v>
      </c>
      <c r="D10" s="643" t="s">
        <v>677</v>
      </c>
      <c r="E10" s="650" t="s">
        <v>678</v>
      </c>
      <c r="F10" s="645">
        <v>0</v>
      </c>
      <c r="G10" s="645">
        <v>0</v>
      </c>
      <c r="H10" s="645">
        <v>573344</v>
      </c>
      <c r="I10" s="646">
        <v>0</v>
      </c>
    </row>
    <row r="11" spans="1:9" ht="22.5" customHeight="1">
      <c r="B11" s="641" t="s">
        <v>45</v>
      </c>
      <c r="C11" s="642" t="s">
        <v>49</v>
      </c>
      <c r="D11" s="643" t="s">
        <v>677</v>
      </c>
      <c r="E11" s="633" t="s">
        <v>640</v>
      </c>
      <c r="F11" s="645">
        <v>702401</v>
      </c>
      <c r="G11" s="645">
        <v>-702401</v>
      </c>
      <c r="H11" s="645">
        <v>254069</v>
      </c>
      <c r="I11" s="646">
        <v>0</v>
      </c>
    </row>
    <row r="12" spans="1:9" ht="22.5" customHeight="1">
      <c r="B12" s="641" t="s">
        <v>36</v>
      </c>
      <c r="C12" s="642" t="s">
        <v>244</v>
      </c>
      <c r="D12" s="643" t="s">
        <v>677</v>
      </c>
      <c r="E12" s="633" t="s">
        <v>654</v>
      </c>
      <c r="F12" s="645">
        <v>317329</v>
      </c>
      <c r="G12" s="645">
        <v>0</v>
      </c>
      <c r="H12" s="645">
        <v>102652</v>
      </c>
      <c r="I12" s="646">
        <v>0</v>
      </c>
    </row>
    <row r="13" spans="1:9" ht="31.5" customHeight="1">
      <c r="B13" s="647" t="s">
        <v>265</v>
      </c>
      <c r="C13" s="644" t="s">
        <v>150</v>
      </c>
      <c r="D13" s="643" t="s">
        <v>677</v>
      </c>
      <c r="E13" s="633" t="s">
        <v>634</v>
      </c>
      <c r="F13" s="645">
        <v>7092733</v>
      </c>
      <c r="G13" s="645">
        <v>0</v>
      </c>
      <c r="H13" s="645">
        <v>5359239</v>
      </c>
      <c r="I13" s="646">
        <v>0</v>
      </c>
    </row>
    <row r="14" spans="1:9" ht="30.75" customHeight="1">
      <c r="B14" s="647" t="s">
        <v>35</v>
      </c>
      <c r="C14" s="644" t="s">
        <v>245</v>
      </c>
      <c r="D14" s="643" t="s">
        <v>677</v>
      </c>
      <c r="E14" s="633" t="s">
        <v>661</v>
      </c>
      <c r="F14" s="645">
        <v>11625252</v>
      </c>
      <c r="G14" s="645">
        <v>-4755303</v>
      </c>
      <c r="H14" s="645">
        <v>6727714</v>
      </c>
      <c r="I14" s="646">
        <v>-5607640</v>
      </c>
    </row>
    <row r="15" spans="1:9" ht="22.5" customHeight="1">
      <c r="B15" s="649" t="s">
        <v>35</v>
      </c>
      <c r="C15" s="643" t="s">
        <v>245</v>
      </c>
      <c r="D15" s="643" t="s">
        <v>677</v>
      </c>
      <c r="E15" s="633" t="s">
        <v>679</v>
      </c>
      <c r="F15" s="645">
        <v>0</v>
      </c>
      <c r="G15" s="645">
        <v>0</v>
      </c>
      <c r="H15" s="645">
        <v>30364</v>
      </c>
      <c r="I15" s="646">
        <v>-30364</v>
      </c>
    </row>
    <row r="16" spans="1:9" ht="22.5" customHeight="1">
      <c r="B16" s="649" t="s">
        <v>35</v>
      </c>
      <c r="C16" s="643" t="s">
        <v>245</v>
      </c>
      <c r="D16" s="643" t="s">
        <v>677</v>
      </c>
      <c r="E16" s="633" t="s">
        <v>658</v>
      </c>
      <c r="F16" s="645">
        <v>5009524</v>
      </c>
      <c r="G16" s="645">
        <v>-4162814</v>
      </c>
      <c r="H16" s="645">
        <v>0</v>
      </c>
      <c r="I16" s="646">
        <v>0</v>
      </c>
    </row>
    <row r="17" spans="2:9" ht="22.5" customHeight="1" thickBot="1">
      <c r="B17" s="651" t="s">
        <v>238</v>
      </c>
      <c r="C17" s="720" t="s">
        <v>246</v>
      </c>
      <c r="D17" s="1010" t="s">
        <v>666</v>
      </c>
      <c r="E17" s="652" t="s">
        <v>680</v>
      </c>
      <c r="F17" s="653">
        <v>69723</v>
      </c>
      <c r="G17" s="653">
        <v>-69723</v>
      </c>
      <c r="H17" s="653">
        <v>0</v>
      </c>
      <c r="I17" s="654">
        <v>0</v>
      </c>
    </row>
    <row r="19" spans="2:9" ht="12.75">
      <c r="B19" s="1081" t="s">
        <v>929</v>
      </c>
    </row>
  </sheetData>
  <mergeCells count="8">
    <mergeCell ref="H3:I3"/>
    <mergeCell ref="F4:G4"/>
    <mergeCell ref="H4:I4"/>
    <mergeCell ref="B3:B5"/>
    <mergeCell ref="C3:C5"/>
    <mergeCell ref="D3:D5"/>
    <mergeCell ref="E3:E5"/>
    <mergeCell ref="F3:G3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&amp;L&amp;F&amp;R&amp;D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0.59999389629810485"/>
    <pageSetUpPr fitToPage="1"/>
  </sheetPr>
  <dimension ref="B1:F9"/>
  <sheetViews>
    <sheetView showGridLines="0" workbookViewId="0">
      <selection activeCell="C17" sqref="C17"/>
    </sheetView>
  </sheetViews>
  <sheetFormatPr baseColWidth="10" defaultRowHeight="10.5"/>
  <cols>
    <col min="1" max="1" width="11.42578125" style="70"/>
    <col min="2" max="2" width="20.5703125" style="70" customWidth="1"/>
    <col min="3" max="4" width="13.7109375" style="70" customWidth="1"/>
    <col min="5" max="16384" width="11.42578125" style="70"/>
  </cols>
  <sheetData>
    <row r="1" spans="2:6" ht="11.25" thickBot="1">
      <c r="C1" s="115"/>
      <c r="D1" s="115"/>
    </row>
    <row r="2" spans="2:6" ht="30" customHeight="1">
      <c r="B2" s="249"/>
      <c r="C2" s="250">
        <v>42460</v>
      </c>
      <c r="D2" s="251">
        <v>42094</v>
      </c>
    </row>
    <row r="3" spans="2:6">
      <c r="B3" s="693"/>
      <c r="C3" s="681" t="s">
        <v>292</v>
      </c>
      <c r="D3" s="691" t="s">
        <v>292</v>
      </c>
    </row>
    <row r="4" spans="2:6" ht="17.25" customHeight="1">
      <c r="B4" s="1011" t="s">
        <v>681</v>
      </c>
      <c r="C4" s="252">
        <v>80610</v>
      </c>
      <c r="D4" s="253">
        <v>95598</v>
      </c>
    </row>
    <row r="5" spans="2:6" ht="17.25" customHeight="1">
      <c r="B5" s="1011" t="s">
        <v>682</v>
      </c>
      <c r="C5" s="252">
        <v>4621</v>
      </c>
      <c r="D5" s="253">
        <v>6145</v>
      </c>
    </row>
    <row r="6" spans="2:6" ht="17.25" customHeight="1" thickBot="1">
      <c r="B6" s="1012" t="s">
        <v>1</v>
      </c>
      <c r="C6" s="682">
        <v>85231</v>
      </c>
      <c r="D6" s="692">
        <v>101743</v>
      </c>
    </row>
    <row r="7" spans="2:6" ht="17.25" customHeight="1"/>
    <row r="8" spans="2:6" ht="17.25" customHeight="1"/>
    <row r="9" spans="2:6" ht="17.25" customHeight="1">
      <c r="F9" s="715"/>
    </row>
  </sheetData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&amp;L&amp;F&amp;R&amp;D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0.59999389629810485"/>
  </sheetPr>
  <dimension ref="B1:G17"/>
  <sheetViews>
    <sheetView showGridLines="0" workbookViewId="0">
      <selection activeCell="B18" sqref="B18"/>
    </sheetView>
  </sheetViews>
  <sheetFormatPr baseColWidth="10" defaultRowHeight="10.5"/>
  <cols>
    <col min="1" max="1" width="11.42578125" style="116"/>
    <col min="2" max="2" width="38.28515625" style="116" customWidth="1"/>
    <col min="3" max="4" width="13.7109375" style="116" customWidth="1"/>
    <col min="5" max="5" width="20.7109375" style="116" customWidth="1"/>
    <col min="6" max="6" width="11.85546875" style="117" customWidth="1"/>
    <col min="7" max="16384" width="11.42578125" style="116"/>
  </cols>
  <sheetData>
    <row r="1" spans="2:7" ht="11.25" thickBot="1"/>
    <row r="2" spans="2:7" ht="15.75" customHeight="1">
      <c r="B2" s="1230" t="s">
        <v>683</v>
      </c>
      <c r="C2" s="296">
        <v>42460</v>
      </c>
      <c r="D2" s="297">
        <v>42369</v>
      </c>
    </row>
    <row r="3" spans="2:7" ht="15.75" customHeight="1">
      <c r="B3" s="1231"/>
      <c r="C3" s="298" t="s">
        <v>292</v>
      </c>
      <c r="D3" s="299" t="s">
        <v>292</v>
      </c>
    </row>
    <row r="4" spans="2:7" ht="18" customHeight="1">
      <c r="B4" s="1013" t="s">
        <v>684</v>
      </c>
      <c r="C4" s="616">
        <v>2352155</v>
      </c>
      <c r="D4" s="615">
        <v>2853623</v>
      </c>
      <c r="E4" s="17"/>
    </row>
    <row r="5" spans="2:7" ht="18" customHeight="1">
      <c r="B5" s="1013" t="s">
        <v>685</v>
      </c>
      <c r="C5" s="616">
        <v>882706</v>
      </c>
      <c r="D5" s="615">
        <v>676780</v>
      </c>
      <c r="E5" s="17"/>
    </row>
    <row r="6" spans="2:7" ht="18" customHeight="1">
      <c r="B6" s="1013" t="s">
        <v>686</v>
      </c>
      <c r="C6" s="616">
        <v>222269</v>
      </c>
      <c r="D6" s="615">
        <v>113297</v>
      </c>
      <c r="E6" s="17"/>
      <c r="G6" s="203"/>
    </row>
    <row r="7" spans="2:7" ht="18" customHeight="1" thickBot="1">
      <c r="B7" s="1014" t="s">
        <v>1</v>
      </c>
      <c r="C7" s="300">
        <v>3457130</v>
      </c>
      <c r="D7" s="301">
        <v>3643700</v>
      </c>
      <c r="E7" s="17"/>
    </row>
    <row r="8" spans="2:7">
      <c r="F8" s="116"/>
    </row>
    <row r="9" spans="2:7">
      <c r="C9" s="613"/>
      <c r="D9" s="617"/>
      <c r="E9" s="528"/>
      <c r="F9" s="530"/>
    </row>
    <row r="10" spans="2:7">
      <c r="E10" s="529"/>
      <c r="F10" s="531"/>
    </row>
    <row r="11" spans="2:7">
      <c r="D11" s="117"/>
      <c r="F11" s="116"/>
    </row>
    <row r="12" spans="2:7">
      <c r="D12" s="117"/>
      <c r="F12" s="116"/>
    </row>
    <row r="13" spans="2:7">
      <c r="D13" s="117"/>
      <c r="F13" s="116"/>
    </row>
    <row r="14" spans="2:7">
      <c r="D14" s="117"/>
      <c r="F14" s="116"/>
    </row>
    <row r="15" spans="2:7">
      <c r="D15" s="117"/>
      <c r="F15" s="116"/>
    </row>
    <row r="16" spans="2:7">
      <c r="D16" s="117"/>
      <c r="F16" s="116"/>
    </row>
    <row r="17" spans="4:6">
      <c r="D17" s="117"/>
      <c r="F17" s="116"/>
    </row>
  </sheetData>
  <mergeCells count="1">
    <mergeCell ref="B2:B3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3:L150"/>
  <sheetViews>
    <sheetView topLeftCell="A122" workbookViewId="0">
      <selection activeCell="E140" sqref="E140"/>
    </sheetView>
  </sheetViews>
  <sheetFormatPr baseColWidth="10" defaultRowHeight="10.5"/>
  <cols>
    <col min="1" max="1" width="10.42578125" style="767" customWidth="1"/>
    <col min="2" max="2" width="56.85546875" style="771" customWidth="1"/>
    <col min="3" max="8" width="16.7109375" style="771" customWidth="1"/>
    <col min="9" max="256" width="11.42578125" style="771"/>
    <col min="257" max="257" width="10.42578125" style="771" customWidth="1"/>
    <col min="258" max="258" width="56.85546875" style="771" customWidth="1"/>
    <col min="259" max="264" width="16.7109375" style="771" customWidth="1"/>
    <col min="265" max="512" width="11.42578125" style="771"/>
    <col min="513" max="513" width="10.42578125" style="771" customWidth="1"/>
    <col min="514" max="514" width="56.85546875" style="771" customWidth="1"/>
    <col min="515" max="520" width="16.7109375" style="771" customWidth="1"/>
    <col min="521" max="768" width="11.42578125" style="771"/>
    <col min="769" max="769" width="10.42578125" style="771" customWidth="1"/>
    <col min="770" max="770" width="56.85546875" style="771" customWidth="1"/>
    <col min="771" max="776" width="16.7109375" style="771" customWidth="1"/>
    <col min="777" max="1024" width="11.42578125" style="771"/>
    <col min="1025" max="1025" width="10.42578125" style="771" customWidth="1"/>
    <col min="1026" max="1026" width="56.85546875" style="771" customWidth="1"/>
    <col min="1027" max="1032" width="16.7109375" style="771" customWidth="1"/>
    <col min="1033" max="1280" width="11.42578125" style="771"/>
    <col min="1281" max="1281" width="10.42578125" style="771" customWidth="1"/>
    <col min="1282" max="1282" width="56.85546875" style="771" customWidth="1"/>
    <col min="1283" max="1288" width="16.7109375" style="771" customWidth="1"/>
    <col min="1289" max="1536" width="11.42578125" style="771"/>
    <col min="1537" max="1537" width="10.42578125" style="771" customWidth="1"/>
    <col min="1538" max="1538" width="56.85546875" style="771" customWidth="1"/>
    <col min="1539" max="1544" width="16.7109375" style="771" customWidth="1"/>
    <col min="1545" max="1792" width="11.42578125" style="771"/>
    <col min="1793" max="1793" width="10.42578125" style="771" customWidth="1"/>
    <col min="1794" max="1794" width="56.85546875" style="771" customWidth="1"/>
    <col min="1795" max="1800" width="16.7109375" style="771" customWidth="1"/>
    <col min="1801" max="2048" width="11.42578125" style="771"/>
    <col min="2049" max="2049" width="10.42578125" style="771" customWidth="1"/>
    <col min="2050" max="2050" width="56.85546875" style="771" customWidth="1"/>
    <col min="2051" max="2056" width="16.7109375" style="771" customWidth="1"/>
    <col min="2057" max="2304" width="11.42578125" style="771"/>
    <col min="2305" max="2305" width="10.42578125" style="771" customWidth="1"/>
    <col min="2306" max="2306" width="56.85546875" style="771" customWidth="1"/>
    <col min="2307" max="2312" width="16.7109375" style="771" customWidth="1"/>
    <col min="2313" max="2560" width="11.42578125" style="771"/>
    <col min="2561" max="2561" width="10.42578125" style="771" customWidth="1"/>
    <col min="2562" max="2562" width="56.85546875" style="771" customWidth="1"/>
    <col min="2563" max="2568" width="16.7109375" style="771" customWidth="1"/>
    <col min="2569" max="2816" width="11.42578125" style="771"/>
    <col min="2817" max="2817" width="10.42578125" style="771" customWidth="1"/>
    <col min="2818" max="2818" width="56.85546875" style="771" customWidth="1"/>
    <col min="2819" max="2824" width="16.7109375" style="771" customWidth="1"/>
    <col min="2825" max="3072" width="11.42578125" style="771"/>
    <col min="3073" max="3073" width="10.42578125" style="771" customWidth="1"/>
    <col min="3074" max="3074" width="56.85546875" style="771" customWidth="1"/>
    <col min="3075" max="3080" width="16.7109375" style="771" customWidth="1"/>
    <col min="3081" max="3328" width="11.42578125" style="771"/>
    <col min="3329" max="3329" width="10.42578125" style="771" customWidth="1"/>
    <col min="3330" max="3330" width="56.85546875" style="771" customWidth="1"/>
    <col min="3331" max="3336" width="16.7109375" style="771" customWidth="1"/>
    <col min="3337" max="3584" width="11.42578125" style="771"/>
    <col min="3585" max="3585" width="10.42578125" style="771" customWidth="1"/>
    <col min="3586" max="3586" width="56.85546875" style="771" customWidth="1"/>
    <col min="3587" max="3592" width="16.7109375" style="771" customWidth="1"/>
    <col min="3593" max="3840" width="11.42578125" style="771"/>
    <col min="3841" max="3841" width="10.42578125" style="771" customWidth="1"/>
    <col min="3842" max="3842" width="56.85546875" style="771" customWidth="1"/>
    <col min="3843" max="3848" width="16.7109375" style="771" customWidth="1"/>
    <col min="3849" max="4096" width="11.42578125" style="771"/>
    <col min="4097" max="4097" width="10.42578125" style="771" customWidth="1"/>
    <col min="4098" max="4098" width="56.85546875" style="771" customWidth="1"/>
    <col min="4099" max="4104" width="16.7109375" style="771" customWidth="1"/>
    <col min="4105" max="4352" width="11.42578125" style="771"/>
    <col min="4353" max="4353" width="10.42578125" style="771" customWidth="1"/>
    <col min="4354" max="4354" width="56.85546875" style="771" customWidth="1"/>
    <col min="4355" max="4360" width="16.7109375" style="771" customWidth="1"/>
    <col min="4361" max="4608" width="11.42578125" style="771"/>
    <col min="4609" max="4609" width="10.42578125" style="771" customWidth="1"/>
    <col min="4610" max="4610" width="56.85546875" style="771" customWidth="1"/>
    <col min="4611" max="4616" width="16.7109375" style="771" customWidth="1"/>
    <col min="4617" max="4864" width="11.42578125" style="771"/>
    <col min="4865" max="4865" width="10.42578125" style="771" customWidth="1"/>
    <col min="4866" max="4866" width="56.85546875" style="771" customWidth="1"/>
    <col min="4867" max="4872" width="16.7109375" style="771" customWidth="1"/>
    <col min="4873" max="5120" width="11.42578125" style="771"/>
    <col min="5121" max="5121" width="10.42578125" style="771" customWidth="1"/>
    <col min="5122" max="5122" width="56.85546875" style="771" customWidth="1"/>
    <col min="5123" max="5128" width="16.7109375" style="771" customWidth="1"/>
    <col min="5129" max="5376" width="11.42578125" style="771"/>
    <col min="5377" max="5377" width="10.42578125" style="771" customWidth="1"/>
    <col min="5378" max="5378" width="56.85546875" style="771" customWidth="1"/>
    <col min="5379" max="5384" width="16.7109375" style="771" customWidth="1"/>
    <col min="5385" max="5632" width="11.42578125" style="771"/>
    <col min="5633" max="5633" width="10.42578125" style="771" customWidth="1"/>
    <col min="5634" max="5634" width="56.85546875" style="771" customWidth="1"/>
    <col min="5635" max="5640" width="16.7109375" style="771" customWidth="1"/>
    <col min="5641" max="5888" width="11.42578125" style="771"/>
    <col min="5889" max="5889" width="10.42578125" style="771" customWidth="1"/>
    <col min="5890" max="5890" width="56.85546875" style="771" customWidth="1"/>
    <col min="5891" max="5896" width="16.7109375" style="771" customWidth="1"/>
    <col min="5897" max="6144" width="11.42578125" style="771"/>
    <col min="6145" max="6145" width="10.42578125" style="771" customWidth="1"/>
    <col min="6146" max="6146" width="56.85546875" style="771" customWidth="1"/>
    <col min="6147" max="6152" width="16.7109375" style="771" customWidth="1"/>
    <col min="6153" max="6400" width="11.42578125" style="771"/>
    <col min="6401" max="6401" width="10.42578125" style="771" customWidth="1"/>
    <col min="6402" max="6402" width="56.85546875" style="771" customWidth="1"/>
    <col min="6403" max="6408" width="16.7109375" style="771" customWidth="1"/>
    <col min="6409" max="6656" width="11.42578125" style="771"/>
    <col min="6657" max="6657" width="10.42578125" style="771" customWidth="1"/>
    <col min="6658" max="6658" width="56.85546875" style="771" customWidth="1"/>
    <col min="6659" max="6664" width="16.7109375" style="771" customWidth="1"/>
    <col min="6665" max="6912" width="11.42578125" style="771"/>
    <col min="6913" max="6913" width="10.42578125" style="771" customWidth="1"/>
    <col min="6914" max="6914" width="56.85546875" style="771" customWidth="1"/>
    <col min="6915" max="6920" width="16.7109375" style="771" customWidth="1"/>
    <col min="6921" max="7168" width="11.42578125" style="771"/>
    <col min="7169" max="7169" width="10.42578125" style="771" customWidth="1"/>
    <col min="7170" max="7170" width="56.85546875" style="771" customWidth="1"/>
    <col min="7171" max="7176" width="16.7109375" style="771" customWidth="1"/>
    <col min="7177" max="7424" width="11.42578125" style="771"/>
    <col min="7425" max="7425" width="10.42578125" style="771" customWidth="1"/>
    <col min="7426" max="7426" width="56.85546875" style="771" customWidth="1"/>
    <col min="7427" max="7432" width="16.7109375" style="771" customWidth="1"/>
    <col min="7433" max="7680" width="11.42578125" style="771"/>
    <col min="7681" max="7681" width="10.42578125" style="771" customWidth="1"/>
    <col min="7682" max="7682" width="56.85546875" style="771" customWidth="1"/>
    <col min="7683" max="7688" width="16.7109375" style="771" customWidth="1"/>
    <col min="7689" max="7936" width="11.42578125" style="771"/>
    <col min="7937" max="7937" width="10.42578125" style="771" customWidth="1"/>
    <col min="7938" max="7938" width="56.85546875" style="771" customWidth="1"/>
    <col min="7939" max="7944" width="16.7109375" style="771" customWidth="1"/>
    <col min="7945" max="8192" width="11.42578125" style="771"/>
    <col min="8193" max="8193" width="10.42578125" style="771" customWidth="1"/>
    <col min="8194" max="8194" width="56.85546875" style="771" customWidth="1"/>
    <col min="8195" max="8200" width="16.7109375" style="771" customWidth="1"/>
    <col min="8201" max="8448" width="11.42578125" style="771"/>
    <col min="8449" max="8449" width="10.42578125" style="771" customWidth="1"/>
    <col min="8450" max="8450" width="56.85546875" style="771" customWidth="1"/>
    <col min="8451" max="8456" width="16.7109375" style="771" customWidth="1"/>
    <col min="8457" max="8704" width="11.42578125" style="771"/>
    <col min="8705" max="8705" width="10.42578125" style="771" customWidth="1"/>
    <col min="8706" max="8706" width="56.85546875" style="771" customWidth="1"/>
    <col min="8707" max="8712" width="16.7109375" style="771" customWidth="1"/>
    <col min="8713" max="8960" width="11.42578125" style="771"/>
    <col min="8961" max="8961" width="10.42578125" style="771" customWidth="1"/>
    <col min="8962" max="8962" width="56.85546875" style="771" customWidth="1"/>
    <col min="8963" max="8968" width="16.7109375" style="771" customWidth="1"/>
    <col min="8969" max="9216" width="11.42578125" style="771"/>
    <col min="9217" max="9217" width="10.42578125" style="771" customWidth="1"/>
    <col min="9218" max="9218" width="56.85546875" style="771" customWidth="1"/>
    <col min="9219" max="9224" width="16.7109375" style="771" customWidth="1"/>
    <col min="9225" max="9472" width="11.42578125" style="771"/>
    <col min="9473" max="9473" width="10.42578125" style="771" customWidth="1"/>
    <col min="9474" max="9474" width="56.85546875" style="771" customWidth="1"/>
    <col min="9475" max="9480" width="16.7109375" style="771" customWidth="1"/>
    <col min="9481" max="9728" width="11.42578125" style="771"/>
    <col min="9729" max="9729" width="10.42578125" style="771" customWidth="1"/>
    <col min="9730" max="9730" width="56.85546875" style="771" customWidth="1"/>
    <col min="9731" max="9736" width="16.7109375" style="771" customWidth="1"/>
    <col min="9737" max="9984" width="11.42578125" style="771"/>
    <col min="9985" max="9985" width="10.42578125" style="771" customWidth="1"/>
    <col min="9986" max="9986" width="56.85546875" style="771" customWidth="1"/>
    <col min="9987" max="9992" width="16.7109375" style="771" customWidth="1"/>
    <col min="9993" max="10240" width="11.42578125" style="771"/>
    <col min="10241" max="10241" width="10.42578125" style="771" customWidth="1"/>
    <col min="10242" max="10242" width="56.85546875" style="771" customWidth="1"/>
    <col min="10243" max="10248" width="16.7109375" style="771" customWidth="1"/>
    <col min="10249" max="10496" width="11.42578125" style="771"/>
    <col min="10497" max="10497" width="10.42578125" style="771" customWidth="1"/>
    <col min="10498" max="10498" width="56.85546875" style="771" customWidth="1"/>
    <col min="10499" max="10504" width="16.7109375" style="771" customWidth="1"/>
    <col min="10505" max="10752" width="11.42578125" style="771"/>
    <col min="10753" max="10753" width="10.42578125" style="771" customWidth="1"/>
    <col min="10754" max="10754" width="56.85546875" style="771" customWidth="1"/>
    <col min="10755" max="10760" width="16.7109375" style="771" customWidth="1"/>
    <col min="10761" max="11008" width="11.42578125" style="771"/>
    <col min="11009" max="11009" width="10.42578125" style="771" customWidth="1"/>
    <col min="11010" max="11010" width="56.85546875" style="771" customWidth="1"/>
    <col min="11011" max="11016" width="16.7109375" style="771" customWidth="1"/>
    <col min="11017" max="11264" width="11.42578125" style="771"/>
    <col min="11265" max="11265" width="10.42578125" style="771" customWidth="1"/>
    <col min="11266" max="11266" width="56.85546875" style="771" customWidth="1"/>
    <col min="11267" max="11272" width="16.7109375" style="771" customWidth="1"/>
    <col min="11273" max="11520" width="11.42578125" style="771"/>
    <col min="11521" max="11521" width="10.42578125" style="771" customWidth="1"/>
    <col min="11522" max="11522" width="56.85546875" style="771" customWidth="1"/>
    <col min="11523" max="11528" width="16.7109375" style="771" customWidth="1"/>
    <col min="11529" max="11776" width="11.42578125" style="771"/>
    <col min="11777" max="11777" width="10.42578125" style="771" customWidth="1"/>
    <col min="11778" max="11778" width="56.85546875" style="771" customWidth="1"/>
    <col min="11779" max="11784" width="16.7109375" style="771" customWidth="1"/>
    <col min="11785" max="12032" width="11.42578125" style="771"/>
    <col min="12033" max="12033" width="10.42578125" style="771" customWidth="1"/>
    <col min="12034" max="12034" width="56.85546875" style="771" customWidth="1"/>
    <col min="12035" max="12040" width="16.7109375" style="771" customWidth="1"/>
    <col min="12041" max="12288" width="11.42578125" style="771"/>
    <col min="12289" max="12289" width="10.42578125" style="771" customWidth="1"/>
    <col min="12290" max="12290" width="56.85546875" style="771" customWidth="1"/>
    <col min="12291" max="12296" width="16.7109375" style="771" customWidth="1"/>
    <col min="12297" max="12544" width="11.42578125" style="771"/>
    <col min="12545" max="12545" width="10.42578125" style="771" customWidth="1"/>
    <col min="12546" max="12546" width="56.85546875" style="771" customWidth="1"/>
    <col min="12547" max="12552" width="16.7109375" style="771" customWidth="1"/>
    <col min="12553" max="12800" width="11.42578125" style="771"/>
    <col min="12801" max="12801" width="10.42578125" style="771" customWidth="1"/>
    <col min="12802" max="12802" width="56.85546875" style="771" customWidth="1"/>
    <col min="12803" max="12808" width="16.7109375" style="771" customWidth="1"/>
    <col min="12809" max="13056" width="11.42578125" style="771"/>
    <col min="13057" max="13057" width="10.42578125" style="771" customWidth="1"/>
    <col min="13058" max="13058" width="56.85546875" style="771" customWidth="1"/>
    <col min="13059" max="13064" width="16.7109375" style="771" customWidth="1"/>
    <col min="13065" max="13312" width="11.42578125" style="771"/>
    <col min="13313" max="13313" width="10.42578125" style="771" customWidth="1"/>
    <col min="13314" max="13314" width="56.85546875" style="771" customWidth="1"/>
    <col min="13315" max="13320" width="16.7109375" style="771" customWidth="1"/>
    <col min="13321" max="13568" width="11.42578125" style="771"/>
    <col min="13569" max="13569" width="10.42578125" style="771" customWidth="1"/>
    <col min="13570" max="13570" width="56.85546875" style="771" customWidth="1"/>
    <col min="13571" max="13576" width="16.7109375" style="771" customWidth="1"/>
    <col min="13577" max="13824" width="11.42578125" style="771"/>
    <col min="13825" max="13825" width="10.42578125" style="771" customWidth="1"/>
    <col min="13826" max="13826" width="56.85546875" style="771" customWidth="1"/>
    <col min="13827" max="13832" width="16.7109375" style="771" customWidth="1"/>
    <col min="13833" max="14080" width="11.42578125" style="771"/>
    <col min="14081" max="14081" width="10.42578125" style="771" customWidth="1"/>
    <col min="14082" max="14082" width="56.85546875" style="771" customWidth="1"/>
    <col min="14083" max="14088" width="16.7109375" style="771" customWidth="1"/>
    <col min="14089" max="14336" width="11.42578125" style="771"/>
    <col min="14337" max="14337" width="10.42578125" style="771" customWidth="1"/>
    <col min="14338" max="14338" width="56.85546875" style="771" customWidth="1"/>
    <col min="14339" max="14344" width="16.7109375" style="771" customWidth="1"/>
    <col min="14345" max="14592" width="11.42578125" style="771"/>
    <col min="14593" max="14593" width="10.42578125" style="771" customWidth="1"/>
    <col min="14594" max="14594" width="56.85546875" style="771" customWidth="1"/>
    <col min="14595" max="14600" width="16.7109375" style="771" customWidth="1"/>
    <col min="14601" max="14848" width="11.42578125" style="771"/>
    <col min="14849" max="14849" width="10.42578125" style="771" customWidth="1"/>
    <col min="14850" max="14850" width="56.85546875" style="771" customWidth="1"/>
    <col min="14851" max="14856" width="16.7109375" style="771" customWidth="1"/>
    <col min="14857" max="15104" width="11.42578125" style="771"/>
    <col min="15105" max="15105" width="10.42578125" style="771" customWidth="1"/>
    <col min="15106" max="15106" width="56.85546875" style="771" customWidth="1"/>
    <col min="15107" max="15112" width="16.7109375" style="771" customWidth="1"/>
    <col min="15113" max="15360" width="11.42578125" style="771"/>
    <col min="15361" max="15361" width="10.42578125" style="771" customWidth="1"/>
    <col min="15362" max="15362" width="56.85546875" style="771" customWidth="1"/>
    <col min="15363" max="15368" width="16.7109375" style="771" customWidth="1"/>
    <col min="15369" max="15616" width="11.42578125" style="771"/>
    <col min="15617" max="15617" width="10.42578125" style="771" customWidth="1"/>
    <col min="15618" max="15618" width="56.85546875" style="771" customWidth="1"/>
    <col min="15619" max="15624" width="16.7109375" style="771" customWidth="1"/>
    <col min="15625" max="15872" width="11.42578125" style="771"/>
    <col min="15873" max="15873" width="10.42578125" style="771" customWidth="1"/>
    <col min="15874" max="15874" width="56.85546875" style="771" customWidth="1"/>
    <col min="15875" max="15880" width="16.7109375" style="771" customWidth="1"/>
    <col min="15881" max="16128" width="11.42578125" style="771"/>
    <col min="16129" max="16129" width="10.42578125" style="771" customWidth="1"/>
    <col min="16130" max="16130" width="56.85546875" style="771" customWidth="1"/>
    <col min="16131" max="16136" width="16.7109375" style="771" customWidth="1"/>
    <col min="16137" max="16384" width="11.42578125" style="771"/>
  </cols>
  <sheetData>
    <row r="3" spans="1:11" ht="11.25" thickBot="1">
      <c r="B3" s="768" t="s">
        <v>699</v>
      </c>
      <c r="C3" s="769"/>
      <c r="D3" s="769"/>
      <c r="E3" s="770"/>
    </row>
    <row r="4" spans="1:11" ht="11.25" thickBot="1">
      <c r="A4" s="772"/>
      <c r="B4" s="773"/>
      <c r="C4" s="774">
        <v>42460</v>
      </c>
      <c r="D4" s="774">
        <v>42369</v>
      </c>
      <c r="E4" s="775"/>
    </row>
    <row r="5" spans="1:11" ht="11.25" thickBot="1">
      <c r="B5" s="773"/>
      <c r="C5" s="776" t="s">
        <v>292</v>
      </c>
      <c r="D5" s="776" t="s">
        <v>292</v>
      </c>
      <c r="E5" s="777"/>
    </row>
    <row r="6" spans="1:11" ht="15.75" thickBot="1">
      <c r="B6" s="778"/>
      <c r="C6" s="779"/>
      <c r="D6" s="779"/>
      <c r="E6" s="780"/>
      <c r="F6"/>
      <c r="G6"/>
      <c r="H6"/>
      <c r="I6"/>
      <c r="J6"/>
    </row>
    <row r="7" spans="1:11" ht="15.75" thickBot="1">
      <c r="B7" s="1015" t="s">
        <v>687</v>
      </c>
      <c r="C7" s="782">
        <v>230278321</v>
      </c>
      <c r="D7" s="782">
        <v>230527689</v>
      </c>
      <c r="E7" s="783"/>
      <c r="F7"/>
      <c r="G7"/>
      <c r="H7"/>
      <c r="I7"/>
      <c r="J7"/>
      <c r="K7" s="769"/>
    </row>
    <row r="8" spans="1:11" ht="15.75" thickBot="1">
      <c r="B8" s="93" t="s">
        <v>688</v>
      </c>
      <c r="C8" s="779">
        <v>13000</v>
      </c>
      <c r="D8" s="779">
        <v>13000</v>
      </c>
      <c r="E8" s="780"/>
      <c r="F8"/>
      <c r="G8"/>
      <c r="K8" s="769"/>
    </row>
    <row r="9" spans="1:11" ht="15.75" thickBot="1">
      <c r="B9" s="93" t="s">
        <v>689</v>
      </c>
      <c r="C9" s="779">
        <v>11423060</v>
      </c>
      <c r="D9" s="779">
        <v>11875731</v>
      </c>
      <c r="E9" s="780"/>
      <c r="F9"/>
      <c r="G9"/>
      <c r="K9" s="769"/>
    </row>
    <row r="10" spans="1:11" ht="15.75" thickBot="1">
      <c r="B10" s="93" t="s">
        <v>690</v>
      </c>
      <c r="C10" s="779">
        <v>218842261</v>
      </c>
      <c r="D10" s="779">
        <v>218638958</v>
      </c>
      <c r="E10" s="780"/>
      <c r="F10"/>
      <c r="G10"/>
      <c r="K10" s="769"/>
    </row>
    <row r="11" spans="1:11" ht="11.25" thickBot="1">
      <c r="B11" s="93"/>
      <c r="C11" s="784"/>
      <c r="D11" s="784"/>
      <c r="E11" s="785"/>
      <c r="K11" s="769"/>
    </row>
    <row r="12" spans="1:11" ht="11.25" thickBot="1">
      <c r="B12" s="1015" t="s">
        <v>691</v>
      </c>
      <c r="C12" s="782">
        <v>274118749</v>
      </c>
      <c r="D12" s="782">
        <v>272921827</v>
      </c>
      <c r="E12" s="783"/>
      <c r="K12" s="769"/>
    </row>
    <row r="13" spans="1:11" ht="11.25" thickBot="1">
      <c r="B13" s="93" t="s">
        <v>692</v>
      </c>
      <c r="C13" s="779">
        <v>13000</v>
      </c>
      <c r="D13" s="779">
        <v>13000</v>
      </c>
      <c r="E13" s="780"/>
      <c r="K13" s="769"/>
    </row>
    <row r="14" spans="1:11" ht="11.25" thickBot="1">
      <c r="B14" s="93" t="s">
        <v>693</v>
      </c>
      <c r="C14" s="779">
        <v>42836592</v>
      </c>
      <c r="D14" s="779">
        <v>41889777</v>
      </c>
      <c r="E14" s="780"/>
      <c r="K14" s="769"/>
    </row>
    <row r="15" spans="1:11" ht="11.25" thickBot="1">
      <c r="B15" s="93" t="s">
        <v>694</v>
      </c>
      <c r="C15" s="779">
        <v>231269157</v>
      </c>
      <c r="D15" s="779">
        <v>231019050</v>
      </c>
      <c r="E15" s="780"/>
      <c r="K15" s="769"/>
    </row>
    <row r="16" spans="1:11" ht="11.25" thickBot="1">
      <c r="B16" s="93"/>
      <c r="E16" s="786"/>
      <c r="K16" s="769"/>
    </row>
    <row r="17" spans="1:11" s="790" customFormat="1" ht="11.25" thickBot="1">
      <c r="A17" s="787"/>
      <c r="B17" s="1015" t="s">
        <v>695</v>
      </c>
      <c r="C17" s="788">
        <v>43840428</v>
      </c>
      <c r="D17" s="788">
        <v>42394138</v>
      </c>
      <c r="E17" s="789"/>
      <c r="K17" s="791"/>
    </row>
    <row r="18" spans="1:11" s="790" customFormat="1" ht="11.25" thickBot="1">
      <c r="A18" s="787"/>
      <c r="B18" s="93" t="s">
        <v>696</v>
      </c>
      <c r="C18" s="792">
        <v>0</v>
      </c>
      <c r="D18" s="792">
        <v>0</v>
      </c>
      <c r="E18" s="793"/>
      <c r="K18" s="791"/>
    </row>
    <row r="19" spans="1:11" s="790" customFormat="1" ht="11.25" thickBot="1">
      <c r="A19" s="787"/>
      <c r="B19" s="93" t="s">
        <v>697</v>
      </c>
      <c r="C19" s="792">
        <v>31413532</v>
      </c>
      <c r="D19" s="792">
        <v>30014046</v>
      </c>
      <c r="E19" s="793"/>
      <c r="K19" s="791"/>
    </row>
    <row r="20" spans="1:11" s="790" customFormat="1" ht="11.25" thickBot="1">
      <c r="A20" s="787"/>
      <c r="B20" s="1016" t="s">
        <v>698</v>
      </c>
      <c r="C20" s="792">
        <v>12426896</v>
      </c>
      <c r="D20" s="792">
        <v>12380092</v>
      </c>
      <c r="E20" s="793"/>
      <c r="K20" s="791"/>
    </row>
    <row r="21" spans="1:11">
      <c r="B21" s="794"/>
      <c r="C21" s="795"/>
      <c r="D21" s="795"/>
      <c r="E21" s="785"/>
    </row>
    <row r="22" spans="1:11">
      <c r="B22" s="768" t="s">
        <v>700</v>
      </c>
      <c r="C22" s="795"/>
      <c r="D22" s="795"/>
      <c r="E22" s="785"/>
    </row>
    <row r="23" spans="1:11">
      <c r="B23" s="768"/>
      <c r="C23" s="795"/>
      <c r="D23" s="795"/>
      <c r="E23" s="785"/>
    </row>
    <row r="24" spans="1:11">
      <c r="B24" s="768" t="s">
        <v>702</v>
      </c>
      <c r="C24" s="796">
        <v>42460</v>
      </c>
      <c r="D24" s="795"/>
      <c r="E24" s="785"/>
    </row>
    <row r="25" spans="1:11" ht="11.25" thickBot="1"/>
    <row r="26" spans="1:11" ht="21.75" thickBot="1">
      <c r="A26" s="772"/>
      <c r="B26" s="1232" t="s">
        <v>703</v>
      </c>
      <c r="C26" s="1017" t="s">
        <v>688</v>
      </c>
      <c r="D26" s="1017" t="s">
        <v>689</v>
      </c>
      <c r="E26" s="1017" t="s">
        <v>701</v>
      </c>
      <c r="F26" s="953" t="s">
        <v>1</v>
      </c>
    </row>
    <row r="27" spans="1:11" ht="15.75" thickBot="1">
      <c r="A27" s="771"/>
      <c r="B27" s="1233"/>
      <c r="C27" s="776" t="s">
        <v>292</v>
      </c>
      <c r="D27" s="776" t="s">
        <v>292</v>
      </c>
      <c r="E27" s="798" t="s">
        <v>292</v>
      </c>
      <c r="F27" s="798" t="s">
        <v>292</v>
      </c>
      <c r="H27"/>
      <c r="I27"/>
    </row>
    <row r="28" spans="1:11" ht="15.75" thickBot="1">
      <c r="B28" s="778"/>
      <c r="C28" s="779"/>
      <c r="D28" s="779"/>
      <c r="E28" s="778"/>
      <c r="F28" s="778"/>
      <c r="H28"/>
      <c r="I28"/>
    </row>
    <row r="29" spans="1:11" ht="15.75" thickBot="1">
      <c r="B29" s="264" t="s">
        <v>554</v>
      </c>
      <c r="C29" s="782">
        <v>13000</v>
      </c>
      <c r="D29" s="782">
        <v>11875731</v>
      </c>
      <c r="E29" s="782">
        <v>218638958</v>
      </c>
      <c r="F29" s="782">
        <v>230527689</v>
      </c>
      <c r="G29" s="769"/>
      <c r="H29"/>
      <c r="I29"/>
    </row>
    <row r="30" spans="1:11" ht="15.75" thickBot="1">
      <c r="B30" s="257" t="s">
        <v>704</v>
      </c>
      <c r="C30" s="779">
        <v>0</v>
      </c>
      <c r="D30" s="779">
        <v>-1399486</v>
      </c>
      <c r="E30" s="779">
        <v>-46804</v>
      </c>
      <c r="F30" s="779">
        <v>-1446290</v>
      </c>
      <c r="H30"/>
      <c r="I30"/>
    </row>
    <row r="31" spans="1:11" ht="15.75" thickBot="1">
      <c r="B31" s="257" t="s">
        <v>705</v>
      </c>
      <c r="C31" s="779">
        <v>0</v>
      </c>
      <c r="D31" s="779">
        <v>352640</v>
      </c>
      <c r="E31" s="779">
        <v>0</v>
      </c>
      <c r="F31" s="779">
        <v>352640</v>
      </c>
      <c r="H31"/>
      <c r="I31"/>
    </row>
    <row r="32" spans="1:11" ht="15.75" thickBot="1">
      <c r="B32" s="257" t="s">
        <v>706</v>
      </c>
      <c r="C32" s="779">
        <v>0</v>
      </c>
      <c r="D32" s="779">
        <v>594175</v>
      </c>
      <c r="E32" s="779">
        <v>250107</v>
      </c>
      <c r="F32" s="779">
        <v>844282</v>
      </c>
      <c r="H32"/>
      <c r="I32"/>
    </row>
    <row r="33" spans="1:12" ht="11.25" thickBot="1">
      <c r="B33" s="257" t="s">
        <v>707</v>
      </c>
      <c r="C33" s="779">
        <v>0</v>
      </c>
      <c r="D33" s="779">
        <v>0</v>
      </c>
      <c r="E33" s="779">
        <v>0</v>
      </c>
      <c r="F33" s="779">
        <v>0</v>
      </c>
    </row>
    <row r="34" spans="1:12" ht="11.25" thickBot="1">
      <c r="B34" s="1018" t="s">
        <v>557</v>
      </c>
      <c r="C34" s="782">
        <v>0</v>
      </c>
      <c r="D34" s="782">
        <v>-452671</v>
      </c>
      <c r="E34" s="782">
        <v>203303</v>
      </c>
      <c r="F34" s="782">
        <v>-249368</v>
      </c>
    </row>
    <row r="35" spans="1:12" ht="11.25" thickBot="1">
      <c r="B35" s="778"/>
      <c r="C35" s="779"/>
      <c r="D35" s="779"/>
      <c r="E35" s="778"/>
      <c r="F35" s="778"/>
    </row>
    <row r="36" spans="1:12" ht="11.25" thickBot="1">
      <c r="B36" s="801" t="s">
        <v>558</v>
      </c>
      <c r="C36" s="802">
        <v>13000</v>
      </c>
      <c r="D36" s="802">
        <v>11423060</v>
      </c>
      <c r="E36" s="802">
        <v>218842261</v>
      </c>
      <c r="F36" s="802">
        <v>230278321</v>
      </c>
      <c r="G36" s="800"/>
      <c r="H36" s="769"/>
    </row>
    <row r="37" spans="1:12">
      <c r="C37" s="800"/>
      <c r="D37" s="800"/>
      <c r="E37" s="800"/>
      <c r="F37" s="800"/>
    </row>
    <row r="38" spans="1:12">
      <c r="C38" s="800"/>
      <c r="D38" s="800"/>
      <c r="E38" s="800"/>
      <c r="F38" s="800"/>
    </row>
    <row r="39" spans="1:12">
      <c r="B39" s="768" t="s">
        <v>708</v>
      </c>
      <c r="C39" s="803">
        <v>42369</v>
      </c>
      <c r="D39" s="769"/>
      <c r="E39" s="769"/>
      <c r="F39" s="769"/>
    </row>
    <row r="40" spans="1:12" ht="11.25" thickBot="1">
      <c r="C40" s="17"/>
      <c r="D40" s="17"/>
      <c r="E40" s="17"/>
      <c r="F40" s="17"/>
    </row>
    <row r="41" spans="1:12" ht="21.75" thickBot="1">
      <c r="A41" s="772"/>
      <c r="B41" s="1232" t="s">
        <v>703</v>
      </c>
      <c r="C41" s="1017" t="s">
        <v>688</v>
      </c>
      <c r="D41" s="1017" t="s">
        <v>689</v>
      </c>
      <c r="E41" s="1017" t="s">
        <v>701</v>
      </c>
      <c r="F41" s="953" t="s">
        <v>1</v>
      </c>
    </row>
    <row r="42" spans="1:12" ht="11.25" thickBot="1">
      <c r="A42" s="771"/>
      <c r="B42" s="1233"/>
      <c r="C42" s="776" t="s">
        <v>292</v>
      </c>
      <c r="D42" s="776" t="s">
        <v>292</v>
      </c>
      <c r="E42" s="798" t="s">
        <v>292</v>
      </c>
      <c r="F42" s="798" t="s">
        <v>292</v>
      </c>
    </row>
    <row r="43" spans="1:12" ht="15.75" thickBot="1">
      <c r="B43" s="804"/>
      <c r="C43" s="805"/>
      <c r="D43" s="805"/>
      <c r="E43" s="806"/>
      <c r="F43" s="806"/>
      <c r="H43"/>
      <c r="I43"/>
    </row>
    <row r="44" spans="1:12" ht="15.75" thickBot="1">
      <c r="B44" s="1018" t="s">
        <v>554</v>
      </c>
      <c r="C44" s="808">
        <v>13000</v>
      </c>
      <c r="D44" s="808">
        <v>15439243</v>
      </c>
      <c r="E44" s="808">
        <v>216722507</v>
      </c>
      <c r="F44" s="782">
        <v>232174750</v>
      </c>
      <c r="G44" s="769"/>
      <c r="H44"/>
      <c r="I44"/>
    </row>
    <row r="45" spans="1:12" ht="15.75" thickBot="1">
      <c r="B45" s="257" t="s">
        <v>704</v>
      </c>
      <c r="C45" s="779">
        <v>0</v>
      </c>
      <c r="D45" s="779">
        <v>-6650309</v>
      </c>
      <c r="E45" s="779">
        <v>-187215</v>
      </c>
      <c r="F45" s="779">
        <v>-6837524</v>
      </c>
      <c r="H45"/>
      <c r="I45"/>
      <c r="L45" s="769"/>
    </row>
    <row r="46" spans="1:12" ht="15.75" thickBot="1">
      <c r="B46" s="257" t="s">
        <v>705</v>
      </c>
      <c r="C46" s="779">
        <v>0</v>
      </c>
      <c r="D46" s="779">
        <v>885153</v>
      </c>
      <c r="E46" s="779">
        <v>-32591</v>
      </c>
      <c r="F46" s="779">
        <v>852562</v>
      </c>
      <c r="H46"/>
      <c r="I46"/>
    </row>
    <row r="47" spans="1:12" ht="15.75" thickBot="1">
      <c r="B47" s="257" t="s">
        <v>706</v>
      </c>
      <c r="C47" s="779">
        <v>0</v>
      </c>
      <c r="D47" s="779">
        <v>2201644</v>
      </c>
      <c r="E47" s="779">
        <v>2137636</v>
      </c>
      <c r="F47" s="779">
        <v>4339280</v>
      </c>
      <c r="H47"/>
      <c r="I47"/>
    </row>
    <row r="48" spans="1:12" ht="11.25" thickBot="1">
      <c r="B48" s="257" t="s">
        <v>707</v>
      </c>
      <c r="C48" s="779">
        <v>0</v>
      </c>
      <c r="D48" s="779">
        <v>0</v>
      </c>
      <c r="E48" s="779">
        <v>-1379</v>
      </c>
      <c r="F48" s="779">
        <v>-1379</v>
      </c>
    </row>
    <row r="49" spans="1:8" ht="11.25" thickBot="1">
      <c r="B49" s="1018" t="s">
        <v>557</v>
      </c>
      <c r="C49" s="782">
        <v>0</v>
      </c>
      <c r="D49" s="782">
        <v>-3563512</v>
      </c>
      <c r="E49" s="782">
        <v>1916451</v>
      </c>
      <c r="F49" s="782">
        <v>-1647061</v>
      </c>
    </row>
    <row r="50" spans="1:8" ht="11.25" thickBot="1">
      <c r="B50" s="778"/>
      <c r="C50" s="779"/>
      <c r="D50" s="779"/>
      <c r="E50" s="779"/>
      <c r="F50" s="778"/>
    </row>
    <row r="51" spans="1:8" ht="11.25" thickBot="1">
      <c r="B51" s="801" t="s">
        <v>558</v>
      </c>
      <c r="C51" s="802">
        <v>13000</v>
      </c>
      <c r="D51" s="802">
        <v>11875731</v>
      </c>
      <c r="E51" s="802">
        <v>218638958</v>
      </c>
      <c r="F51" s="802">
        <v>230527689</v>
      </c>
      <c r="G51" s="769"/>
      <c r="H51" s="769"/>
    </row>
    <row r="52" spans="1:8">
      <c r="B52" s="809"/>
      <c r="C52" s="800"/>
      <c r="D52" s="800"/>
      <c r="E52" s="800"/>
      <c r="F52" s="800"/>
    </row>
    <row r="53" spans="1:8">
      <c r="B53" s="810"/>
      <c r="C53" s="800"/>
      <c r="D53" s="800"/>
      <c r="E53" s="800"/>
      <c r="F53" s="800"/>
    </row>
    <row r="54" spans="1:8">
      <c r="B54" s="1019" t="s">
        <v>709</v>
      </c>
      <c r="C54" s="795"/>
      <c r="D54" s="795"/>
      <c r="E54" s="785"/>
    </row>
    <row r="55" spans="1:8">
      <c r="B55" s="768"/>
      <c r="C55" s="795"/>
      <c r="D55" s="795"/>
      <c r="E55" s="785"/>
    </row>
    <row r="56" spans="1:8">
      <c r="B56" s="768" t="s">
        <v>702</v>
      </c>
      <c r="C56" s="796">
        <v>42460</v>
      </c>
      <c r="D56" s="795"/>
      <c r="E56" s="785"/>
    </row>
    <row r="57" spans="1:8" ht="11.25" thickBot="1"/>
    <row r="58" spans="1:8" ht="21.75" thickBot="1">
      <c r="A58" s="772"/>
      <c r="B58" s="1232" t="s">
        <v>703</v>
      </c>
      <c r="C58" s="1017" t="s">
        <v>692</v>
      </c>
      <c r="D58" s="1017" t="s">
        <v>693</v>
      </c>
      <c r="E58" s="1017" t="s">
        <v>694</v>
      </c>
      <c r="F58" s="953" t="s">
        <v>1</v>
      </c>
    </row>
    <row r="59" spans="1:8" ht="11.25" thickBot="1">
      <c r="A59" s="771"/>
      <c r="B59" s="1233"/>
      <c r="C59" s="776" t="s">
        <v>292</v>
      </c>
      <c r="D59" s="776" t="s">
        <v>292</v>
      </c>
      <c r="E59" s="798" t="s">
        <v>292</v>
      </c>
      <c r="F59" s="798" t="s">
        <v>292</v>
      </c>
    </row>
    <row r="60" spans="1:8" ht="11.25" thickBot="1">
      <c r="B60" s="778"/>
      <c r="C60" s="779"/>
      <c r="D60" s="779"/>
      <c r="E60" s="778"/>
      <c r="F60" s="778"/>
    </row>
    <row r="61" spans="1:8" ht="11.25" thickBot="1">
      <c r="B61" s="799" t="s">
        <v>554</v>
      </c>
      <c r="C61" s="782">
        <v>13000</v>
      </c>
      <c r="D61" s="782">
        <v>41889777</v>
      </c>
      <c r="E61" s="782">
        <v>231019050</v>
      </c>
      <c r="F61" s="782">
        <v>272921827</v>
      </c>
      <c r="G61" s="769"/>
      <c r="H61" s="769"/>
    </row>
    <row r="62" spans="1:8" ht="11.25" thickBot="1">
      <c r="B62" s="257" t="s">
        <v>705</v>
      </c>
      <c r="C62" s="779">
        <v>0</v>
      </c>
      <c r="D62" s="779">
        <v>352640</v>
      </c>
      <c r="E62" s="779">
        <v>0</v>
      </c>
      <c r="F62" s="779">
        <v>352640</v>
      </c>
    </row>
    <row r="63" spans="1:8" ht="11.25" thickBot="1">
      <c r="B63" s="257" t="s">
        <v>706</v>
      </c>
      <c r="C63" s="779">
        <v>0</v>
      </c>
      <c r="D63" s="779">
        <v>594175</v>
      </c>
      <c r="E63" s="779">
        <v>250107</v>
      </c>
      <c r="F63" s="779">
        <v>844282</v>
      </c>
    </row>
    <row r="64" spans="1:8" ht="11.25" thickBot="1">
      <c r="B64" s="257" t="s">
        <v>707</v>
      </c>
      <c r="C64" s="779">
        <v>0</v>
      </c>
      <c r="D64" s="779">
        <v>0</v>
      </c>
      <c r="E64" s="779">
        <v>0</v>
      </c>
      <c r="F64" s="779">
        <v>0</v>
      </c>
    </row>
    <row r="65" spans="1:8" ht="11.25" thickBot="1">
      <c r="B65" s="1018" t="s">
        <v>557</v>
      </c>
      <c r="C65" s="782">
        <v>0</v>
      </c>
      <c r="D65" s="782">
        <v>946815</v>
      </c>
      <c r="E65" s="782">
        <v>250107</v>
      </c>
      <c r="F65" s="782">
        <v>1196922</v>
      </c>
    </row>
    <row r="66" spans="1:8" ht="11.25" thickBot="1">
      <c r="B66" s="778"/>
      <c r="C66" s="779"/>
      <c r="D66" s="779"/>
      <c r="E66" s="778"/>
      <c r="F66" s="778"/>
    </row>
    <row r="67" spans="1:8" ht="11.25" thickBot="1">
      <c r="B67" s="801" t="s">
        <v>558</v>
      </c>
      <c r="C67" s="802">
        <v>13000</v>
      </c>
      <c r="D67" s="802">
        <v>42836592</v>
      </c>
      <c r="E67" s="802">
        <v>231269157</v>
      </c>
      <c r="F67" s="802">
        <v>274118749</v>
      </c>
      <c r="G67" s="800"/>
      <c r="H67" s="769"/>
    </row>
    <row r="68" spans="1:8">
      <c r="C68" s="800"/>
      <c r="D68" s="800"/>
      <c r="E68" s="800"/>
      <c r="F68" s="800"/>
    </row>
    <row r="69" spans="1:8">
      <c r="C69" s="800"/>
      <c r="D69" s="800"/>
      <c r="E69" s="800"/>
      <c r="F69" s="800"/>
    </row>
    <row r="70" spans="1:8">
      <c r="B70" s="768" t="s">
        <v>708</v>
      </c>
      <c r="C70" s="803">
        <v>42369</v>
      </c>
      <c r="D70" s="769"/>
      <c r="E70" s="769"/>
      <c r="F70" s="769"/>
    </row>
    <row r="71" spans="1:8" ht="11.25" thickBot="1">
      <c r="C71" s="17"/>
      <c r="D71" s="17"/>
      <c r="E71" s="17"/>
      <c r="F71" s="17"/>
    </row>
    <row r="72" spans="1:8" ht="21.75" thickBot="1">
      <c r="A72" s="772"/>
      <c r="B72" s="1232" t="s">
        <v>703</v>
      </c>
      <c r="C72" s="1017" t="s">
        <v>692</v>
      </c>
      <c r="D72" s="1017" t="s">
        <v>693</v>
      </c>
      <c r="E72" s="1017" t="s">
        <v>694</v>
      </c>
      <c r="F72" s="953" t="s">
        <v>1</v>
      </c>
    </row>
    <row r="73" spans="1:8" ht="11.25" thickBot="1">
      <c r="A73" s="771"/>
      <c r="B73" s="1233"/>
      <c r="C73" s="776" t="s">
        <v>292</v>
      </c>
      <c r="D73" s="776" t="s">
        <v>292</v>
      </c>
      <c r="E73" s="798" t="s">
        <v>292</v>
      </c>
      <c r="F73" s="798" t="s">
        <v>292</v>
      </c>
    </row>
    <row r="74" spans="1:8" ht="11.25" thickBot="1">
      <c r="B74" s="804"/>
      <c r="C74" s="805"/>
      <c r="D74" s="805"/>
      <c r="E74" s="806"/>
      <c r="F74" s="778"/>
    </row>
    <row r="75" spans="1:8" ht="11.25" thickBot="1">
      <c r="B75" s="799" t="s">
        <v>554</v>
      </c>
      <c r="C75" s="808">
        <v>13000</v>
      </c>
      <c r="D75" s="808">
        <v>38804351</v>
      </c>
      <c r="E75" s="808">
        <v>228915384</v>
      </c>
      <c r="F75" s="782">
        <v>267732735</v>
      </c>
      <c r="G75" s="769"/>
      <c r="H75" s="769"/>
    </row>
    <row r="76" spans="1:8" ht="11.25" thickBot="1">
      <c r="B76" s="257" t="s">
        <v>705</v>
      </c>
      <c r="C76" s="779">
        <v>0</v>
      </c>
      <c r="D76" s="779">
        <v>885153</v>
      </c>
      <c r="E76" s="779">
        <v>-32591</v>
      </c>
      <c r="F76" s="779">
        <v>852562</v>
      </c>
    </row>
    <row r="77" spans="1:8" ht="11.25" thickBot="1">
      <c r="B77" s="257" t="s">
        <v>706</v>
      </c>
      <c r="C77" s="779">
        <v>0</v>
      </c>
      <c r="D77" s="779">
        <v>2200273</v>
      </c>
      <c r="E77" s="779">
        <v>2137636</v>
      </c>
      <c r="F77" s="779">
        <v>4337909</v>
      </c>
    </row>
    <row r="78" spans="1:8" ht="11.25" thickBot="1">
      <c r="B78" s="257" t="s">
        <v>707</v>
      </c>
      <c r="C78" s="779">
        <v>0</v>
      </c>
      <c r="D78" s="779">
        <v>0</v>
      </c>
      <c r="E78" s="779">
        <v>-1379</v>
      </c>
      <c r="F78" s="779">
        <v>-1379</v>
      </c>
    </row>
    <row r="79" spans="1:8" ht="11.25" thickBot="1">
      <c r="B79" s="1018" t="s">
        <v>557</v>
      </c>
      <c r="C79" s="782">
        <v>0</v>
      </c>
      <c r="D79" s="782">
        <v>3085426</v>
      </c>
      <c r="E79" s="782">
        <v>2103666</v>
      </c>
      <c r="F79" s="782">
        <v>5189092</v>
      </c>
    </row>
    <row r="80" spans="1:8" ht="11.25" thickBot="1">
      <c r="B80" s="778"/>
      <c r="C80" s="779"/>
      <c r="D80" s="779"/>
      <c r="E80" s="779"/>
      <c r="F80" s="778"/>
    </row>
    <row r="81" spans="1:8" ht="11.25" thickBot="1">
      <c r="B81" s="801" t="s">
        <v>558</v>
      </c>
      <c r="C81" s="802">
        <v>13000</v>
      </c>
      <c r="D81" s="802">
        <v>41889777</v>
      </c>
      <c r="E81" s="802">
        <v>231019050</v>
      </c>
      <c r="F81" s="802">
        <v>272921827</v>
      </c>
      <c r="G81" s="800"/>
      <c r="H81" s="769"/>
    </row>
    <row r="82" spans="1:8">
      <c r="C82" s="800"/>
      <c r="D82" s="800"/>
      <c r="E82" s="800"/>
      <c r="F82" s="800"/>
    </row>
    <row r="84" spans="1:8">
      <c r="B84" s="1019" t="s">
        <v>710</v>
      </c>
      <c r="C84" s="795"/>
      <c r="D84" s="795"/>
      <c r="E84" s="785"/>
      <c r="F84" s="785"/>
    </row>
    <row r="85" spans="1:8">
      <c r="B85" s="768"/>
      <c r="C85" s="795"/>
      <c r="D85" s="795"/>
      <c r="E85" s="785"/>
      <c r="F85" s="785"/>
    </row>
    <row r="86" spans="1:8">
      <c r="B86" s="768" t="s">
        <v>702</v>
      </c>
      <c r="C86" s="796">
        <v>42460</v>
      </c>
      <c r="D86" s="795"/>
      <c r="E86" s="785"/>
      <c r="F86" s="785"/>
    </row>
    <row r="87" spans="1:8" ht="11.25" thickBot="1"/>
    <row r="88" spans="1:8" ht="42.75" thickBot="1">
      <c r="A88" s="772"/>
      <c r="B88" s="1232" t="s">
        <v>703</v>
      </c>
      <c r="C88" s="1020" t="s">
        <v>711</v>
      </c>
      <c r="D88" s="1017" t="s">
        <v>697</v>
      </c>
      <c r="E88" s="1017" t="s">
        <v>698</v>
      </c>
      <c r="F88" s="953" t="s">
        <v>1</v>
      </c>
    </row>
    <row r="89" spans="1:8" ht="11.25" thickBot="1">
      <c r="A89" s="771"/>
      <c r="B89" s="1233"/>
      <c r="C89" s="776" t="s">
        <v>292</v>
      </c>
      <c r="D89" s="776" t="s">
        <v>292</v>
      </c>
      <c r="E89" s="798" t="s">
        <v>292</v>
      </c>
      <c r="F89" s="798" t="s">
        <v>292</v>
      </c>
    </row>
    <row r="90" spans="1:8" ht="11.25" thickBot="1">
      <c r="B90" s="778"/>
      <c r="C90" s="779"/>
      <c r="D90" s="779"/>
      <c r="E90" s="778"/>
      <c r="F90" s="778"/>
    </row>
    <row r="91" spans="1:8" ht="11.25" thickBot="1">
      <c r="B91" s="799" t="s">
        <v>554</v>
      </c>
      <c r="C91" s="782">
        <v>0</v>
      </c>
      <c r="D91" s="782">
        <v>30014046</v>
      </c>
      <c r="E91" s="782">
        <v>12380092</v>
      </c>
      <c r="F91" s="782">
        <v>42394138</v>
      </c>
      <c r="G91" s="769"/>
    </row>
    <row r="92" spans="1:8" ht="11.25" thickBot="1">
      <c r="B92" s="778" t="s">
        <v>704</v>
      </c>
      <c r="C92" s="779">
        <v>0</v>
      </c>
      <c r="D92" s="779">
        <v>1399486</v>
      </c>
      <c r="E92" s="779">
        <v>46804</v>
      </c>
      <c r="F92" s="779">
        <v>1446290</v>
      </c>
    </row>
    <row r="93" spans="1:8" ht="11.25" thickBot="1">
      <c r="B93" s="799" t="s">
        <v>557</v>
      </c>
      <c r="C93" s="782">
        <v>0</v>
      </c>
      <c r="D93" s="782">
        <v>1399486</v>
      </c>
      <c r="E93" s="782">
        <v>46804</v>
      </c>
      <c r="F93" s="782">
        <v>1446290</v>
      </c>
    </row>
    <row r="94" spans="1:8" ht="11.25" thickBot="1">
      <c r="B94" s="778"/>
      <c r="C94" s="779"/>
      <c r="D94" s="779"/>
      <c r="E94" s="778"/>
      <c r="F94" s="778"/>
    </row>
    <row r="95" spans="1:8" ht="11.25" thickBot="1">
      <c r="B95" s="801" t="s">
        <v>558</v>
      </c>
      <c r="C95" s="802">
        <v>0</v>
      </c>
      <c r="D95" s="802">
        <v>31413532</v>
      </c>
      <c r="E95" s="802">
        <v>12426896</v>
      </c>
      <c r="F95" s="802">
        <v>43840428</v>
      </c>
      <c r="G95" s="800"/>
    </row>
    <row r="96" spans="1:8">
      <c r="C96" s="800"/>
      <c r="D96" s="800"/>
      <c r="E96" s="800"/>
      <c r="F96" s="800"/>
    </row>
    <row r="97" spans="1:12">
      <c r="C97" s="800"/>
      <c r="D97" s="800"/>
      <c r="E97" s="800"/>
      <c r="F97" s="800"/>
    </row>
    <row r="98" spans="1:12">
      <c r="B98" s="768" t="s">
        <v>708</v>
      </c>
      <c r="C98" s="803">
        <v>42369</v>
      </c>
      <c r="D98" s="769"/>
      <c r="E98" s="769"/>
      <c r="F98" s="769"/>
    </row>
    <row r="99" spans="1:12" ht="11.25" thickBot="1">
      <c r="C99" s="17"/>
      <c r="D99" s="17"/>
      <c r="E99" s="17"/>
      <c r="F99" s="17"/>
    </row>
    <row r="100" spans="1:12" ht="42.75" thickBot="1">
      <c r="A100" s="772"/>
      <c r="B100" s="1232" t="s">
        <v>703</v>
      </c>
      <c r="C100" s="1020" t="s">
        <v>711</v>
      </c>
      <c r="D100" s="1017" t="s">
        <v>697</v>
      </c>
      <c r="E100" s="1017" t="s">
        <v>698</v>
      </c>
      <c r="F100" s="953" t="s">
        <v>1</v>
      </c>
    </row>
    <row r="101" spans="1:12" ht="11.25" thickBot="1">
      <c r="A101" s="771"/>
      <c r="B101" s="1233"/>
      <c r="C101" s="776" t="s">
        <v>292</v>
      </c>
      <c r="D101" s="776" t="s">
        <v>292</v>
      </c>
      <c r="E101" s="798" t="s">
        <v>292</v>
      </c>
      <c r="F101" s="798" t="s">
        <v>292</v>
      </c>
    </row>
    <row r="102" spans="1:12" ht="11.25" thickBot="1">
      <c r="B102" s="804"/>
      <c r="C102" s="805"/>
      <c r="D102" s="805"/>
      <c r="E102" s="806"/>
      <c r="F102" s="778"/>
    </row>
    <row r="103" spans="1:12" ht="11.25" thickBot="1">
      <c r="B103" s="807" t="s">
        <v>554</v>
      </c>
      <c r="C103" s="808">
        <v>0</v>
      </c>
      <c r="D103" s="808">
        <v>23365108</v>
      </c>
      <c r="E103" s="808">
        <v>12192877</v>
      </c>
      <c r="F103" s="782">
        <v>35557985</v>
      </c>
      <c r="G103" s="769"/>
    </row>
    <row r="104" spans="1:12" ht="11.25" thickBot="1">
      <c r="B104" s="778" t="s">
        <v>704</v>
      </c>
      <c r="C104" s="779">
        <v>0</v>
      </c>
      <c r="D104" s="779">
        <v>6650309</v>
      </c>
      <c r="E104" s="779">
        <v>187215</v>
      </c>
      <c r="F104" s="779">
        <v>6837524</v>
      </c>
      <c r="L104" s="769"/>
    </row>
    <row r="105" spans="1:12" ht="11.25" thickBot="1">
      <c r="B105" s="257" t="s">
        <v>706</v>
      </c>
      <c r="C105" s="779">
        <v>0</v>
      </c>
      <c r="D105" s="779">
        <v>-1371</v>
      </c>
      <c r="E105" s="779">
        <v>0</v>
      </c>
      <c r="F105" s="779">
        <v>-1371</v>
      </c>
    </row>
    <row r="106" spans="1:12" ht="11.25" thickBot="1">
      <c r="B106" s="799" t="s">
        <v>557</v>
      </c>
      <c r="C106" s="782">
        <v>0</v>
      </c>
      <c r="D106" s="782">
        <v>6648938</v>
      </c>
      <c r="E106" s="782">
        <v>187215</v>
      </c>
      <c r="F106" s="782">
        <v>6836153</v>
      </c>
    </row>
    <row r="107" spans="1:12" ht="11.25" thickBot="1">
      <c r="B107" s="778"/>
      <c r="C107" s="779"/>
      <c r="D107" s="779"/>
      <c r="E107" s="779"/>
      <c r="F107" s="778"/>
    </row>
    <row r="108" spans="1:12" ht="11.25" thickBot="1">
      <c r="B108" s="801" t="s">
        <v>558</v>
      </c>
      <c r="C108" s="802">
        <v>0</v>
      </c>
      <c r="D108" s="802">
        <v>30014046</v>
      </c>
      <c r="E108" s="802">
        <v>12380092</v>
      </c>
      <c r="F108" s="802">
        <v>42394138</v>
      </c>
      <c r="G108" s="800"/>
      <c r="H108" s="769"/>
    </row>
    <row r="109" spans="1:12">
      <c r="B109" s="809"/>
      <c r="C109" s="800"/>
      <c r="D109" s="800"/>
      <c r="E109" s="800"/>
      <c r="F109" s="800"/>
    </row>
    <row r="111" spans="1:12">
      <c r="B111" s="811" t="s">
        <v>712</v>
      </c>
    </row>
    <row r="112" spans="1:12" ht="11.25" thickBot="1"/>
    <row r="113" spans="1:10" ht="11.25" thickBot="1">
      <c r="B113" s="812"/>
      <c r="C113" s="1234">
        <v>42460</v>
      </c>
      <c r="D113" s="1235"/>
      <c r="E113" s="1236"/>
      <c r="F113" s="1234">
        <v>42369</v>
      </c>
      <c r="G113" s="1235"/>
      <c r="H113" s="1236"/>
    </row>
    <row r="114" spans="1:10" ht="11.25" thickBot="1">
      <c r="A114" s="772"/>
      <c r="B114" s="1237" t="s">
        <v>433</v>
      </c>
      <c r="C114" s="1021" t="s">
        <v>713</v>
      </c>
      <c r="D114" s="1021" t="s">
        <v>714</v>
      </c>
      <c r="E114" s="1021" t="s">
        <v>686</v>
      </c>
      <c r="F114" s="1021" t="s">
        <v>713</v>
      </c>
      <c r="G114" s="1021" t="s">
        <v>714</v>
      </c>
      <c r="H114" s="1022" t="s">
        <v>686</v>
      </c>
    </row>
    <row r="115" spans="1:10" ht="11.25" thickBot="1">
      <c r="B115" s="1238"/>
      <c r="C115" s="776" t="s">
        <v>292</v>
      </c>
      <c r="D115" s="776" t="s">
        <v>292</v>
      </c>
      <c r="E115" s="776" t="s">
        <v>292</v>
      </c>
      <c r="F115" s="776" t="s">
        <v>292</v>
      </c>
      <c r="G115" s="776" t="s">
        <v>292</v>
      </c>
      <c r="H115" s="776" t="s">
        <v>292</v>
      </c>
    </row>
    <row r="116" spans="1:10" ht="11.25" thickBot="1">
      <c r="B116" s="778"/>
      <c r="C116" s="779"/>
      <c r="D116" s="779"/>
      <c r="E116" s="795"/>
      <c r="H116" s="795"/>
    </row>
    <row r="117" spans="1:10" ht="11.25" thickBot="1">
      <c r="B117" s="778" t="s">
        <v>8</v>
      </c>
      <c r="C117" s="779">
        <v>76000752</v>
      </c>
      <c r="D117" s="779">
        <v>8065458</v>
      </c>
      <c r="E117" s="779">
        <v>5089206</v>
      </c>
      <c r="F117" s="779">
        <v>75950169</v>
      </c>
      <c r="G117" s="779">
        <v>8062219</v>
      </c>
      <c r="H117" s="779">
        <v>5135351</v>
      </c>
    </row>
    <row r="118" spans="1:10" ht="11.25" thickBot="1">
      <c r="B118" s="778" t="s">
        <v>7</v>
      </c>
      <c r="C118" s="779">
        <v>92684128</v>
      </c>
      <c r="D118" s="779">
        <v>7866530</v>
      </c>
      <c r="E118" s="779">
        <v>0</v>
      </c>
      <c r="F118" s="779">
        <v>92684130</v>
      </c>
      <c r="G118" s="779">
        <v>7866530</v>
      </c>
      <c r="H118" s="779">
        <v>0</v>
      </c>
    </row>
    <row r="119" spans="1:10" ht="11.25" thickBot="1">
      <c r="B119" s="778" t="s">
        <v>6</v>
      </c>
      <c r="C119" s="779">
        <v>21658119</v>
      </c>
      <c r="D119" s="779">
        <v>857614</v>
      </c>
      <c r="E119" s="779">
        <v>0</v>
      </c>
      <c r="F119" s="779">
        <v>21490797</v>
      </c>
      <c r="G119" s="779">
        <v>857614</v>
      </c>
      <c r="H119" s="779">
        <v>0</v>
      </c>
    </row>
    <row r="120" spans="1:10" ht="11.25" thickBot="1">
      <c r="B120" s="778" t="s">
        <v>5</v>
      </c>
      <c r="C120" s="779">
        <v>5478349</v>
      </c>
      <c r="D120" s="779">
        <v>1087305</v>
      </c>
      <c r="E120" s="779">
        <v>0</v>
      </c>
      <c r="F120" s="779">
        <v>5450043</v>
      </c>
      <c r="G120" s="779">
        <v>1087305</v>
      </c>
      <c r="H120" s="779">
        <v>0</v>
      </c>
    </row>
    <row r="121" spans="1:10" ht="11.25" thickBot="1">
      <c r="B121" s="778" t="s">
        <v>44</v>
      </c>
      <c r="C121" s="779">
        <v>13700</v>
      </c>
      <c r="D121" s="779">
        <v>0</v>
      </c>
      <c r="E121" s="779">
        <v>0</v>
      </c>
      <c r="F121" s="779">
        <v>13700</v>
      </c>
      <c r="G121" s="779">
        <v>0</v>
      </c>
      <c r="H121" s="779">
        <v>0</v>
      </c>
    </row>
    <row r="122" spans="1:10" ht="11.25" thickBot="1">
      <c r="B122" s="778" t="s">
        <v>4</v>
      </c>
      <c r="C122" s="779">
        <v>13700</v>
      </c>
      <c r="D122" s="779">
        <v>0</v>
      </c>
      <c r="E122" s="779">
        <v>0</v>
      </c>
      <c r="F122" s="779">
        <v>13700</v>
      </c>
      <c r="G122" s="779">
        <v>0</v>
      </c>
      <c r="H122" s="779">
        <v>0</v>
      </c>
    </row>
    <row r="123" spans="1:10" ht="11.25" thickBot="1">
      <c r="B123" s="778" t="s">
        <v>3</v>
      </c>
      <c r="C123" s="779">
        <v>13700</v>
      </c>
      <c r="D123" s="779">
        <v>0</v>
      </c>
      <c r="E123" s="779">
        <v>0</v>
      </c>
      <c r="F123" s="779">
        <v>13700</v>
      </c>
      <c r="G123" s="779">
        <v>0</v>
      </c>
      <c r="H123" s="779">
        <v>0</v>
      </c>
    </row>
    <row r="124" spans="1:10" ht="11.25" thickBot="1">
      <c r="B124" s="778" t="s">
        <v>2</v>
      </c>
      <c r="C124" s="779">
        <v>13700</v>
      </c>
      <c r="D124" s="779">
        <v>0</v>
      </c>
      <c r="E124" s="779">
        <v>0</v>
      </c>
      <c r="F124" s="779">
        <v>13700</v>
      </c>
      <c r="G124" s="779">
        <v>0</v>
      </c>
      <c r="H124" s="779">
        <v>0</v>
      </c>
    </row>
    <row r="125" spans="1:10" ht="11.25" thickBot="1">
      <c r="B125" s="801" t="s">
        <v>10</v>
      </c>
      <c r="C125" s="802">
        <v>195876148</v>
      </c>
      <c r="D125" s="802">
        <v>17876907</v>
      </c>
      <c r="E125" s="802">
        <v>5089206</v>
      </c>
      <c r="F125" s="802">
        <v>195629939</v>
      </c>
      <c r="G125" s="802">
        <v>17873668</v>
      </c>
      <c r="H125" s="802">
        <v>5135351</v>
      </c>
      <c r="I125" s="800"/>
      <c r="J125" s="800">
        <f>+F125+G125+H125-D10</f>
        <v>0</v>
      </c>
    </row>
    <row r="128" spans="1:10">
      <c r="B128" s="1023" t="s">
        <v>715</v>
      </c>
    </row>
    <row r="129" spans="1:4" ht="11.25" thickBot="1"/>
    <row r="130" spans="1:4" ht="11.25" thickBot="1">
      <c r="A130" s="772"/>
      <c r="B130" s="801" t="s">
        <v>433</v>
      </c>
      <c r="C130" s="776" t="s">
        <v>292</v>
      </c>
    </row>
    <row r="131" spans="1:4" ht="11.25" thickBot="1">
      <c r="B131" s="778"/>
      <c r="C131" s="779"/>
    </row>
    <row r="132" spans="1:4" ht="11.25" thickBot="1">
      <c r="B132" s="778" t="s">
        <v>8</v>
      </c>
      <c r="C132" s="779">
        <v>1383713</v>
      </c>
    </row>
    <row r="133" spans="1:4" ht="11.25" thickBot="1">
      <c r="B133" s="778" t="s">
        <v>7</v>
      </c>
      <c r="C133" s="779">
        <v>40500</v>
      </c>
    </row>
    <row r="134" spans="1:4" ht="11.25" thickBot="1">
      <c r="B134" s="778" t="s">
        <v>5</v>
      </c>
      <c r="C134" s="813">
        <v>204370</v>
      </c>
    </row>
    <row r="135" spans="1:4" ht="11.25" thickBot="1">
      <c r="B135" s="778"/>
      <c r="C135" s="779"/>
    </row>
    <row r="136" spans="1:4" ht="11.25" thickBot="1">
      <c r="B136" s="814" t="s">
        <v>1</v>
      </c>
      <c r="C136" s="815">
        <v>1628583</v>
      </c>
    </row>
    <row r="139" spans="1:4">
      <c r="B139" s="812" t="s">
        <v>298</v>
      </c>
    </row>
    <row r="140" spans="1:4" ht="11.25" thickBot="1"/>
    <row r="141" spans="1:4" ht="11.25" thickBot="1">
      <c r="A141" s="1239" t="s">
        <v>411</v>
      </c>
      <c r="B141" s="1239" t="s">
        <v>433</v>
      </c>
      <c r="C141" s="816">
        <v>42460</v>
      </c>
      <c r="D141" s="816">
        <v>42369</v>
      </c>
    </row>
    <row r="142" spans="1:4" ht="11.25" thickBot="1">
      <c r="A142" s="1240"/>
      <c r="B142" s="1240"/>
      <c r="C142" s="776" t="s">
        <v>292</v>
      </c>
      <c r="D142" s="776" t="s">
        <v>292</v>
      </c>
    </row>
    <row r="143" spans="1:4" ht="11.25" thickBot="1">
      <c r="A143" s="778"/>
      <c r="B143" s="778"/>
      <c r="C143" s="779"/>
      <c r="D143" s="779"/>
    </row>
    <row r="144" spans="1:4" ht="11.25" thickBot="1">
      <c r="A144" s="778" t="s">
        <v>19</v>
      </c>
      <c r="B144" s="778" t="s">
        <v>7</v>
      </c>
      <c r="C144" s="779">
        <v>33823049</v>
      </c>
      <c r="D144" s="779">
        <v>33823049</v>
      </c>
    </row>
    <row r="145" spans="1:11" ht="11.25" thickBot="1">
      <c r="A145" s="778" t="s">
        <v>21</v>
      </c>
      <c r="B145" s="778" t="s">
        <v>277</v>
      </c>
      <c r="C145" s="779">
        <v>343332</v>
      </c>
      <c r="D145" s="779">
        <v>343332</v>
      </c>
    </row>
    <row r="146" spans="1:11" ht="11.25" thickBot="1">
      <c r="A146" s="778" t="s">
        <v>22</v>
      </c>
      <c r="B146" s="778" t="s">
        <v>14</v>
      </c>
      <c r="C146" s="779">
        <v>2066631</v>
      </c>
      <c r="D146" s="779">
        <v>2066631</v>
      </c>
    </row>
    <row r="147" spans="1:11" ht="11.25" thickBot="1">
      <c r="A147" s="778"/>
      <c r="B147" s="778"/>
      <c r="C147" s="779"/>
      <c r="D147" s="779"/>
    </row>
    <row r="148" spans="1:11" ht="15.75" thickBot="1">
      <c r="A148" s="801" t="s">
        <v>1</v>
      </c>
      <c r="B148" s="801"/>
      <c r="C148" s="817">
        <v>36233012</v>
      </c>
      <c r="D148" s="817">
        <v>36233012</v>
      </c>
      <c r="F148"/>
      <c r="G148"/>
      <c r="H148"/>
      <c r="I148"/>
      <c r="J148"/>
      <c r="K148"/>
    </row>
    <row r="149" spans="1:11" ht="15">
      <c r="F149"/>
      <c r="G149"/>
      <c r="H149"/>
      <c r="I149"/>
      <c r="J149"/>
      <c r="K149"/>
    </row>
    <row r="150" spans="1:11" ht="15">
      <c r="F150"/>
      <c r="G150"/>
      <c r="H150"/>
      <c r="I150"/>
      <c r="J150"/>
      <c r="K150"/>
    </row>
  </sheetData>
  <mergeCells count="11">
    <mergeCell ref="C113:E113"/>
    <mergeCell ref="F113:H113"/>
    <mergeCell ref="B114:B115"/>
    <mergeCell ref="A141:A142"/>
    <mergeCell ref="B141:B142"/>
    <mergeCell ref="B100:B101"/>
    <mergeCell ref="B26:B27"/>
    <mergeCell ref="B41:B42"/>
    <mergeCell ref="B58:B59"/>
    <mergeCell ref="B72:B73"/>
    <mergeCell ref="B88:B89"/>
  </mergeCells>
  <printOptions horizontalCentered="1" verticalCentered="1"/>
  <pageMargins left="0" right="0" top="0.39370078740157483" bottom="0.39370078740157483" header="0" footer="0"/>
  <pageSetup scale="65" fitToHeight="0" orientation="portrait" r:id="rId1"/>
  <headerFooter>
    <oddHeader>&amp;F</oddHeader>
    <oddFooter>&amp;A</oddFooter>
  </headerFooter>
  <rowBreaks count="1" manualBreakCount="1">
    <brk id="11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K168"/>
  <sheetViews>
    <sheetView topLeftCell="A127" workbookViewId="0">
      <selection activeCell="G148" sqref="G148"/>
    </sheetView>
  </sheetViews>
  <sheetFormatPr baseColWidth="10" defaultRowHeight="10.5"/>
  <cols>
    <col min="1" max="1" width="11.7109375" style="767" customWidth="1"/>
    <col min="2" max="2" width="40.140625" style="771" customWidth="1"/>
    <col min="3" max="3" width="16.7109375" style="771" customWidth="1"/>
    <col min="4" max="9" width="14.7109375" style="771" customWidth="1"/>
    <col min="10" max="10" width="11.7109375" style="771" customWidth="1"/>
    <col min="11" max="256" width="11.42578125" style="771"/>
    <col min="257" max="257" width="11.7109375" style="771" customWidth="1"/>
    <col min="258" max="258" width="40.140625" style="771" customWidth="1"/>
    <col min="259" max="259" width="16.7109375" style="771" customWidth="1"/>
    <col min="260" max="265" width="14.7109375" style="771" customWidth="1"/>
    <col min="266" max="266" width="11.7109375" style="771" customWidth="1"/>
    <col min="267" max="512" width="11.42578125" style="771"/>
    <col min="513" max="513" width="11.7109375" style="771" customWidth="1"/>
    <col min="514" max="514" width="40.140625" style="771" customWidth="1"/>
    <col min="515" max="515" width="16.7109375" style="771" customWidth="1"/>
    <col min="516" max="521" width="14.7109375" style="771" customWidth="1"/>
    <col min="522" max="522" width="11.7109375" style="771" customWidth="1"/>
    <col min="523" max="768" width="11.42578125" style="771"/>
    <col min="769" max="769" width="11.7109375" style="771" customWidth="1"/>
    <col min="770" max="770" width="40.140625" style="771" customWidth="1"/>
    <col min="771" max="771" width="16.7109375" style="771" customWidth="1"/>
    <col min="772" max="777" width="14.7109375" style="771" customWidth="1"/>
    <col min="778" max="778" width="11.7109375" style="771" customWidth="1"/>
    <col min="779" max="1024" width="11.42578125" style="771"/>
    <col min="1025" max="1025" width="11.7109375" style="771" customWidth="1"/>
    <col min="1026" max="1026" width="40.140625" style="771" customWidth="1"/>
    <col min="1027" max="1027" width="16.7109375" style="771" customWidth="1"/>
    <col min="1028" max="1033" width="14.7109375" style="771" customWidth="1"/>
    <col min="1034" max="1034" width="11.7109375" style="771" customWidth="1"/>
    <col min="1035" max="1280" width="11.42578125" style="771"/>
    <col min="1281" max="1281" width="11.7109375" style="771" customWidth="1"/>
    <col min="1282" max="1282" width="40.140625" style="771" customWidth="1"/>
    <col min="1283" max="1283" width="16.7109375" style="771" customWidth="1"/>
    <col min="1284" max="1289" width="14.7109375" style="771" customWidth="1"/>
    <col min="1290" max="1290" width="11.7109375" style="771" customWidth="1"/>
    <col min="1291" max="1536" width="11.42578125" style="771"/>
    <col min="1537" max="1537" width="11.7109375" style="771" customWidth="1"/>
    <col min="1538" max="1538" width="40.140625" style="771" customWidth="1"/>
    <col min="1539" max="1539" width="16.7109375" style="771" customWidth="1"/>
    <col min="1540" max="1545" width="14.7109375" style="771" customWidth="1"/>
    <col min="1546" max="1546" width="11.7109375" style="771" customWidth="1"/>
    <col min="1547" max="1792" width="11.42578125" style="771"/>
    <col min="1793" max="1793" width="11.7109375" style="771" customWidth="1"/>
    <col min="1794" max="1794" width="40.140625" style="771" customWidth="1"/>
    <col min="1795" max="1795" width="16.7109375" style="771" customWidth="1"/>
    <col min="1796" max="1801" width="14.7109375" style="771" customWidth="1"/>
    <col min="1802" max="1802" width="11.7109375" style="771" customWidth="1"/>
    <col min="1803" max="2048" width="11.42578125" style="771"/>
    <col min="2049" max="2049" width="11.7109375" style="771" customWidth="1"/>
    <col min="2050" max="2050" width="40.140625" style="771" customWidth="1"/>
    <col min="2051" max="2051" width="16.7109375" style="771" customWidth="1"/>
    <col min="2052" max="2057" width="14.7109375" style="771" customWidth="1"/>
    <col min="2058" max="2058" width="11.7109375" style="771" customWidth="1"/>
    <col min="2059" max="2304" width="11.42578125" style="771"/>
    <col min="2305" max="2305" width="11.7109375" style="771" customWidth="1"/>
    <col min="2306" max="2306" width="40.140625" style="771" customWidth="1"/>
    <col min="2307" max="2307" width="16.7109375" style="771" customWidth="1"/>
    <col min="2308" max="2313" width="14.7109375" style="771" customWidth="1"/>
    <col min="2314" max="2314" width="11.7109375" style="771" customWidth="1"/>
    <col min="2315" max="2560" width="11.42578125" style="771"/>
    <col min="2561" max="2561" width="11.7109375" style="771" customWidth="1"/>
    <col min="2562" max="2562" width="40.140625" style="771" customWidth="1"/>
    <col min="2563" max="2563" width="16.7109375" style="771" customWidth="1"/>
    <col min="2564" max="2569" width="14.7109375" style="771" customWidth="1"/>
    <col min="2570" max="2570" width="11.7109375" style="771" customWidth="1"/>
    <col min="2571" max="2816" width="11.42578125" style="771"/>
    <col min="2817" max="2817" width="11.7109375" style="771" customWidth="1"/>
    <col min="2818" max="2818" width="40.140625" style="771" customWidth="1"/>
    <col min="2819" max="2819" width="16.7109375" style="771" customWidth="1"/>
    <col min="2820" max="2825" width="14.7109375" style="771" customWidth="1"/>
    <col min="2826" max="2826" width="11.7109375" style="771" customWidth="1"/>
    <col min="2827" max="3072" width="11.42578125" style="771"/>
    <col min="3073" max="3073" width="11.7109375" style="771" customWidth="1"/>
    <col min="3074" max="3074" width="40.140625" style="771" customWidth="1"/>
    <col min="3075" max="3075" width="16.7109375" style="771" customWidth="1"/>
    <col min="3076" max="3081" width="14.7109375" style="771" customWidth="1"/>
    <col min="3082" max="3082" width="11.7109375" style="771" customWidth="1"/>
    <col min="3083" max="3328" width="11.42578125" style="771"/>
    <col min="3329" max="3329" width="11.7109375" style="771" customWidth="1"/>
    <col min="3330" max="3330" width="40.140625" style="771" customWidth="1"/>
    <col min="3331" max="3331" width="16.7109375" style="771" customWidth="1"/>
    <col min="3332" max="3337" width="14.7109375" style="771" customWidth="1"/>
    <col min="3338" max="3338" width="11.7109375" style="771" customWidth="1"/>
    <col min="3339" max="3584" width="11.42578125" style="771"/>
    <col min="3585" max="3585" width="11.7109375" style="771" customWidth="1"/>
    <col min="3586" max="3586" width="40.140625" style="771" customWidth="1"/>
    <col min="3587" max="3587" width="16.7109375" style="771" customWidth="1"/>
    <col min="3588" max="3593" width="14.7109375" style="771" customWidth="1"/>
    <col min="3594" max="3594" width="11.7109375" style="771" customWidth="1"/>
    <col min="3595" max="3840" width="11.42578125" style="771"/>
    <col min="3841" max="3841" width="11.7109375" style="771" customWidth="1"/>
    <col min="3842" max="3842" width="40.140625" style="771" customWidth="1"/>
    <col min="3843" max="3843" width="16.7109375" style="771" customWidth="1"/>
    <col min="3844" max="3849" width="14.7109375" style="771" customWidth="1"/>
    <col min="3850" max="3850" width="11.7109375" style="771" customWidth="1"/>
    <col min="3851" max="4096" width="11.42578125" style="771"/>
    <col min="4097" max="4097" width="11.7109375" style="771" customWidth="1"/>
    <col min="4098" max="4098" width="40.140625" style="771" customWidth="1"/>
    <col min="4099" max="4099" width="16.7109375" style="771" customWidth="1"/>
    <col min="4100" max="4105" width="14.7109375" style="771" customWidth="1"/>
    <col min="4106" max="4106" width="11.7109375" style="771" customWidth="1"/>
    <col min="4107" max="4352" width="11.42578125" style="771"/>
    <col min="4353" max="4353" width="11.7109375" style="771" customWidth="1"/>
    <col min="4354" max="4354" width="40.140625" style="771" customWidth="1"/>
    <col min="4355" max="4355" width="16.7109375" style="771" customWidth="1"/>
    <col min="4356" max="4361" width="14.7109375" style="771" customWidth="1"/>
    <col min="4362" max="4362" width="11.7109375" style="771" customWidth="1"/>
    <col min="4363" max="4608" width="11.42578125" style="771"/>
    <col min="4609" max="4609" width="11.7109375" style="771" customWidth="1"/>
    <col min="4610" max="4610" width="40.140625" style="771" customWidth="1"/>
    <col min="4611" max="4611" width="16.7109375" style="771" customWidth="1"/>
    <col min="4612" max="4617" width="14.7109375" style="771" customWidth="1"/>
    <col min="4618" max="4618" width="11.7109375" style="771" customWidth="1"/>
    <col min="4619" max="4864" width="11.42578125" style="771"/>
    <col min="4865" max="4865" width="11.7109375" style="771" customWidth="1"/>
    <col min="4866" max="4866" width="40.140625" style="771" customWidth="1"/>
    <col min="4867" max="4867" width="16.7109375" style="771" customWidth="1"/>
    <col min="4868" max="4873" width="14.7109375" style="771" customWidth="1"/>
    <col min="4874" max="4874" width="11.7109375" style="771" customWidth="1"/>
    <col min="4875" max="5120" width="11.42578125" style="771"/>
    <col min="5121" max="5121" width="11.7109375" style="771" customWidth="1"/>
    <col min="5122" max="5122" width="40.140625" style="771" customWidth="1"/>
    <col min="5123" max="5123" width="16.7109375" style="771" customWidth="1"/>
    <col min="5124" max="5129" width="14.7109375" style="771" customWidth="1"/>
    <col min="5130" max="5130" width="11.7109375" style="771" customWidth="1"/>
    <col min="5131" max="5376" width="11.42578125" style="771"/>
    <col min="5377" max="5377" width="11.7109375" style="771" customWidth="1"/>
    <col min="5378" max="5378" width="40.140625" style="771" customWidth="1"/>
    <col min="5379" max="5379" width="16.7109375" style="771" customWidth="1"/>
    <col min="5380" max="5385" width="14.7109375" style="771" customWidth="1"/>
    <col min="5386" max="5386" width="11.7109375" style="771" customWidth="1"/>
    <col min="5387" max="5632" width="11.42578125" style="771"/>
    <col min="5633" max="5633" width="11.7109375" style="771" customWidth="1"/>
    <col min="5634" max="5634" width="40.140625" style="771" customWidth="1"/>
    <col min="5635" max="5635" width="16.7109375" style="771" customWidth="1"/>
    <col min="5636" max="5641" width="14.7109375" style="771" customWidth="1"/>
    <col min="5642" max="5642" width="11.7109375" style="771" customWidth="1"/>
    <col min="5643" max="5888" width="11.42578125" style="771"/>
    <col min="5889" max="5889" width="11.7109375" style="771" customWidth="1"/>
    <col min="5890" max="5890" width="40.140625" style="771" customWidth="1"/>
    <col min="5891" max="5891" width="16.7109375" style="771" customWidth="1"/>
    <col min="5892" max="5897" width="14.7109375" style="771" customWidth="1"/>
    <col min="5898" max="5898" width="11.7109375" style="771" customWidth="1"/>
    <col min="5899" max="6144" width="11.42578125" style="771"/>
    <col min="6145" max="6145" width="11.7109375" style="771" customWidth="1"/>
    <col min="6146" max="6146" width="40.140625" style="771" customWidth="1"/>
    <col min="6147" max="6147" width="16.7109375" style="771" customWidth="1"/>
    <col min="6148" max="6153" width="14.7109375" style="771" customWidth="1"/>
    <col min="6154" max="6154" width="11.7109375" style="771" customWidth="1"/>
    <col min="6155" max="6400" width="11.42578125" style="771"/>
    <col min="6401" max="6401" width="11.7109375" style="771" customWidth="1"/>
    <col min="6402" max="6402" width="40.140625" style="771" customWidth="1"/>
    <col min="6403" max="6403" width="16.7109375" style="771" customWidth="1"/>
    <col min="6404" max="6409" width="14.7109375" style="771" customWidth="1"/>
    <col min="6410" max="6410" width="11.7109375" style="771" customWidth="1"/>
    <col min="6411" max="6656" width="11.42578125" style="771"/>
    <col min="6657" max="6657" width="11.7109375" style="771" customWidth="1"/>
    <col min="6658" max="6658" width="40.140625" style="771" customWidth="1"/>
    <col min="6659" max="6659" width="16.7109375" style="771" customWidth="1"/>
    <col min="6660" max="6665" width="14.7109375" style="771" customWidth="1"/>
    <col min="6666" max="6666" width="11.7109375" style="771" customWidth="1"/>
    <col min="6667" max="6912" width="11.42578125" style="771"/>
    <col min="6913" max="6913" width="11.7109375" style="771" customWidth="1"/>
    <col min="6914" max="6914" width="40.140625" style="771" customWidth="1"/>
    <col min="6915" max="6915" width="16.7109375" style="771" customWidth="1"/>
    <col min="6916" max="6921" width="14.7109375" style="771" customWidth="1"/>
    <col min="6922" max="6922" width="11.7109375" style="771" customWidth="1"/>
    <col min="6923" max="7168" width="11.42578125" style="771"/>
    <col min="7169" max="7169" width="11.7109375" style="771" customWidth="1"/>
    <col min="7170" max="7170" width="40.140625" style="771" customWidth="1"/>
    <col min="7171" max="7171" width="16.7109375" style="771" customWidth="1"/>
    <col min="7172" max="7177" width="14.7109375" style="771" customWidth="1"/>
    <col min="7178" max="7178" width="11.7109375" style="771" customWidth="1"/>
    <col min="7179" max="7424" width="11.42578125" style="771"/>
    <col min="7425" max="7425" width="11.7109375" style="771" customWidth="1"/>
    <col min="7426" max="7426" width="40.140625" style="771" customWidth="1"/>
    <col min="7427" max="7427" width="16.7109375" style="771" customWidth="1"/>
    <col min="7428" max="7433" width="14.7109375" style="771" customWidth="1"/>
    <col min="7434" max="7434" width="11.7109375" style="771" customWidth="1"/>
    <col min="7435" max="7680" width="11.42578125" style="771"/>
    <col min="7681" max="7681" width="11.7109375" style="771" customWidth="1"/>
    <col min="7682" max="7682" width="40.140625" style="771" customWidth="1"/>
    <col min="7683" max="7683" width="16.7109375" style="771" customWidth="1"/>
    <col min="7684" max="7689" width="14.7109375" style="771" customWidth="1"/>
    <col min="7690" max="7690" width="11.7109375" style="771" customWidth="1"/>
    <col min="7691" max="7936" width="11.42578125" style="771"/>
    <col min="7937" max="7937" width="11.7109375" style="771" customWidth="1"/>
    <col min="7938" max="7938" width="40.140625" style="771" customWidth="1"/>
    <col min="7939" max="7939" width="16.7109375" style="771" customWidth="1"/>
    <col min="7940" max="7945" width="14.7109375" style="771" customWidth="1"/>
    <col min="7946" max="7946" width="11.7109375" style="771" customWidth="1"/>
    <col min="7947" max="8192" width="11.42578125" style="771"/>
    <col min="8193" max="8193" width="11.7109375" style="771" customWidth="1"/>
    <col min="8194" max="8194" width="40.140625" style="771" customWidth="1"/>
    <col min="8195" max="8195" width="16.7109375" style="771" customWidth="1"/>
    <col min="8196" max="8201" width="14.7109375" style="771" customWidth="1"/>
    <col min="8202" max="8202" width="11.7109375" style="771" customWidth="1"/>
    <col min="8203" max="8448" width="11.42578125" style="771"/>
    <col min="8449" max="8449" width="11.7109375" style="771" customWidth="1"/>
    <col min="8450" max="8450" width="40.140625" style="771" customWidth="1"/>
    <col min="8451" max="8451" width="16.7109375" style="771" customWidth="1"/>
    <col min="8452" max="8457" width="14.7109375" style="771" customWidth="1"/>
    <col min="8458" max="8458" width="11.7109375" style="771" customWidth="1"/>
    <col min="8459" max="8704" width="11.42578125" style="771"/>
    <col min="8705" max="8705" width="11.7109375" style="771" customWidth="1"/>
    <col min="8706" max="8706" width="40.140625" style="771" customWidth="1"/>
    <col min="8707" max="8707" width="16.7109375" style="771" customWidth="1"/>
    <col min="8708" max="8713" width="14.7109375" style="771" customWidth="1"/>
    <col min="8714" max="8714" width="11.7109375" style="771" customWidth="1"/>
    <col min="8715" max="8960" width="11.42578125" style="771"/>
    <col min="8961" max="8961" width="11.7109375" style="771" customWidth="1"/>
    <col min="8962" max="8962" width="40.140625" style="771" customWidth="1"/>
    <col min="8963" max="8963" width="16.7109375" style="771" customWidth="1"/>
    <col min="8964" max="8969" width="14.7109375" style="771" customWidth="1"/>
    <col min="8970" max="8970" width="11.7109375" style="771" customWidth="1"/>
    <col min="8971" max="9216" width="11.42578125" style="771"/>
    <col min="9217" max="9217" width="11.7109375" style="771" customWidth="1"/>
    <col min="9218" max="9218" width="40.140625" style="771" customWidth="1"/>
    <col min="9219" max="9219" width="16.7109375" style="771" customWidth="1"/>
    <col min="9220" max="9225" width="14.7109375" style="771" customWidth="1"/>
    <col min="9226" max="9226" width="11.7109375" style="771" customWidth="1"/>
    <col min="9227" max="9472" width="11.42578125" style="771"/>
    <col min="9473" max="9473" width="11.7109375" style="771" customWidth="1"/>
    <col min="9474" max="9474" width="40.140625" style="771" customWidth="1"/>
    <col min="9475" max="9475" width="16.7109375" style="771" customWidth="1"/>
    <col min="9476" max="9481" width="14.7109375" style="771" customWidth="1"/>
    <col min="9482" max="9482" width="11.7109375" style="771" customWidth="1"/>
    <col min="9483" max="9728" width="11.42578125" style="771"/>
    <col min="9729" max="9729" width="11.7109375" style="771" customWidth="1"/>
    <col min="9730" max="9730" width="40.140625" style="771" customWidth="1"/>
    <col min="9731" max="9731" width="16.7109375" style="771" customWidth="1"/>
    <col min="9732" max="9737" width="14.7109375" style="771" customWidth="1"/>
    <col min="9738" max="9738" width="11.7109375" style="771" customWidth="1"/>
    <col min="9739" max="9984" width="11.42578125" style="771"/>
    <col min="9985" max="9985" width="11.7109375" style="771" customWidth="1"/>
    <col min="9986" max="9986" width="40.140625" style="771" customWidth="1"/>
    <col min="9987" max="9987" width="16.7109375" style="771" customWidth="1"/>
    <col min="9988" max="9993" width="14.7109375" style="771" customWidth="1"/>
    <col min="9994" max="9994" width="11.7109375" style="771" customWidth="1"/>
    <col min="9995" max="10240" width="11.42578125" style="771"/>
    <col min="10241" max="10241" width="11.7109375" style="771" customWidth="1"/>
    <col min="10242" max="10242" width="40.140625" style="771" customWidth="1"/>
    <col min="10243" max="10243" width="16.7109375" style="771" customWidth="1"/>
    <col min="10244" max="10249" width="14.7109375" style="771" customWidth="1"/>
    <col min="10250" max="10250" width="11.7109375" style="771" customWidth="1"/>
    <col min="10251" max="10496" width="11.42578125" style="771"/>
    <col min="10497" max="10497" width="11.7109375" style="771" customWidth="1"/>
    <col min="10498" max="10498" width="40.140625" style="771" customWidth="1"/>
    <col min="10499" max="10499" width="16.7109375" style="771" customWidth="1"/>
    <col min="10500" max="10505" width="14.7109375" style="771" customWidth="1"/>
    <col min="10506" max="10506" width="11.7109375" style="771" customWidth="1"/>
    <col min="10507" max="10752" width="11.42578125" style="771"/>
    <col min="10753" max="10753" width="11.7109375" style="771" customWidth="1"/>
    <col min="10754" max="10754" width="40.140625" style="771" customWidth="1"/>
    <col min="10755" max="10755" width="16.7109375" style="771" customWidth="1"/>
    <col min="10756" max="10761" width="14.7109375" style="771" customWidth="1"/>
    <col min="10762" max="10762" width="11.7109375" style="771" customWidth="1"/>
    <col min="10763" max="11008" width="11.42578125" style="771"/>
    <col min="11009" max="11009" width="11.7109375" style="771" customWidth="1"/>
    <col min="11010" max="11010" width="40.140625" style="771" customWidth="1"/>
    <col min="11011" max="11011" width="16.7109375" style="771" customWidth="1"/>
    <col min="11012" max="11017" width="14.7109375" style="771" customWidth="1"/>
    <col min="11018" max="11018" width="11.7109375" style="771" customWidth="1"/>
    <col min="11019" max="11264" width="11.42578125" style="771"/>
    <col min="11265" max="11265" width="11.7109375" style="771" customWidth="1"/>
    <col min="11266" max="11266" width="40.140625" style="771" customWidth="1"/>
    <col min="11267" max="11267" width="16.7109375" style="771" customWidth="1"/>
    <col min="11268" max="11273" width="14.7109375" style="771" customWidth="1"/>
    <col min="11274" max="11274" width="11.7109375" style="771" customWidth="1"/>
    <col min="11275" max="11520" width="11.42578125" style="771"/>
    <col min="11521" max="11521" width="11.7109375" style="771" customWidth="1"/>
    <col min="11522" max="11522" width="40.140625" style="771" customWidth="1"/>
    <col min="11523" max="11523" width="16.7109375" style="771" customWidth="1"/>
    <col min="11524" max="11529" width="14.7109375" style="771" customWidth="1"/>
    <col min="11530" max="11530" width="11.7109375" style="771" customWidth="1"/>
    <col min="11531" max="11776" width="11.42578125" style="771"/>
    <col min="11777" max="11777" width="11.7109375" style="771" customWidth="1"/>
    <col min="11778" max="11778" width="40.140625" style="771" customWidth="1"/>
    <col min="11779" max="11779" width="16.7109375" style="771" customWidth="1"/>
    <col min="11780" max="11785" width="14.7109375" style="771" customWidth="1"/>
    <col min="11786" max="11786" width="11.7109375" style="771" customWidth="1"/>
    <col min="11787" max="12032" width="11.42578125" style="771"/>
    <col min="12033" max="12033" width="11.7109375" style="771" customWidth="1"/>
    <col min="12034" max="12034" width="40.140625" style="771" customWidth="1"/>
    <col min="12035" max="12035" width="16.7109375" style="771" customWidth="1"/>
    <col min="12036" max="12041" width="14.7109375" style="771" customWidth="1"/>
    <col min="12042" max="12042" width="11.7109375" style="771" customWidth="1"/>
    <col min="12043" max="12288" width="11.42578125" style="771"/>
    <col min="12289" max="12289" width="11.7109375" style="771" customWidth="1"/>
    <col min="12290" max="12290" width="40.140625" style="771" customWidth="1"/>
    <col min="12291" max="12291" width="16.7109375" style="771" customWidth="1"/>
    <col min="12292" max="12297" width="14.7109375" style="771" customWidth="1"/>
    <col min="12298" max="12298" width="11.7109375" style="771" customWidth="1"/>
    <col min="12299" max="12544" width="11.42578125" style="771"/>
    <col min="12545" max="12545" width="11.7109375" style="771" customWidth="1"/>
    <col min="12546" max="12546" width="40.140625" style="771" customWidth="1"/>
    <col min="12547" max="12547" width="16.7109375" style="771" customWidth="1"/>
    <col min="12548" max="12553" width="14.7109375" style="771" customWidth="1"/>
    <col min="12554" max="12554" width="11.7109375" style="771" customWidth="1"/>
    <col min="12555" max="12800" width="11.42578125" style="771"/>
    <col min="12801" max="12801" width="11.7109375" style="771" customWidth="1"/>
    <col min="12802" max="12802" width="40.140625" style="771" customWidth="1"/>
    <col min="12803" max="12803" width="16.7109375" style="771" customWidth="1"/>
    <col min="12804" max="12809" width="14.7109375" style="771" customWidth="1"/>
    <col min="12810" max="12810" width="11.7109375" style="771" customWidth="1"/>
    <col min="12811" max="13056" width="11.42578125" style="771"/>
    <col min="13057" max="13057" width="11.7109375" style="771" customWidth="1"/>
    <col min="13058" max="13058" width="40.140625" style="771" customWidth="1"/>
    <col min="13059" max="13059" width="16.7109375" style="771" customWidth="1"/>
    <col min="13060" max="13065" width="14.7109375" style="771" customWidth="1"/>
    <col min="13066" max="13066" width="11.7109375" style="771" customWidth="1"/>
    <col min="13067" max="13312" width="11.42578125" style="771"/>
    <col min="13313" max="13313" width="11.7109375" style="771" customWidth="1"/>
    <col min="13314" max="13314" width="40.140625" style="771" customWidth="1"/>
    <col min="13315" max="13315" width="16.7109375" style="771" customWidth="1"/>
    <col min="13316" max="13321" width="14.7109375" style="771" customWidth="1"/>
    <col min="13322" max="13322" width="11.7109375" style="771" customWidth="1"/>
    <col min="13323" max="13568" width="11.42578125" style="771"/>
    <col min="13569" max="13569" width="11.7109375" style="771" customWidth="1"/>
    <col min="13570" max="13570" width="40.140625" style="771" customWidth="1"/>
    <col min="13571" max="13571" width="16.7109375" style="771" customWidth="1"/>
    <col min="13572" max="13577" width="14.7109375" style="771" customWidth="1"/>
    <col min="13578" max="13578" width="11.7109375" style="771" customWidth="1"/>
    <col min="13579" max="13824" width="11.42578125" style="771"/>
    <col min="13825" max="13825" width="11.7109375" style="771" customWidth="1"/>
    <col min="13826" max="13826" width="40.140625" style="771" customWidth="1"/>
    <col min="13827" max="13827" width="16.7109375" style="771" customWidth="1"/>
    <col min="13828" max="13833" width="14.7109375" style="771" customWidth="1"/>
    <col min="13834" max="13834" width="11.7109375" style="771" customWidth="1"/>
    <col min="13835" max="14080" width="11.42578125" style="771"/>
    <col min="14081" max="14081" width="11.7109375" style="771" customWidth="1"/>
    <col min="14082" max="14082" width="40.140625" style="771" customWidth="1"/>
    <col min="14083" max="14083" width="16.7109375" style="771" customWidth="1"/>
    <col min="14084" max="14089" width="14.7109375" style="771" customWidth="1"/>
    <col min="14090" max="14090" width="11.7109375" style="771" customWidth="1"/>
    <col min="14091" max="14336" width="11.42578125" style="771"/>
    <col min="14337" max="14337" width="11.7109375" style="771" customWidth="1"/>
    <col min="14338" max="14338" width="40.140625" style="771" customWidth="1"/>
    <col min="14339" max="14339" width="16.7109375" style="771" customWidth="1"/>
    <col min="14340" max="14345" width="14.7109375" style="771" customWidth="1"/>
    <col min="14346" max="14346" width="11.7109375" style="771" customWidth="1"/>
    <col min="14347" max="14592" width="11.42578125" style="771"/>
    <col min="14593" max="14593" width="11.7109375" style="771" customWidth="1"/>
    <col min="14594" max="14594" width="40.140625" style="771" customWidth="1"/>
    <col min="14595" max="14595" width="16.7109375" style="771" customWidth="1"/>
    <col min="14596" max="14601" width="14.7109375" style="771" customWidth="1"/>
    <col min="14602" max="14602" width="11.7109375" style="771" customWidth="1"/>
    <col min="14603" max="14848" width="11.42578125" style="771"/>
    <col min="14849" max="14849" width="11.7109375" style="771" customWidth="1"/>
    <col min="14850" max="14850" width="40.140625" style="771" customWidth="1"/>
    <col min="14851" max="14851" width="16.7109375" style="771" customWidth="1"/>
    <col min="14852" max="14857" width="14.7109375" style="771" customWidth="1"/>
    <col min="14858" max="14858" width="11.7109375" style="771" customWidth="1"/>
    <col min="14859" max="15104" width="11.42578125" style="771"/>
    <col min="15105" max="15105" width="11.7109375" style="771" customWidth="1"/>
    <col min="15106" max="15106" width="40.140625" style="771" customWidth="1"/>
    <col min="15107" max="15107" width="16.7109375" style="771" customWidth="1"/>
    <col min="15108" max="15113" width="14.7109375" style="771" customWidth="1"/>
    <col min="15114" max="15114" width="11.7109375" style="771" customWidth="1"/>
    <col min="15115" max="15360" width="11.42578125" style="771"/>
    <col min="15361" max="15361" width="11.7109375" style="771" customWidth="1"/>
    <col min="15362" max="15362" width="40.140625" style="771" customWidth="1"/>
    <col min="15363" max="15363" width="16.7109375" style="771" customWidth="1"/>
    <col min="15364" max="15369" width="14.7109375" style="771" customWidth="1"/>
    <col min="15370" max="15370" width="11.7109375" style="771" customWidth="1"/>
    <col min="15371" max="15616" width="11.42578125" style="771"/>
    <col min="15617" max="15617" width="11.7109375" style="771" customWidth="1"/>
    <col min="15618" max="15618" width="40.140625" style="771" customWidth="1"/>
    <col min="15619" max="15619" width="16.7109375" style="771" customWidth="1"/>
    <col min="15620" max="15625" width="14.7109375" style="771" customWidth="1"/>
    <col min="15626" max="15626" width="11.7109375" style="771" customWidth="1"/>
    <col min="15627" max="15872" width="11.42578125" style="771"/>
    <col min="15873" max="15873" width="11.7109375" style="771" customWidth="1"/>
    <col min="15874" max="15874" width="40.140625" style="771" customWidth="1"/>
    <col min="15875" max="15875" width="16.7109375" style="771" customWidth="1"/>
    <col min="15876" max="15881" width="14.7109375" style="771" customWidth="1"/>
    <col min="15882" max="15882" width="11.7109375" style="771" customWidth="1"/>
    <col min="15883" max="16128" width="11.42578125" style="771"/>
    <col min="16129" max="16129" width="11.7109375" style="771" customWidth="1"/>
    <col min="16130" max="16130" width="40.140625" style="771" customWidth="1"/>
    <col min="16131" max="16131" width="16.7109375" style="771" customWidth="1"/>
    <col min="16132" max="16137" width="14.7109375" style="771" customWidth="1"/>
    <col min="16138" max="16138" width="11.7109375" style="771" customWidth="1"/>
    <col min="16139" max="16384" width="11.42578125" style="771"/>
  </cols>
  <sheetData>
    <row r="2" spans="1:11" ht="11.25" thickBot="1">
      <c r="B2" s="818" t="s">
        <v>729</v>
      </c>
      <c r="C2" s="819"/>
      <c r="D2" s="126"/>
      <c r="E2" s="820"/>
    </row>
    <row r="3" spans="1:11" ht="15.75" thickBot="1">
      <c r="A3" s="772"/>
      <c r="B3" s="773"/>
      <c r="C3" s="774">
        <v>42460</v>
      </c>
      <c r="D3" s="774">
        <v>42369</v>
      </c>
      <c r="E3" s="821"/>
      <c r="F3"/>
      <c r="G3"/>
      <c r="H3"/>
      <c r="I3"/>
      <c r="J3"/>
      <c r="K3"/>
    </row>
    <row r="4" spans="1:11" ht="15.75" thickBot="1">
      <c r="B4" s="822"/>
      <c r="C4" s="823" t="s">
        <v>292</v>
      </c>
      <c r="D4" s="823" t="s">
        <v>292</v>
      </c>
      <c r="E4" s="824"/>
      <c r="F4"/>
      <c r="G4"/>
      <c r="H4"/>
      <c r="I4"/>
      <c r="J4"/>
      <c r="K4"/>
    </row>
    <row r="5" spans="1:11" ht="15.75" thickBot="1">
      <c r="B5" s="781"/>
      <c r="C5" s="825"/>
      <c r="D5" s="825"/>
      <c r="E5" s="824"/>
      <c r="F5"/>
      <c r="G5"/>
      <c r="H5"/>
      <c r="I5"/>
      <c r="J5"/>
      <c r="K5"/>
    </row>
    <row r="6" spans="1:11" ht="15.75" thickBot="1">
      <c r="B6" s="1028" t="s">
        <v>716</v>
      </c>
      <c r="C6" s="782">
        <v>1242868755</v>
      </c>
      <c r="D6" s="782">
        <v>1248135284</v>
      </c>
      <c r="E6" s="783"/>
      <c r="F6"/>
      <c r="G6"/>
      <c r="H6"/>
      <c r="I6"/>
      <c r="J6"/>
      <c r="K6"/>
    </row>
    <row r="7" spans="1:11" ht="15.75" thickBot="1">
      <c r="B7" s="93" t="s">
        <v>717</v>
      </c>
      <c r="C7" s="779">
        <v>160581003</v>
      </c>
      <c r="D7" s="779">
        <v>160423927</v>
      </c>
      <c r="E7" s="780"/>
      <c r="F7"/>
      <c r="G7"/>
      <c r="H7"/>
      <c r="I7"/>
      <c r="J7"/>
      <c r="K7"/>
    </row>
    <row r="8" spans="1:11" ht="15.75" thickBot="1">
      <c r="B8" s="93" t="s">
        <v>718</v>
      </c>
      <c r="C8" s="779">
        <v>74050610</v>
      </c>
      <c r="D8" s="779">
        <v>74367058</v>
      </c>
      <c r="E8" s="780"/>
      <c r="F8"/>
      <c r="G8"/>
      <c r="H8"/>
      <c r="I8"/>
      <c r="J8"/>
      <c r="K8"/>
    </row>
    <row r="9" spans="1:11" ht="15.75" thickBot="1">
      <c r="B9" s="93" t="s">
        <v>719</v>
      </c>
      <c r="C9" s="779">
        <v>102451657</v>
      </c>
      <c r="D9" s="779">
        <v>103872419</v>
      </c>
      <c r="E9" s="780"/>
      <c r="F9"/>
      <c r="G9"/>
      <c r="H9"/>
      <c r="I9"/>
      <c r="J9"/>
      <c r="K9"/>
    </row>
    <row r="10" spans="1:11" ht="15.75" thickBot="1">
      <c r="B10" s="1026" t="s">
        <v>720</v>
      </c>
      <c r="C10" s="779">
        <v>2199252</v>
      </c>
      <c r="D10" s="779">
        <v>2132247</v>
      </c>
      <c r="E10" s="780"/>
      <c r="F10"/>
      <c r="G10"/>
      <c r="H10"/>
      <c r="I10"/>
      <c r="J10"/>
      <c r="K10"/>
    </row>
    <row r="11" spans="1:11" ht="11.25" thickBot="1">
      <c r="B11" s="1026" t="s">
        <v>721</v>
      </c>
      <c r="C11" s="779">
        <v>665116</v>
      </c>
      <c r="D11" s="779">
        <v>683380</v>
      </c>
      <c r="E11" s="780"/>
      <c r="F11" s="769"/>
      <c r="G11" s="826"/>
      <c r="K11" s="769"/>
    </row>
    <row r="12" spans="1:11" ht="11.25" thickBot="1">
      <c r="B12" s="1027" t="s">
        <v>722</v>
      </c>
      <c r="C12" s="779">
        <v>2486811</v>
      </c>
      <c r="D12" s="779">
        <v>2486497</v>
      </c>
      <c r="E12" s="780"/>
      <c r="F12" s="769"/>
      <c r="G12" s="826"/>
      <c r="K12" s="769"/>
    </row>
    <row r="13" spans="1:11" ht="11.25" thickBot="1">
      <c r="B13" s="93" t="s">
        <v>723</v>
      </c>
      <c r="C13" s="779">
        <v>82364</v>
      </c>
      <c r="D13" s="779">
        <v>83068</v>
      </c>
      <c r="E13" s="780"/>
      <c r="F13" s="769"/>
      <c r="G13" s="826"/>
      <c r="K13" s="769"/>
    </row>
    <row r="14" spans="1:11" ht="11.25" thickBot="1">
      <c r="B14" s="93" t="s">
        <v>724</v>
      </c>
      <c r="C14" s="779">
        <v>145908338</v>
      </c>
      <c r="D14" s="779">
        <v>144232818</v>
      </c>
      <c r="E14" s="780"/>
      <c r="F14" s="769"/>
      <c r="G14" s="826"/>
      <c r="K14" s="769"/>
    </row>
    <row r="15" spans="1:11" ht="11.25" thickBot="1">
      <c r="B15" s="93" t="s">
        <v>725</v>
      </c>
      <c r="C15" s="779">
        <v>754443604</v>
      </c>
      <c r="D15" s="779">
        <v>759853870</v>
      </c>
      <c r="E15" s="780"/>
      <c r="F15" s="769"/>
      <c r="G15" s="826"/>
      <c r="K15" s="769"/>
    </row>
    <row r="16" spans="1:11" ht="11.25" thickBot="1">
      <c r="B16" s="93"/>
      <c r="C16" s="779"/>
      <c r="D16" s="779"/>
      <c r="E16" s="786"/>
      <c r="F16" s="769"/>
      <c r="G16" s="769"/>
      <c r="H16" s="769"/>
      <c r="K16" s="769"/>
    </row>
    <row r="17" spans="2:11" ht="11.25" thickBot="1">
      <c r="B17" s="1029" t="s">
        <v>726</v>
      </c>
      <c r="C17" s="782">
        <v>2351295311</v>
      </c>
      <c r="D17" s="782">
        <v>2342181341</v>
      </c>
      <c r="E17" s="783"/>
      <c r="F17" s="769"/>
      <c r="G17" s="826"/>
      <c r="H17" s="769"/>
      <c r="K17" s="769"/>
    </row>
    <row r="18" spans="2:11" ht="11.25" thickBot="1">
      <c r="B18" s="1026" t="s">
        <v>717</v>
      </c>
      <c r="C18" s="779">
        <v>160581003</v>
      </c>
      <c r="D18" s="779">
        <v>160423927</v>
      </c>
      <c r="E18" s="780"/>
      <c r="F18" s="769"/>
      <c r="G18" s="769"/>
      <c r="H18" s="769"/>
      <c r="K18" s="769"/>
    </row>
    <row r="19" spans="2:11" ht="11.25" thickBot="1">
      <c r="B19" s="1027" t="s">
        <v>718</v>
      </c>
      <c r="C19" s="779">
        <v>101700016</v>
      </c>
      <c r="D19" s="779">
        <v>101522741</v>
      </c>
      <c r="E19" s="780"/>
      <c r="F19" s="769"/>
      <c r="G19" s="769"/>
      <c r="H19" s="769"/>
      <c r="K19" s="769"/>
    </row>
    <row r="20" spans="2:11" ht="11.25" thickBot="1">
      <c r="B20" s="93" t="s">
        <v>719</v>
      </c>
      <c r="C20" s="779">
        <v>307607051</v>
      </c>
      <c r="D20" s="779">
        <v>303870719</v>
      </c>
      <c r="E20" s="780"/>
      <c r="K20" s="769"/>
    </row>
    <row r="21" spans="2:11" ht="11.25" thickBot="1">
      <c r="B21" s="93" t="s">
        <v>720</v>
      </c>
      <c r="C21" s="779">
        <v>6535506</v>
      </c>
      <c r="D21" s="779">
        <v>6430584</v>
      </c>
      <c r="E21" s="780"/>
      <c r="K21" s="769"/>
    </row>
    <row r="22" spans="2:11" ht="11.25" thickBot="1">
      <c r="B22" s="93" t="s">
        <v>721</v>
      </c>
      <c r="C22" s="779">
        <v>5144952</v>
      </c>
      <c r="D22" s="779">
        <v>5133162</v>
      </c>
      <c r="E22" s="780"/>
      <c r="K22" s="769"/>
    </row>
    <row r="23" spans="2:11" ht="11.25" thickBot="1">
      <c r="B23" s="93" t="s">
        <v>722</v>
      </c>
      <c r="C23" s="779">
        <v>10251336</v>
      </c>
      <c r="D23" s="779">
        <v>10179797</v>
      </c>
      <c r="E23" s="780"/>
      <c r="K23" s="769"/>
    </row>
    <row r="24" spans="2:11" ht="11.25" thickBot="1">
      <c r="B24" s="93" t="s">
        <v>723</v>
      </c>
      <c r="C24" s="779">
        <v>611457</v>
      </c>
      <c r="D24" s="779">
        <v>605304</v>
      </c>
      <c r="E24" s="780"/>
      <c r="K24" s="769"/>
    </row>
    <row r="25" spans="2:11" ht="11.25" thickBot="1">
      <c r="B25" s="1026" t="s">
        <v>724</v>
      </c>
      <c r="C25" s="779">
        <v>145908338</v>
      </c>
      <c r="D25" s="779">
        <v>144232818</v>
      </c>
      <c r="E25" s="780"/>
      <c r="K25" s="769"/>
    </row>
    <row r="26" spans="2:11" ht="11.25" thickBot="1">
      <c r="B26" s="1026" t="s">
        <v>727</v>
      </c>
      <c r="C26" s="779">
        <v>1612955652</v>
      </c>
      <c r="D26" s="779">
        <v>1609782289</v>
      </c>
      <c r="E26" s="780"/>
      <c r="K26" s="769"/>
    </row>
    <row r="27" spans="2:11" ht="11.25" thickBot="1">
      <c r="B27" s="1027"/>
      <c r="C27" s="827"/>
      <c r="D27" s="827"/>
      <c r="E27" s="786"/>
      <c r="K27" s="769"/>
    </row>
    <row r="28" spans="2:11" ht="11.25" thickBot="1">
      <c r="B28" s="1028" t="s">
        <v>728</v>
      </c>
      <c r="C28" s="782">
        <v>1108426556</v>
      </c>
      <c r="D28" s="782">
        <v>1094046057</v>
      </c>
      <c r="E28" s="783"/>
      <c r="K28" s="769"/>
    </row>
    <row r="29" spans="2:11" ht="11.25" thickBot="1">
      <c r="B29" s="93" t="s">
        <v>718</v>
      </c>
      <c r="C29" s="779">
        <v>27649406</v>
      </c>
      <c r="D29" s="779">
        <v>27155683</v>
      </c>
      <c r="E29" s="780"/>
      <c r="F29" s="769"/>
      <c r="G29" s="769"/>
      <c r="H29" s="769"/>
      <c r="I29" s="769"/>
      <c r="K29" s="769"/>
    </row>
    <row r="30" spans="2:11" ht="11.25" thickBot="1">
      <c r="B30" s="93" t="s">
        <v>719</v>
      </c>
      <c r="C30" s="779">
        <v>205155394</v>
      </c>
      <c r="D30" s="779">
        <v>199998300</v>
      </c>
      <c r="E30" s="780"/>
      <c r="F30" s="769"/>
      <c r="G30" s="769"/>
      <c r="H30" s="769"/>
      <c r="I30" s="769"/>
      <c r="K30" s="769"/>
    </row>
    <row r="31" spans="2:11" ht="11.25" thickBot="1">
      <c r="B31" s="93" t="s">
        <v>720</v>
      </c>
      <c r="C31" s="779">
        <v>4336254</v>
      </c>
      <c r="D31" s="779">
        <v>4298337</v>
      </c>
      <c r="E31" s="780"/>
      <c r="F31" s="769"/>
      <c r="G31" s="769"/>
      <c r="H31" s="769"/>
      <c r="I31" s="769"/>
      <c r="K31" s="769"/>
    </row>
    <row r="32" spans="2:11" ht="11.25" thickBot="1">
      <c r="B32" s="93" t="s">
        <v>721</v>
      </c>
      <c r="C32" s="779">
        <v>4479836</v>
      </c>
      <c r="D32" s="779">
        <v>4449782</v>
      </c>
      <c r="E32" s="780"/>
      <c r="F32" s="769"/>
      <c r="G32" s="769"/>
      <c r="H32" s="769"/>
      <c r="I32" s="769"/>
      <c r="K32" s="769"/>
    </row>
    <row r="33" spans="1:11" ht="11.25" thickBot="1">
      <c r="B33" s="93" t="s">
        <v>722</v>
      </c>
      <c r="C33" s="779">
        <v>7764525</v>
      </c>
      <c r="D33" s="779">
        <v>7693300</v>
      </c>
      <c r="E33" s="780"/>
      <c r="F33" s="769"/>
      <c r="G33" s="769"/>
      <c r="H33" s="769"/>
      <c r="I33" s="769"/>
      <c r="K33" s="769"/>
    </row>
    <row r="34" spans="1:11" ht="11.25" thickBot="1">
      <c r="B34" s="93" t="s">
        <v>723</v>
      </c>
      <c r="C34" s="779">
        <v>529093</v>
      </c>
      <c r="D34" s="779">
        <v>522236</v>
      </c>
      <c r="E34" s="780"/>
      <c r="F34" s="769"/>
      <c r="G34" s="769"/>
      <c r="H34" s="769"/>
      <c r="I34" s="769"/>
      <c r="K34" s="769"/>
    </row>
    <row r="35" spans="1:11" ht="11.25" thickBot="1">
      <c r="B35" s="1016" t="s">
        <v>727</v>
      </c>
      <c r="C35" s="779">
        <v>858512048</v>
      </c>
      <c r="D35" s="779">
        <v>849928419</v>
      </c>
      <c r="E35" s="780"/>
      <c r="F35" s="769"/>
      <c r="G35" s="769"/>
      <c r="H35" s="769"/>
      <c r="I35" s="769"/>
      <c r="K35" s="769"/>
    </row>
    <row r="36" spans="1:11">
      <c r="B36" s="794"/>
      <c r="C36" s="795"/>
      <c r="D36" s="795"/>
      <c r="E36" s="785"/>
      <c r="F36" s="769"/>
      <c r="G36" s="769"/>
      <c r="H36" s="769"/>
      <c r="I36" s="769"/>
      <c r="K36" s="769"/>
    </row>
    <row r="37" spans="1:11">
      <c r="B37" s="828"/>
      <c r="C37" s="795"/>
      <c r="D37" s="795"/>
      <c r="E37" s="785"/>
      <c r="F37" s="769"/>
      <c r="G37" s="769"/>
      <c r="H37" s="769"/>
      <c r="I37" s="769"/>
    </row>
    <row r="38" spans="1:11">
      <c r="B38" s="1185" t="s">
        <v>730</v>
      </c>
      <c r="C38" s="1185"/>
      <c r="D38" s="1185"/>
    </row>
    <row r="40" spans="1:11">
      <c r="B40" s="811" t="s">
        <v>702</v>
      </c>
      <c r="C40" s="803">
        <v>42460</v>
      </c>
      <c r="G40" s="785"/>
    </row>
    <row r="41" spans="1:11" ht="11.25" thickBot="1"/>
    <row r="42" spans="1:11" s="811" customFormat="1" ht="53.25" thickBot="1">
      <c r="A42" s="772"/>
      <c r="B42" s="1241" t="s">
        <v>731</v>
      </c>
      <c r="C42" s="927" t="s">
        <v>554</v>
      </c>
      <c r="D42" s="927" t="s">
        <v>733</v>
      </c>
      <c r="E42" s="927" t="s">
        <v>734</v>
      </c>
      <c r="F42" s="927" t="s">
        <v>735</v>
      </c>
      <c r="G42" s="927" t="s">
        <v>736</v>
      </c>
      <c r="H42" s="927" t="s">
        <v>737</v>
      </c>
      <c r="I42" s="953" t="s">
        <v>558</v>
      </c>
    </row>
    <row r="43" spans="1:11" s="811" customFormat="1" ht="11.25" thickBot="1">
      <c r="A43" s="829"/>
      <c r="B43" s="1242"/>
      <c r="C43" s="797" t="s">
        <v>292</v>
      </c>
      <c r="D43" s="823" t="s">
        <v>292</v>
      </c>
      <c r="E43" s="823" t="s">
        <v>292</v>
      </c>
      <c r="F43" s="823" t="s">
        <v>292</v>
      </c>
      <c r="G43" s="823" t="s">
        <v>292</v>
      </c>
      <c r="H43" s="823" t="s">
        <v>292</v>
      </c>
      <c r="I43" s="830" t="s">
        <v>292</v>
      </c>
    </row>
    <row r="44" spans="1:11" ht="11.25" thickBot="1">
      <c r="A44" s="831"/>
      <c r="B44" s="257" t="s">
        <v>717</v>
      </c>
      <c r="C44" s="832">
        <v>160423927</v>
      </c>
      <c r="D44" s="779">
        <v>0</v>
      </c>
      <c r="E44" s="779">
        <v>0</v>
      </c>
      <c r="F44" s="779">
        <v>159052</v>
      </c>
      <c r="G44" s="779">
        <v>-1976</v>
      </c>
      <c r="H44" s="779">
        <v>157076</v>
      </c>
      <c r="I44" s="832">
        <v>160581003</v>
      </c>
      <c r="J44" s="800"/>
    </row>
    <row r="45" spans="1:11" ht="11.25" thickBot="1">
      <c r="A45" s="831"/>
      <c r="B45" s="257" t="s">
        <v>718</v>
      </c>
      <c r="C45" s="832">
        <v>74367058</v>
      </c>
      <c r="D45" s="779">
        <v>-493723</v>
      </c>
      <c r="E45" s="779">
        <v>122491</v>
      </c>
      <c r="F45" s="779">
        <v>54784</v>
      </c>
      <c r="G45" s="779">
        <v>0</v>
      </c>
      <c r="H45" s="779">
        <v>-316448</v>
      </c>
      <c r="I45" s="832">
        <v>74050610</v>
      </c>
      <c r="J45" s="800"/>
    </row>
    <row r="46" spans="1:11" ht="11.25" thickBot="1">
      <c r="A46" s="831"/>
      <c r="B46" s="257" t="s">
        <v>719</v>
      </c>
      <c r="C46" s="832">
        <v>103872419</v>
      </c>
      <c r="D46" s="779">
        <v>-5231946</v>
      </c>
      <c r="E46" s="779">
        <v>7187053</v>
      </c>
      <c r="F46" s="779">
        <v>-3372140</v>
      </c>
      <c r="G46" s="779">
        <v>-3729</v>
      </c>
      <c r="H46" s="779">
        <v>-1420762</v>
      </c>
      <c r="I46" s="832">
        <v>102451657</v>
      </c>
      <c r="J46" s="800"/>
    </row>
    <row r="47" spans="1:11" ht="11.25" thickBot="1">
      <c r="A47" s="831"/>
      <c r="B47" s="257" t="s">
        <v>720</v>
      </c>
      <c r="C47" s="832">
        <v>2132247</v>
      </c>
      <c r="D47" s="779">
        <v>-132225</v>
      </c>
      <c r="E47" s="779">
        <v>42075</v>
      </c>
      <c r="F47" s="779">
        <v>161236</v>
      </c>
      <c r="G47" s="779">
        <v>-4081</v>
      </c>
      <c r="H47" s="779">
        <v>67005</v>
      </c>
      <c r="I47" s="832">
        <v>2199252</v>
      </c>
      <c r="J47" s="800"/>
    </row>
    <row r="48" spans="1:11" ht="11.25" thickBot="1">
      <c r="A48" s="831"/>
      <c r="B48" s="257" t="s">
        <v>721</v>
      </c>
      <c r="C48" s="832">
        <v>683380</v>
      </c>
      <c r="D48" s="779">
        <v>-30054</v>
      </c>
      <c r="E48" s="779">
        <v>8386</v>
      </c>
      <c r="F48" s="779">
        <v>3404</v>
      </c>
      <c r="G48" s="779">
        <v>0</v>
      </c>
      <c r="H48" s="779">
        <v>-18264</v>
      </c>
      <c r="I48" s="832">
        <v>665116</v>
      </c>
      <c r="J48" s="800"/>
    </row>
    <row r="49" spans="1:11" ht="11.25" thickBot="1">
      <c r="A49" s="831"/>
      <c r="B49" s="257" t="s">
        <v>722</v>
      </c>
      <c r="C49" s="832">
        <v>2486497</v>
      </c>
      <c r="D49" s="779">
        <v>-309763</v>
      </c>
      <c r="E49" s="779">
        <v>166156</v>
      </c>
      <c r="F49" s="779">
        <v>143921</v>
      </c>
      <c r="G49" s="779">
        <v>0</v>
      </c>
      <c r="H49" s="779">
        <v>314</v>
      </c>
      <c r="I49" s="832">
        <v>2486811</v>
      </c>
      <c r="J49" s="800"/>
    </row>
    <row r="50" spans="1:11" ht="11.25" thickBot="1">
      <c r="A50" s="831"/>
      <c r="B50" s="257" t="s">
        <v>723</v>
      </c>
      <c r="C50" s="832">
        <v>83068</v>
      </c>
      <c r="D50" s="779">
        <v>-6857</v>
      </c>
      <c r="E50" s="779">
        <v>1356</v>
      </c>
      <c r="F50" s="779">
        <v>4797</v>
      </c>
      <c r="G50" s="779">
        <v>0</v>
      </c>
      <c r="H50" s="779">
        <v>-704</v>
      </c>
      <c r="I50" s="832">
        <v>82364</v>
      </c>
      <c r="J50" s="800"/>
    </row>
    <row r="51" spans="1:11" ht="11.25" thickBot="1">
      <c r="A51" s="831"/>
      <c r="B51" s="257" t="s">
        <v>724</v>
      </c>
      <c r="C51" s="832">
        <v>144232818</v>
      </c>
      <c r="D51" s="779">
        <v>0</v>
      </c>
      <c r="E51" s="779">
        <v>-9986618</v>
      </c>
      <c r="F51" s="779">
        <v>11662138</v>
      </c>
      <c r="G51" s="779">
        <v>0</v>
      </c>
      <c r="H51" s="779">
        <v>1675520</v>
      </c>
      <c r="I51" s="832">
        <v>145908338</v>
      </c>
      <c r="J51" s="800"/>
    </row>
    <row r="52" spans="1:11" ht="11.25" thickBot="1">
      <c r="A52" s="831"/>
      <c r="B52" s="257" t="s">
        <v>727</v>
      </c>
      <c r="C52" s="832">
        <v>759853870</v>
      </c>
      <c r="D52" s="779">
        <v>-8876504</v>
      </c>
      <c r="E52" s="779">
        <v>2106469</v>
      </c>
      <c r="F52" s="779">
        <v>1494288</v>
      </c>
      <c r="G52" s="779">
        <v>-134519</v>
      </c>
      <c r="H52" s="779">
        <v>-5410266</v>
      </c>
      <c r="I52" s="832">
        <v>754443604</v>
      </c>
      <c r="J52" s="800"/>
    </row>
    <row r="53" spans="1:11" ht="11.25" thickBot="1">
      <c r="B53" s="1030" t="s">
        <v>732</v>
      </c>
      <c r="C53" s="833">
        <v>1248135284</v>
      </c>
      <c r="D53" s="833">
        <v>-15081065</v>
      </c>
      <c r="E53" s="833">
        <v>-352632</v>
      </c>
      <c r="F53" s="833">
        <v>10311480</v>
      </c>
      <c r="G53" s="833">
        <v>-144305</v>
      </c>
      <c r="H53" s="833">
        <v>-5266529</v>
      </c>
      <c r="I53" s="833">
        <v>1242868755</v>
      </c>
      <c r="J53" s="769"/>
    </row>
    <row r="54" spans="1:11">
      <c r="B54" s="811"/>
      <c r="C54" s="769"/>
      <c r="H54" s="769"/>
      <c r="K54" s="769"/>
    </row>
    <row r="55" spans="1:11">
      <c r="B55" s="811" t="s">
        <v>708</v>
      </c>
      <c r="C55" s="803">
        <v>42369</v>
      </c>
      <c r="H55" s="769"/>
      <c r="K55" s="769"/>
    </row>
    <row r="56" spans="1:11" ht="11.25" thickBot="1">
      <c r="C56" s="769"/>
    </row>
    <row r="57" spans="1:11" s="811" customFormat="1" ht="53.25" thickBot="1">
      <c r="A57" s="772"/>
      <c r="B57" s="1241" t="s">
        <v>731</v>
      </c>
      <c r="C57" s="927" t="s">
        <v>554</v>
      </c>
      <c r="D57" s="927" t="s">
        <v>733</v>
      </c>
      <c r="E57" s="927" t="s">
        <v>734</v>
      </c>
      <c r="F57" s="927" t="s">
        <v>735</v>
      </c>
      <c r="G57" s="927" t="s">
        <v>736</v>
      </c>
      <c r="H57" s="927" t="s">
        <v>737</v>
      </c>
      <c r="I57" s="953" t="s">
        <v>558</v>
      </c>
    </row>
    <row r="58" spans="1:11" s="811" customFormat="1" ht="11.25" thickBot="1">
      <c r="A58" s="829"/>
      <c r="B58" s="1242"/>
      <c r="C58" s="797" t="s">
        <v>292</v>
      </c>
      <c r="D58" s="797" t="s">
        <v>292</v>
      </c>
      <c r="E58" s="797" t="s">
        <v>292</v>
      </c>
      <c r="F58" s="797" t="s">
        <v>292</v>
      </c>
      <c r="G58" s="797" t="s">
        <v>292</v>
      </c>
      <c r="H58" s="797" t="s">
        <v>292</v>
      </c>
      <c r="I58" s="830" t="s">
        <v>292</v>
      </c>
    </row>
    <row r="59" spans="1:11" ht="11.25" thickBot="1">
      <c r="A59" s="831"/>
      <c r="B59" s="257" t="s">
        <v>717</v>
      </c>
      <c r="C59" s="832">
        <v>158072457</v>
      </c>
      <c r="D59" s="779">
        <v>0</v>
      </c>
      <c r="E59" s="779">
        <v>42834</v>
      </c>
      <c r="F59" s="779">
        <v>2346709</v>
      </c>
      <c r="G59" s="779">
        <v>-38073</v>
      </c>
      <c r="H59" s="779">
        <v>2351470</v>
      </c>
      <c r="I59" s="832">
        <v>160423927</v>
      </c>
      <c r="J59" s="800"/>
      <c r="K59" s="769"/>
    </row>
    <row r="60" spans="1:11" ht="11.25" thickBot="1">
      <c r="A60" s="831"/>
      <c r="B60" s="257" t="s">
        <v>718</v>
      </c>
      <c r="C60" s="832">
        <v>74015778</v>
      </c>
      <c r="D60" s="779">
        <v>-1959251</v>
      </c>
      <c r="E60" s="779">
        <v>5015753</v>
      </c>
      <c r="F60" s="779">
        <v>-968061</v>
      </c>
      <c r="G60" s="779">
        <v>-1737161</v>
      </c>
      <c r="H60" s="779">
        <v>351280</v>
      </c>
      <c r="I60" s="832">
        <v>74367058</v>
      </c>
      <c r="J60" s="800"/>
      <c r="K60" s="769"/>
    </row>
    <row r="61" spans="1:11" ht="11.25" thickBot="1">
      <c r="A61" s="831"/>
      <c r="B61" s="257" t="s">
        <v>719</v>
      </c>
      <c r="C61" s="832">
        <v>112453483</v>
      </c>
      <c r="D61" s="779">
        <v>-21461135</v>
      </c>
      <c r="E61" s="779">
        <v>5952997</v>
      </c>
      <c r="F61" s="779">
        <v>7595414</v>
      </c>
      <c r="G61" s="779">
        <v>-668340</v>
      </c>
      <c r="H61" s="779">
        <v>-8581064</v>
      </c>
      <c r="I61" s="832">
        <v>103872419</v>
      </c>
      <c r="J61" s="800"/>
      <c r="K61" s="769"/>
    </row>
    <row r="62" spans="1:11" ht="11.25" thickBot="1">
      <c r="A62" s="831"/>
      <c r="B62" s="257" t="s">
        <v>720</v>
      </c>
      <c r="C62" s="832">
        <v>2441287</v>
      </c>
      <c r="D62" s="779">
        <v>-512296</v>
      </c>
      <c r="E62" s="779">
        <v>326337</v>
      </c>
      <c r="F62" s="779">
        <v>-104188</v>
      </c>
      <c r="G62" s="779">
        <v>-18893</v>
      </c>
      <c r="H62" s="779">
        <v>-309040</v>
      </c>
      <c r="I62" s="832">
        <v>2132247</v>
      </c>
      <c r="J62" s="800"/>
      <c r="K62" s="769"/>
    </row>
    <row r="63" spans="1:11" ht="11.25" thickBot="1">
      <c r="A63" s="831"/>
      <c r="B63" s="257" t="s">
        <v>721</v>
      </c>
      <c r="C63" s="832">
        <v>591523</v>
      </c>
      <c r="D63" s="779">
        <v>-124775</v>
      </c>
      <c r="E63" s="779">
        <v>70162</v>
      </c>
      <c r="F63" s="779">
        <v>337998</v>
      </c>
      <c r="G63" s="779">
        <v>-191528</v>
      </c>
      <c r="H63" s="779">
        <v>91857</v>
      </c>
      <c r="I63" s="832">
        <v>683380</v>
      </c>
      <c r="J63" s="800"/>
      <c r="K63" s="769"/>
    </row>
    <row r="64" spans="1:11" ht="11.25" thickBot="1">
      <c r="A64" s="831"/>
      <c r="B64" s="257" t="s">
        <v>722</v>
      </c>
      <c r="C64" s="832">
        <v>2349503</v>
      </c>
      <c r="D64" s="779">
        <v>-1290812</v>
      </c>
      <c r="E64" s="779">
        <v>562101</v>
      </c>
      <c r="F64" s="779">
        <v>866244</v>
      </c>
      <c r="G64" s="779">
        <v>-539</v>
      </c>
      <c r="H64" s="779">
        <v>136994</v>
      </c>
      <c r="I64" s="832">
        <v>2486497</v>
      </c>
      <c r="J64" s="800"/>
      <c r="K64" s="769"/>
    </row>
    <row r="65" spans="1:11" ht="11.25" thickBot="1">
      <c r="A65" s="831"/>
      <c r="B65" s="257" t="s">
        <v>723</v>
      </c>
      <c r="C65" s="832">
        <v>77977</v>
      </c>
      <c r="D65" s="779">
        <v>-26693</v>
      </c>
      <c r="E65" s="779">
        <v>1940</v>
      </c>
      <c r="F65" s="779">
        <v>29844</v>
      </c>
      <c r="G65" s="779">
        <v>0</v>
      </c>
      <c r="H65" s="779">
        <v>5091</v>
      </c>
      <c r="I65" s="832">
        <v>83068</v>
      </c>
      <c r="J65" s="800"/>
      <c r="K65" s="769"/>
    </row>
    <row r="66" spans="1:11" ht="11.25" thickBot="1">
      <c r="A66" s="831"/>
      <c r="B66" s="257" t="s">
        <v>724</v>
      </c>
      <c r="C66" s="832">
        <v>72421357</v>
      </c>
      <c r="D66" s="779">
        <v>0</v>
      </c>
      <c r="E66" s="779">
        <v>-24476822</v>
      </c>
      <c r="F66" s="779">
        <v>96326853</v>
      </c>
      <c r="G66" s="779">
        <v>-38570</v>
      </c>
      <c r="H66" s="779">
        <v>71811461</v>
      </c>
      <c r="I66" s="832">
        <v>144232818</v>
      </c>
      <c r="J66" s="800"/>
      <c r="K66" s="769"/>
    </row>
    <row r="67" spans="1:11" ht="11.25" thickBot="1">
      <c r="A67" s="831"/>
      <c r="B67" s="257" t="s">
        <v>727</v>
      </c>
      <c r="C67" s="832">
        <v>765978703</v>
      </c>
      <c r="D67" s="779">
        <v>-36179596</v>
      </c>
      <c r="E67" s="779">
        <v>11652137</v>
      </c>
      <c r="F67" s="779">
        <v>18744755</v>
      </c>
      <c r="G67" s="779">
        <v>-342129</v>
      </c>
      <c r="H67" s="779">
        <v>-6124833</v>
      </c>
      <c r="I67" s="832">
        <v>759853870</v>
      </c>
      <c r="J67" s="800"/>
      <c r="K67" s="769"/>
    </row>
    <row r="68" spans="1:11" ht="11.25" thickBot="1">
      <c r="B68" s="1030" t="s">
        <v>732</v>
      </c>
      <c r="C68" s="833">
        <v>1188402068</v>
      </c>
      <c r="D68" s="833">
        <v>-61554558</v>
      </c>
      <c r="E68" s="833">
        <v>-852561</v>
      </c>
      <c r="F68" s="833">
        <v>125175568</v>
      </c>
      <c r="G68" s="833">
        <v>-3035233</v>
      </c>
      <c r="H68" s="833">
        <v>59733216</v>
      </c>
      <c r="I68" s="833">
        <v>1248135284</v>
      </c>
    </row>
    <row r="71" spans="1:11">
      <c r="B71" s="1185" t="s">
        <v>738</v>
      </c>
      <c r="C71" s="1185"/>
      <c r="D71" s="1185"/>
      <c r="E71" s="1185"/>
    </row>
    <row r="73" spans="1:11">
      <c r="B73" s="811" t="s">
        <v>702</v>
      </c>
      <c r="C73" s="803">
        <v>42460</v>
      </c>
      <c r="G73" s="785"/>
    </row>
    <row r="74" spans="1:11" ht="11.25" thickBot="1"/>
    <row r="75" spans="1:11" ht="53.25" thickBot="1">
      <c r="B75" s="1241" t="s">
        <v>731</v>
      </c>
      <c r="C75" s="927" t="s">
        <v>554</v>
      </c>
      <c r="D75" s="927" t="s">
        <v>740</v>
      </c>
      <c r="E75" s="927" t="s">
        <v>735</v>
      </c>
      <c r="F75" s="927" t="s">
        <v>736</v>
      </c>
      <c r="G75" s="927" t="s">
        <v>737</v>
      </c>
      <c r="H75" s="953" t="s">
        <v>558</v>
      </c>
      <c r="I75" s="811"/>
    </row>
    <row r="76" spans="1:11" ht="11.25" thickBot="1">
      <c r="B76" s="1242"/>
      <c r="C76" s="797" t="s">
        <v>292</v>
      </c>
      <c r="D76" s="823" t="s">
        <v>292</v>
      </c>
      <c r="E76" s="823" t="s">
        <v>292</v>
      </c>
      <c r="F76" s="823" t="s">
        <v>292</v>
      </c>
      <c r="G76" s="823" t="s">
        <v>292</v>
      </c>
      <c r="H76" s="830" t="s">
        <v>292</v>
      </c>
      <c r="I76" s="811"/>
    </row>
    <row r="77" spans="1:11" ht="11.25" thickBot="1">
      <c r="B77" s="257" t="s">
        <v>717</v>
      </c>
      <c r="C77" s="832">
        <v>160423927</v>
      </c>
      <c r="D77" s="779">
        <v>0</v>
      </c>
      <c r="E77" s="779">
        <v>159052</v>
      </c>
      <c r="F77" s="779">
        <v>-1976</v>
      </c>
      <c r="G77" s="779">
        <v>157076</v>
      </c>
      <c r="H77" s="832">
        <v>160581003</v>
      </c>
      <c r="I77" s="800"/>
    </row>
    <row r="78" spans="1:11" ht="11.25" thickBot="1">
      <c r="B78" s="257" t="s">
        <v>718</v>
      </c>
      <c r="C78" s="832">
        <v>101522741</v>
      </c>
      <c r="D78" s="779">
        <v>122491</v>
      </c>
      <c r="E78" s="779">
        <v>54784</v>
      </c>
      <c r="F78" s="779">
        <v>0</v>
      </c>
      <c r="G78" s="779">
        <v>177275</v>
      </c>
      <c r="H78" s="832">
        <v>101700016</v>
      </c>
      <c r="I78" s="800"/>
    </row>
    <row r="79" spans="1:11" ht="11.25" thickBot="1">
      <c r="B79" s="257" t="s">
        <v>719</v>
      </c>
      <c r="C79" s="832">
        <v>303870719</v>
      </c>
      <c r="D79" s="779">
        <v>7187053</v>
      </c>
      <c r="E79" s="779">
        <v>-3372140</v>
      </c>
      <c r="F79" s="779">
        <v>-78581</v>
      </c>
      <c r="G79" s="779">
        <v>3736332</v>
      </c>
      <c r="H79" s="832">
        <v>307607051</v>
      </c>
      <c r="I79" s="800"/>
    </row>
    <row r="80" spans="1:11" ht="11.25" thickBot="1">
      <c r="B80" s="257" t="s">
        <v>720</v>
      </c>
      <c r="C80" s="832">
        <v>6430584</v>
      </c>
      <c r="D80" s="779">
        <v>42075</v>
      </c>
      <c r="E80" s="779">
        <v>161236</v>
      </c>
      <c r="F80" s="779">
        <v>-98389</v>
      </c>
      <c r="G80" s="779">
        <v>104922</v>
      </c>
      <c r="H80" s="832">
        <v>6535506</v>
      </c>
      <c r="I80" s="800"/>
    </row>
    <row r="81" spans="2:10" ht="11.25" thickBot="1">
      <c r="B81" s="257" t="s">
        <v>721</v>
      </c>
      <c r="C81" s="832">
        <v>5133162</v>
      </c>
      <c r="D81" s="779">
        <v>8386</v>
      </c>
      <c r="E81" s="779">
        <v>3404</v>
      </c>
      <c r="F81" s="779">
        <v>0</v>
      </c>
      <c r="G81" s="779">
        <v>11790</v>
      </c>
      <c r="H81" s="832">
        <v>5144952</v>
      </c>
      <c r="I81" s="800"/>
    </row>
    <row r="82" spans="2:10" ht="11.25" thickBot="1">
      <c r="B82" s="257" t="s">
        <v>722</v>
      </c>
      <c r="C82" s="832">
        <v>10179797</v>
      </c>
      <c r="D82" s="779">
        <v>166156</v>
      </c>
      <c r="E82" s="779">
        <v>143921</v>
      </c>
      <c r="F82" s="779">
        <v>-238538</v>
      </c>
      <c r="G82" s="779">
        <v>71539</v>
      </c>
      <c r="H82" s="832">
        <v>10251336</v>
      </c>
      <c r="I82" s="800"/>
    </row>
    <row r="83" spans="2:10" ht="11.25" thickBot="1">
      <c r="B83" s="257" t="s">
        <v>723</v>
      </c>
      <c r="C83" s="832">
        <v>605304</v>
      </c>
      <c r="D83" s="779">
        <v>1356</v>
      </c>
      <c r="E83" s="779">
        <v>4797</v>
      </c>
      <c r="F83" s="779">
        <v>0</v>
      </c>
      <c r="G83" s="779">
        <v>6153</v>
      </c>
      <c r="H83" s="832">
        <v>611457</v>
      </c>
      <c r="I83" s="800"/>
    </row>
    <row r="84" spans="2:10" ht="11.25" thickBot="1">
      <c r="B84" s="257" t="s">
        <v>724</v>
      </c>
      <c r="C84" s="832">
        <v>144232818</v>
      </c>
      <c r="D84" s="779">
        <v>-9986618</v>
      </c>
      <c r="E84" s="779">
        <v>11662138</v>
      </c>
      <c r="F84" s="779">
        <v>0</v>
      </c>
      <c r="G84" s="779">
        <v>1675520</v>
      </c>
      <c r="H84" s="832">
        <v>145908338</v>
      </c>
      <c r="I84" s="800"/>
    </row>
    <row r="85" spans="2:10" ht="11.25" thickBot="1">
      <c r="B85" s="257" t="s">
        <v>727</v>
      </c>
      <c r="C85" s="832">
        <v>1609782289</v>
      </c>
      <c r="D85" s="779">
        <v>2106469</v>
      </c>
      <c r="E85" s="779">
        <v>1494288</v>
      </c>
      <c r="F85" s="779">
        <v>-427394</v>
      </c>
      <c r="G85" s="779">
        <v>3173363</v>
      </c>
      <c r="H85" s="832">
        <v>1612955652</v>
      </c>
      <c r="I85" s="800"/>
    </row>
    <row r="86" spans="2:10" ht="11.25" thickBot="1">
      <c r="B86" s="1030" t="s">
        <v>739</v>
      </c>
      <c r="C86" s="833">
        <v>2342181341</v>
      </c>
      <c r="D86" s="833">
        <v>-352632</v>
      </c>
      <c r="E86" s="833">
        <v>10311480</v>
      </c>
      <c r="F86" s="833">
        <v>-844878</v>
      </c>
      <c r="G86" s="833">
        <v>9113970</v>
      </c>
      <c r="H86" s="833">
        <v>2351295311</v>
      </c>
      <c r="I86" s="800"/>
    </row>
    <row r="87" spans="2:10">
      <c r="B87" s="811"/>
      <c r="C87" s="769"/>
      <c r="G87" s="769"/>
    </row>
    <row r="88" spans="2:10">
      <c r="B88" s="811" t="s">
        <v>708</v>
      </c>
      <c r="C88" s="803">
        <v>42369</v>
      </c>
      <c r="G88" s="769"/>
    </row>
    <row r="89" spans="2:10" ht="11.25" thickBot="1">
      <c r="C89" s="769"/>
    </row>
    <row r="90" spans="2:10" ht="53.25" thickBot="1">
      <c r="B90" s="1241" t="s">
        <v>731</v>
      </c>
      <c r="C90" s="927" t="s">
        <v>554</v>
      </c>
      <c r="D90" s="927" t="s">
        <v>740</v>
      </c>
      <c r="E90" s="927" t="s">
        <v>735</v>
      </c>
      <c r="F90" s="927" t="s">
        <v>736</v>
      </c>
      <c r="G90" s="927" t="s">
        <v>737</v>
      </c>
      <c r="H90" s="953" t="s">
        <v>558</v>
      </c>
      <c r="I90" s="811"/>
    </row>
    <row r="91" spans="2:10" ht="11.25" thickBot="1">
      <c r="B91" s="1242"/>
      <c r="C91" s="797" t="s">
        <v>292</v>
      </c>
      <c r="D91" s="797" t="s">
        <v>292</v>
      </c>
      <c r="E91" s="797" t="s">
        <v>292</v>
      </c>
      <c r="F91" s="797" t="s">
        <v>292</v>
      </c>
      <c r="G91" s="797" t="s">
        <v>292</v>
      </c>
      <c r="H91" s="830" t="s">
        <v>292</v>
      </c>
      <c r="I91" s="811"/>
    </row>
    <row r="92" spans="2:10" ht="11.25" thickBot="1">
      <c r="B92" s="257" t="s">
        <v>717</v>
      </c>
      <c r="C92" s="832">
        <v>158072457</v>
      </c>
      <c r="D92" s="779">
        <v>42834</v>
      </c>
      <c r="E92" s="779">
        <v>2346709</v>
      </c>
      <c r="F92" s="779">
        <v>-38073</v>
      </c>
      <c r="G92" s="779">
        <v>2351470</v>
      </c>
      <c r="H92" s="832">
        <v>160423927</v>
      </c>
      <c r="I92" s="800"/>
    </row>
    <row r="93" spans="2:10" ht="11.25" thickBot="1">
      <c r="B93" s="257" t="s">
        <v>718</v>
      </c>
      <c r="C93" s="832">
        <v>99239758</v>
      </c>
      <c r="D93" s="779">
        <v>5015753</v>
      </c>
      <c r="E93" s="779">
        <v>-968061</v>
      </c>
      <c r="F93" s="779">
        <v>-1764709</v>
      </c>
      <c r="G93" s="779">
        <v>2282983</v>
      </c>
      <c r="H93" s="832">
        <v>101522741</v>
      </c>
      <c r="I93" s="800"/>
      <c r="J93" s="769"/>
    </row>
    <row r="94" spans="2:10" ht="11.25" thickBot="1">
      <c r="B94" s="257" t="s">
        <v>719</v>
      </c>
      <c r="C94" s="832">
        <v>291343330</v>
      </c>
      <c r="D94" s="779">
        <v>5952997</v>
      </c>
      <c r="E94" s="779">
        <v>7595471</v>
      </c>
      <c r="F94" s="779">
        <v>-1021079</v>
      </c>
      <c r="G94" s="779">
        <v>12527389</v>
      </c>
      <c r="H94" s="832">
        <v>303870719</v>
      </c>
      <c r="I94" s="800"/>
    </row>
    <row r="95" spans="2:10" ht="11.25" thickBot="1">
      <c r="B95" s="257" t="s">
        <v>720</v>
      </c>
      <c r="C95" s="832">
        <v>6291303</v>
      </c>
      <c r="D95" s="779">
        <v>326337</v>
      </c>
      <c r="E95" s="779">
        <v>-104188</v>
      </c>
      <c r="F95" s="779">
        <v>-82868</v>
      </c>
      <c r="G95" s="779">
        <v>139281</v>
      </c>
      <c r="H95" s="832">
        <v>6430584</v>
      </c>
      <c r="I95" s="800"/>
    </row>
    <row r="96" spans="2:10" ht="11.25" thickBot="1">
      <c r="B96" s="257" t="s">
        <v>721</v>
      </c>
      <c r="C96" s="832">
        <v>4949375</v>
      </c>
      <c r="D96" s="779">
        <v>70162</v>
      </c>
      <c r="E96" s="779">
        <v>338007</v>
      </c>
      <c r="F96" s="779">
        <v>-224382</v>
      </c>
      <c r="G96" s="779">
        <v>183787</v>
      </c>
      <c r="H96" s="832">
        <v>5133162</v>
      </c>
      <c r="I96" s="800"/>
    </row>
    <row r="97" spans="2:9" ht="11.25" thickBot="1">
      <c r="B97" s="257" t="s">
        <v>722</v>
      </c>
      <c r="C97" s="832">
        <v>8770905</v>
      </c>
      <c r="D97" s="779">
        <v>562101</v>
      </c>
      <c r="E97" s="779">
        <v>866244</v>
      </c>
      <c r="F97" s="779">
        <v>-19453</v>
      </c>
      <c r="G97" s="779">
        <v>1408892</v>
      </c>
      <c r="H97" s="832">
        <v>10179797</v>
      </c>
      <c r="I97" s="800"/>
    </row>
    <row r="98" spans="2:9" ht="11.25" thickBot="1">
      <c r="B98" s="257" t="s">
        <v>723</v>
      </c>
      <c r="C98" s="832">
        <v>573520</v>
      </c>
      <c r="D98" s="779">
        <v>1940</v>
      </c>
      <c r="E98" s="779">
        <v>29844</v>
      </c>
      <c r="F98" s="779">
        <v>0</v>
      </c>
      <c r="G98" s="779">
        <v>31784</v>
      </c>
      <c r="H98" s="832">
        <v>605304</v>
      </c>
      <c r="I98" s="800"/>
    </row>
    <row r="99" spans="2:9" ht="11.25" thickBot="1">
      <c r="B99" s="257" t="s">
        <v>724</v>
      </c>
      <c r="C99" s="832">
        <v>72421357</v>
      </c>
      <c r="D99" s="779">
        <v>-24476822</v>
      </c>
      <c r="E99" s="779">
        <v>96326853</v>
      </c>
      <c r="F99" s="779">
        <v>-38570</v>
      </c>
      <c r="G99" s="779">
        <v>71811461</v>
      </c>
      <c r="H99" s="832">
        <v>144232818</v>
      </c>
      <c r="I99" s="800"/>
    </row>
    <row r="100" spans="2:9" ht="11.25" thickBot="1">
      <c r="B100" s="257" t="s">
        <v>727</v>
      </c>
      <c r="C100" s="832">
        <v>1580451881</v>
      </c>
      <c r="D100" s="779">
        <v>11652137</v>
      </c>
      <c r="E100" s="779">
        <v>18744690</v>
      </c>
      <c r="F100" s="779">
        <v>-1066419</v>
      </c>
      <c r="G100" s="779">
        <v>29330408</v>
      </c>
      <c r="H100" s="832">
        <v>1609782289</v>
      </c>
      <c r="I100" s="800"/>
    </row>
    <row r="101" spans="2:9" ht="11.25" thickBot="1">
      <c r="B101" s="1030" t="s">
        <v>739</v>
      </c>
      <c r="C101" s="833">
        <v>2222113886</v>
      </c>
      <c r="D101" s="833">
        <v>-852561</v>
      </c>
      <c r="E101" s="833">
        <v>125175569</v>
      </c>
      <c r="F101" s="833">
        <v>-4255553</v>
      </c>
      <c r="G101" s="833">
        <v>120067455</v>
      </c>
      <c r="H101" s="833">
        <v>2342181341</v>
      </c>
    </row>
    <row r="104" spans="2:9">
      <c r="B104" s="1185" t="s">
        <v>741</v>
      </c>
      <c r="C104" s="1185"/>
      <c r="D104" s="1185"/>
    </row>
    <row r="106" spans="2:9">
      <c r="B106" s="811" t="s">
        <v>702</v>
      </c>
      <c r="C106" s="803">
        <v>42460</v>
      </c>
      <c r="G106" s="785"/>
    </row>
    <row r="107" spans="2:9" ht="11.25" thickBot="1"/>
    <row r="108" spans="2:9" ht="32.25" thickBot="1">
      <c r="B108" s="1241" t="s">
        <v>731</v>
      </c>
      <c r="C108" s="927" t="s">
        <v>554</v>
      </c>
      <c r="D108" s="927" t="s">
        <v>733</v>
      </c>
      <c r="E108" s="927" t="s">
        <v>735</v>
      </c>
      <c r="F108" s="927" t="s">
        <v>736</v>
      </c>
      <c r="G108" s="927" t="s">
        <v>737</v>
      </c>
      <c r="H108" s="953" t="s">
        <v>558</v>
      </c>
      <c r="I108" s="811"/>
    </row>
    <row r="109" spans="2:9" ht="11.25" thickBot="1">
      <c r="B109" s="1242"/>
      <c r="C109" s="797" t="s">
        <v>292</v>
      </c>
      <c r="D109" s="823" t="s">
        <v>292</v>
      </c>
      <c r="E109" s="823" t="s">
        <v>292</v>
      </c>
      <c r="F109" s="823" t="s">
        <v>292</v>
      </c>
      <c r="G109" s="823" t="s">
        <v>292</v>
      </c>
      <c r="H109" s="830" t="s">
        <v>292</v>
      </c>
      <c r="I109" s="811"/>
    </row>
    <row r="110" spans="2:9" ht="11.25" thickBot="1">
      <c r="B110" s="257" t="s">
        <v>718</v>
      </c>
      <c r="C110" s="832">
        <v>27155683</v>
      </c>
      <c r="D110" s="779">
        <v>493723</v>
      </c>
      <c r="E110" s="779">
        <v>0</v>
      </c>
      <c r="F110" s="779">
        <v>0</v>
      </c>
      <c r="G110" s="779">
        <v>493723</v>
      </c>
      <c r="H110" s="832">
        <v>27649406</v>
      </c>
      <c r="I110" s="800"/>
    </row>
    <row r="111" spans="2:9" ht="11.25" thickBot="1">
      <c r="B111" s="257" t="s">
        <v>719</v>
      </c>
      <c r="C111" s="832">
        <v>199998300</v>
      </c>
      <c r="D111" s="779">
        <v>5231946</v>
      </c>
      <c r="E111" s="779">
        <v>0</v>
      </c>
      <c r="F111" s="779">
        <v>-74852</v>
      </c>
      <c r="G111" s="779">
        <v>5157094</v>
      </c>
      <c r="H111" s="832">
        <v>205155394</v>
      </c>
      <c r="I111" s="800"/>
    </row>
    <row r="112" spans="2:9" ht="11.25" thickBot="1">
      <c r="B112" s="257" t="s">
        <v>720</v>
      </c>
      <c r="C112" s="832">
        <v>4298337</v>
      </c>
      <c r="D112" s="779">
        <v>132225</v>
      </c>
      <c r="E112" s="779">
        <v>0</v>
      </c>
      <c r="F112" s="779">
        <v>-94308</v>
      </c>
      <c r="G112" s="779">
        <v>37917</v>
      </c>
      <c r="H112" s="832">
        <v>4336254</v>
      </c>
      <c r="I112" s="800"/>
    </row>
    <row r="113" spans="2:9" ht="11.25" thickBot="1">
      <c r="B113" s="257" t="s">
        <v>721</v>
      </c>
      <c r="C113" s="832">
        <v>4449782</v>
      </c>
      <c r="D113" s="779">
        <v>30054</v>
      </c>
      <c r="E113" s="779">
        <v>0</v>
      </c>
      <c r="F113" s="779">
        <v>0</v>
      </c>
      <c r="G113" s="779">
        <v>30054</v>
      </c>
      <c r="H113" s="832">
        <v>4479836</v>
      </c>
      <c r="I113" s="800"/>
    </row>
    <row r="114" spans="2:9" ht="11.25" thickBot="1">
      <c r="B114" s="257" t="s">
        <v>722</v>
      </c>
      <c r="C114" s="832">
        <v>7693300</v>
      </c>
      <c r="D114" s="779">
        <v>309763</v>
      </c>
      <c r="E114" s="779">
        <v>0</v>
      </c>
      <c r="F114" s="779">
        <v>-238538</v>
      </c>
      <c r="G114" s="779">
        <v>71225</v>
      </c>
      <c r="H114" s="832">
        <v>7764525</v>
      </c>
      <c r="I114" s="800"/>
    </row>
    <row r="115" spans="2:9" ht="11.25" thickBot="1">
      <c r="B115" s="257" t="s">
        <v>723</v>
      </c>
      <c r="C115" s="832">
        <v>522236</v>
      </c>
      <c r="D115" s="779">
        <v>6857</v>
      </c>
      <c r="E115" s="779">
        <v>0</v>
      </c>
      <c r="F115" s="779">
        <v>0</v>
      </c>
      <c r="G115" s="779">
        <v>6857</v>
      </c>
      <c r="H115" s="832">
        <v>529093</v>
      </c>
      <c r="I115" s="800"/>
    </row>
    <row r="116" spans="2:9" ht="11.25" thickBot="1">
      <c r="B116" s="257" t="s">
        <v>727</v>
      </c>
      <c r="C116" s="832">
        <v>849928419</v>
      </c>
      <c r="D116" s="779">
        <v>8876504</v>
      </c>
      <c r="E116" s="779">
        <v>0</v>
      </c>
      <c r="F116" s="779">
        <v>-292875</v>
      </c>
      <c r="G116" s="779">
        <v>8583629</v>
      </c>
      <c r="H116" s="832">
        <v>858512048</v>
      </c>
      <c r="I116" s="800"/>
    </row>
    <row r="117" spans="2:9" ht="21.75" thickBot="1">
      <c r="B117" s="1030" t="s">
        <v>742</v>
      </c>
      <c r="C117" s="833">
        <v>1094046057</v>
      </c>
      <c r="D117" s="833">
        <v>15081072</v>
      </c>
      <c r="E117" s="833">
        <v>0</v>
      </c>
      <c r="F117" s="833">
        <v>-700573</v>
      </c>
      <c r="G117" s="833">
        <v>14380499</v>
      </c>
      <c r="H117" s="833">
        <v>1108426556</v>
      </c>
      <c r="I117" s="800"/>
    </row>
    <row r="118" spans="2:9">
      <c r="B118" s="811"/>
      <c r="C118" s="769"/>
      <c r="G118" s="769"/>
    </row>
    <row r="119" spans="2:9">
      <c r="B119" s="811" t="s">
        <v>708</v>
      </c>
      <c r="C119" s="803">
        <v>42369</v>
      </c>
      <c r="G119" s="769"/>
    </row>
    <row r="120" spans="2:9" ht="11.25" thickBot="1">
      <c r="C120" s="769"/>
    </row>
    <row r="121" spans="2:9" ht="32.25" thickBot="1">
      <c r="B121" s="1241" t="s">
        <v>731</v>
      </c>
      <c r="C121" s="927" t="s">
        <v>554</v>
      </c>
      <c r="D121" s="927" t="s">
        <v>733</v>
      </c>
      <c r="E121" s="927" t="s">
        <v>735</v>
      </c>
      <c r="F121" s="927" t="s">
        <v>736</v>
      </c>
      <c r="G121" s="927" t="s">
        <v>737</v>
      </c>
      <c r="H121" s="953" t="s">
        <v>558</v>
      </c>
      <c r="I121" s="811"/>
    </row>
    <row r="122" spans="2:9" ht="11.25" thickBot="1">
      <c r="B122" s="1242"/>
      <c r="C122" s="797" t="s">
        <v>292</v>
      </c>
      <c r="D122" s="797" t="s">
        <v>292</v>
      </c>
      <c r="E122" s="797" t="s">
        <v>292</v>
      </c>
      <c r="F122" s="797" t="s">
        <v>292</v>
      </c>
      <c r="G122" s="797" t="s">
        <v>292</v>
      </c>
      <c r="H122" s="830" t="s">
        <v>292</v>
      </c>
      <c r="I122" s="811"/>
    </row>
    <row r="123" spans="2:9" ht="11.25" thickBot="1">
      <c r="B123" s="257" t="s">
        <v>718</v>
      </c>
      <c r="C123" s="832">
        <v>25223980</v>
      </c>
      <c r="D123" s="779">
        <v>1959251</v>
      </c>
      <c r="E123" s="779">
        <v>0</v>
      </c>
      <c r="F123" s="779">
        <v>-27548</v>
      </c>
      <c r="G123" s="779">
        <v>1931703</v>
      </c>
      <c r="H123" s="832">
        <v>27155683</v>
      </c>
      <c r="I123" s="800"/>
    </row>
    <row r="124" spans="2:9" ht="11.25" thickBot="1">
      <c r="B124" s="257" t="s">
        <v>719</v>
      </c>
      <c r="C124" s="832">
        <v>178889847</v>
      </c>
      <c r="D124" s="779">
        <v>21461135</v>
      </c>
      <c r="E124" s="779">
        <v>57</v>
      </c>
      <c r="F124" s="779">
        <v>-352739</v>
      </c>
      <c r="G124" s="779">
        <v>21108453</v>
      </c>
      <c r="H124" s="832">
        <v>199998300</v>
      </c>
      <c r="I124" s="800"/>
    </row>
    <row r="125" spans="2:9" ht="11.25" thickBot="1">
      <c r="B125" s="257" t="s">
        <v>720</v>
      </c>
      <c r="C125" s="832">
        <v>3850016</v>
      </c>
      <c r="D125" s="779">
        <v>512296</v>
      </c>
      <c r="E125" s="779">
        <v>0</v>
      </c>
      <c r="F125" s="779">
        <v>-63975</v>
      </c>
      <c r="G125" s="779">
        <v>448321</v>
      </c>
      <c r="H125" s="832">
        <v>4298337</v>
      </c>
      <c r="I125" s="800"/>
    </row>
    <row r="126" spans="2:9" ht="11.25" thickBot="1">
      <c r="B126" s="257" t="s">
        <v>721</v>
      </c>
      <c r="C126" s="832">
        <v>4357852</v>
      </c>
      <c r="D126" s="779">
        <v>124775</v>
      </c>
      <c r="E126" s="779">
        <v>9</v>
      </c>
      <c r="F126" s="779">
        <v>-32854</v>
      </c>
      <c r="G126" s="779">
        <v>91930</v>
      </c>
      <c r="H126" s="832">
        <v>4449782</v>
      </c>
      <c r="I126" s="800"/>
    </row>
    <row r="127" spans="2:9" ht="11.25" thickBot="1">
      <c r="B127" s="257" t="s">
        <v>722</v>
      </c>
      <c r="C127" s="832">
        <v>6421402</v>
      </c>
      <c r="D127" s="779">
        <v>1290812</v>
      </c>
      <c r="E127" s="779">
        <v>0</v>
      </c>
      <c r="F127" s="779">
        <v>-18914</v>
      </c>
      <c r="G127" s="779">
        <v>1271898</v>
      </c>
      <c r="H127" s="832">
        <v>7693300</v>
      </c>
      <c r="I127" s="800"/>
    </row>
    <row r="128" spans="2:9" ht="11.25" thickBot="1">
      <c r="B128" s="257" t="s">
        <v>723</v>
      </c>
      <c r="C128" s="832">
        <v>495543</v>
      </c>
      <c r="D128" s="779">
        <v>26693</v>
      </c>
      <c r="E128" s="779">
        <v>0</v>
      </c>
      <c r="F128" s="779">
        <v>0</v>
      </c>
      <c r="G128" s="779">
        <v>26693</v>
      </c>
      <c r="H128" s="832">
        <v>522236</v>
      </c>
      <c r="I128" s="800"/>
    </row>
    <row r="129" spans="1:9" ht="11.25" thickBot="1">
      <c r="B129" s="257" t="s">
        <v>727</v>
      </c>
      <c r="C129" s="832">
        <v>814473178</v>
      </c>
      <c r="D129" s="779">
        <v>36179596</v>
      </c>
      <c r="E129" s="779">
        <v>-65</v>
      </c>
      <c r="F129" s="779">
        <v>-724290</v>
      </c>
      <c r="G129" s="779">
        <v>35455241</v>
      </c>
      <c r="H129" s="832">
        <v>849928419</v>
      </c>
      <c r="I129" s="800"/>
    </row>
    <row r="130" spans="1:9" ht="21.75" thickBot="1">
      <c r="B130" s="1030" t="s">
        <v>742</v>
      </c>
      <c r="C130" s="833">
        <v>1033711818</v>
      </c>
      <c r="D130" s="833">
        <v>61554558</v>
      </c>
      <c r="E130" s="833">
        <v>1</v>
      </c>
      <c r="F130" s="833">
        <v>-1220320</v>
      </c>
      <c r="G130" s="833">
        <v>60334239</v>
      </c>
      <c r="H130" s="833">
        <v>1094046057</v>
      </c>
    </row>
    <row r="133" spans="1:9">
      <c r="B133" s="1185" t="s">
        <v>743</v>
      </c>
      <c r="C133" s="1185"/>
      <c r="D133" s="1185"/>
    </row>
    <row r="134" spans="1:9" ht="11.25" thickBot="1"/>
    <row r="135" spans="1:9" ht="11.25" thickBot="1">
      <c r="A135" s="772"/>
      <c r="B135" s="801" t="s">
        <v>433</v>
      </c>
      <c r="C135" s="776" t="s">
        <v>292</v>
      </c>
    </row>
    <row r="136" spans="1:9" ht="11.25" thickBot="1">
      <c r="B136" s="778" t="s">
        <v>8</v>
      </c>
      <c r="C136" s="779">
        <v>68685153</v>
      </c>
    </row>
    <row r="137" spans="1:9" ht="11.25" thickBot="1">
      <c r="B137" s="778" t="s">
        <v>7</v>
      </c>
      <c r="C137" s="779">
        <v>8260403</v>
      </c>
    </row>
    <row r="138" spans="1:9" ht="11.25" thickBot="1">
      <c r="B138" s="778" t="s">
        <v>6</v>
      </c>
      <c r="C138" s="779">
        <v>7786433</v>
      </c>
    </row>
    <row r="139" spans="1:9" ht="11.25" thickBot="1">
      <c r="B139" s="778" t="s">
        <v>5</v>
      </c>
      <c r="C139" s="779">
        <v>6415705</v>
      </c>
    </row>
    <row r="140" spans="1:9" ht="11.25" thickBot="1">
      <c r="B140" s="778" t="s">
        <v>4</v>
      </c>
      <c r="C140" s="779">
        <v>104643</v>
      </c>
    </row>
    <row r="141" spans="1:9" ht="11.25" thickBot="1">
      <c r="B141" s="778" t="s">
        <v>3</v>
      </c>
      <c r="C141" s="779">
        <v>62000</v>
      </c>
    </row>
    <row r="142" spans="1:9" ht="11.25" thickBot="1">
      <c r="B142" s="778" t="s">
        <v>2</v>
      </c>
      <c r="C142" s="779">
        <v>225200</v>
      </c>
    </row>
    <row r="143" spans="1:9" ht="11.25" thickBot="1">
      <c r="B143" s="801" t="s">
        <v>1</v>
      </c>
      <c r="C143" s="817">
        <v>91539537</v>
      </c>
      <c r="E143" s="769"/>
    </row>
    <row r="144" spans="1:9">
      <c r="C144" s="769"/>
    </row>
    <row r="146" spans="1:5" s="811" customFormat="1">
      <c r="A146" s="829"/>
      <c r="B146" s="1023" t="s">
        <v>744</v>
      </c>
      <c r="D146" s="803">
        <v>42460</v>
      </c>
    </row>
    <row r="147" spans="1:5" ht="11.25" thickBot="1"/>
    <row r="148" spans="1:5" s="836" customFormat="1" ht="21.75" thickBot="1">
      <c r="A148" s="834"/>
      <c r="B148" s="1239" t="s">
        <v>433</v>
      </c>
      <c r="C148" s="1031" t="s">
        <v>745</v>
      </c>
      <c r="D148" s="1032" t="s">
        <v>746</v>
      </c>
      <c r="E148" s="1033" t="s">
        <v>747</v>
      </c>
    </row>
    <row r="149" spans="1:5" ht="11.25" thickBot="1">
      <c r="B149" s="1240"/>
      <c r="C149" s="776" t="s">
        <v>292</v>
      </c>
      <c r="D149" s="776" t="s">
        <v>292</v>
      </c>
      <c r="E149" s="776" t="s">
        <v>292</v>
      </c>
    </row>
    <row r="150" spans="1:5" ht="11.25" thickBot="1">
      <c r="B150" s="778"/>
      <c r="C150" s="779"/>
      <c r="D150" s="779"/>
      <c r="E150" s="779"/>
    </row>
    <row r="151" spans="1:5" ht="11.25" thickBot="1">
      <c r="B151" s="778" t="s">
        <v>8</v>
      </c>
      <c r="C151" s="779">
        <v>1905669</v>
      </c>
      <c r="D151" s="779">
        <v>-1826631</v>
      </c>
      <c r="E151" s="779">
        <v>79038</v>
      </c>
    </row>
    <row r="152" spans="1:5" ht="11.25" thickBot="1">
      <c r="B152" s="778" t="s">
        <v>7</v>
      </c>
      <c r="C152" s="779">
        <v>274332</v>
      </c>
      <c r="D152" s="779">
        <v>-114496</v>
      </c>
      <c r="E152" s="779">
        <v>159836</v>
      </c>
    </row>
    <row r="153" spans="1:5" ht="11.25" thickBot="1">
      <c r="B153" s="778"/>
      <c r="C153" s="779"/>
      <c r="D153" s="779"/>
      <c r="E153" s="779"/>
    </row>
    <row r="154" spans="1:5" ht="11.25" thickBot="1">
      <c r="B154" s="801" t="s">
        <v>1</v>
      </c>
      <c r="C154" s="817">
        <v>2180001</v>
      </c>
      <c r="D154" s="817">
        <v>-1941127</v>
      </c>
      <c r="E154" s="817">
        <v>238874</v>
      </c>
    </row>
    <row r="157" spans="1:5" hidden="1">
      <c r="B157" s="768" t="s">
        <v>152</v>
      </c>
    </row>
    <row r="158" spans="1:5" ht="11.25" hidden="1" thickBot="1">
      <c r="B158" s="837"/>
    </row>
    <row r="159" spans="1:5" ht="11.25" hidden="1" thickBot="1">
      <c r="B159" s="1237" t="s">
        <v>9</v>
      </c>
      <c r="C159" s="835">
        <v>42460</v>
      </c>
      <c r="D159" s="835">
        <v>42095</v>
      </c>
    </row>
    <row r="160" spans="1:5" ht="11.25" hidden="1" thickBot="1">
      <c r="B160" s="1238"/>
      <c r="C160" s="776" t="s">
        <v>292</v>
      </c>
      <c r="D160" s="776" t="s">
        <v>292</v>
      </c>
    </row>
    <row r="161" spans="2:4" ht="11.25" hidden="1" thickBot="1">
      <c r="B161" s="778"/>
      <c r="C161" s="779"/>
      <c r="D161" s="779"/>
    </row>
    <row r="162" spans="2:4" ht="11.25" hidden="1" thickBot="1">
      <c r="B162" s="778" t="s">
        <v>8</v>
      </c>
      <c r="C162" s="779">
        <v>0</v>
      </c>
      <c r="D162" s="779">
        <v>0</v>
      </c>
    </row>
    <row r="163" spans="2:4" ht="11.25" hidden="1" thickBot="1">
      <c r="B163" s="778" t="s">
        <v>7</v>
      </c>
      <c r="C163" s="813">
        <v>0</v>
      </c>
      <c r="D163" s="813">
        <v>0</v>
      </c>
    </row>
    <row r="164" spans="2:4" ht="11.25" hidden="1" thickBot="1">
      <c r="B164" s="778" t="s">
        <v>6</v>
      </c>
      <c r="C164" s="779">
        <v>0</v>
      </c>
      <c r="D164" s="779">
        <v>0</v>
      </c>
    </row>
    <row r="165" spans="2:4" ht="11.25" hidden="1" thickBot="1">
      <c r="B165" s="778"/>
      <c r="C165" s="779"/>
      <c r="D165" s="779"/>
    </row>
    <row r="166" spans="2:4" ht="11.25" hidden="1" thickBot="1">
      <c r="B166" s="801" t="s">
        <v>1</v>
      </c>
      <c r="C166" s="817">
        <v>0</v>
      </c>
      <c r="D166" s="817">
        <v>0</v>
      </c>
    </row>
    <row r="167" spans="2:4" hidden="1">
      <c r="B167" s="771" t="s">
        <v>153</v>
      </c>
    </row>
    <row r="168" spans="2:4" hidden="1"/>
  </sheetData>
  <mergeCells count="12">
    <mergeCell ref="B159:B160"/>
    <mergeCell ref="B42:B43"/>
    <mergeCell ref="B57:B58"/>
    <mergeCell ref="B75:B76"/>
    <mergeCell ref="B90:B91"/>
    <mergeCell ref="B108:B109"/>
    <mergeCell ref="B121:B122"/>
    <mergeCell ref="B38:D38"/>
    <mergeCell ref="B71:E71"/>
    <mergeCell ref="B104:D104"/>
    <mergeCell ref="B133:D133"/>
    <mergeCell ref="B148:B149"/>
  </mergeCells>
  <printOptions horizontalCentered="1" verticalCentered="1"/>
  <pageMargins left="0" right="0" top="0.39370078740157483" bottom="0.39370078740157483" header="0" footer="0"/>
  <pageSetup scale="82" fitToHeight="0" orientation="landscape" r:id="rId1"/>
  <headerFooter>
    <oddHeader>&amp;F</oddHeader>
    <oddFooter>&amp;A</oddFooter>
  </headerFooter>
  <rowBreaks count="1" manualBreakCount="1">
    <brk id="3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9" tint="0.59999389629810485"/>
  </sheetPr>
  <dimension ref="B1:F18"/>
  <sheetViews>
    <sheetView showGridLines="0" zoomScaleNormal="100" workbookViewId="0">
      <selection activeCell="G11" sqref="G11"/>
    </sheetView>
  </sheetViews>
  <sheetFormatPr baseColWidth="10" defaultColWidth="30.7109375" defaultRowHeight="11.25"/>
  <cols>
    <col min="1" max="1" width="10.85546875" style="91" customWidth="1"/>
    <col min="2" max="2" width="44.28515625" style="91" customWidth="1"/>
    <col min="3" max="4" width="13.7109375" style="91" customWidth="1"/>
    <col min="5" max="6" width="13" style="91" customWidth="1"/>
    <col min="7" max="16384" width="30.7109375" style="91"/>
  </cols>
  <sheetData>
    <row r="1" spans="2:6" ht="12" thickBot="1"/>
    <row r="2" spans="2:6" ht="13.5" customHeight="1">
      <c r="B2" s="1243" t="s">
        <v>748</v>
      </c>
      <c r="C2" s="259">
        <v>42460</v>
      </c>
      <c r="D2" s="260">
        <v>42369</v>
      </c>
    </row>
    <row r="3" spans="2:6">
      <c r="B3" s="1244"/>
      <c r="C3" s="337" t="s">
        <v>292</v>
      </c>
      <c r="D3" s="338" t="s">
        <v>292</v>
      </c>
    </row>
    <row r="4" spans="2:6" ht="21" customHeight="1">
      <c r="B4" s="94" t="s">
        <v>749</v>
      </c>
      <c r="C4" s="113">
        <v>417492</v>
      </c>
      <c r="D4" s="114">
        <v>547288</v>
      </c>
    </row>
    <row r="5" spans="2:6" ht="21" customHeight="1" thickBot="1">
      <c r="B5" s="1034" t="s">
        <v>750</v>
      </c>
      <c r="C5" s="303">
        <v>417492</v>
      </c>
      <c r="D5" s="304">
        <v>547288</v>
      </c>
      <c r="E5" s="111"/>
      <c r="F5" s="111"/>
    </row>
    <row r="6" spans="2:6" ht="21" customHeight="1">
      <c r="B6" s="94" t="s">
        <v>751</v>
      </c>
      <c r="C6" s="113">
        <v>1249559</v>
      </c>
      <c r="D6" s="114">
        <v>1239995</v>
      </c>
    </row>
    <row r="7" spans="2:6" ht="21" customHeight="1" thickBot="1">
      <c r="B7" s="302" t="s">
        <v>752</v>
      </c>
      <c r="C7" s="303">
        <v>1249559</v>
      </c>
      <c r="D7" s="304">
        <v>1239995</v>
      </c>
      <c r="E7" s="111"/>
      <c r="F7" s="111"/>
    </row>
    <row r="8" spans="2:6" ht="12" thickBot="1"/>
    <row r="9" spans="2:6" ht="13.5" customHeight="1">
      <c r="B9" s="1243" t="s">
        <v>753</v>
      </c>
      <c r="C9" s="259">
        <v>42460</v>
      </c>
      <c r="D9" s="260">
        <v>42369</v>
      </c>
    </row>
    <row r="10" spans="2:6">
      <c r="B10" s="1244"/>
      <c r="C10" s="311" t="s">
        <v>292</v>
      </c>
      <c r="D10" s="312" t="s">
        <v>292</v>
      </c>
    </row>
    <row r="11" spans="2:6" ht="21" customHeight="1">
      <c r="B11" s="166" t="s">
        <v>754</v>
      </c>
      <c r="C11" s="167">
        <v>547288</v>
      </c>
      <c r="D11" s="168">
        <v>591098</v>
      </c>
      <c r="E11" s="111"/>
      <c r="F11" s="111"/>
    </row>
    <row r="12" spans="2:6" ht="21" customHeight="1">
      <c r="B12" s="94" t="s">
        <v>555</v>
      </c>
      <c r="C12" s="113">
        <v>18341</v>
      </c>
      <c r="D12" s="114">
        <v>252620</v>
      </c>
    </row>
    <row r="13" spans="2:6" ht="21" customHeight="1">
      <c r="B13" s="94" t="s">
        <v>755</v>
      </c>
      <c r="C13" s="113">
        <v>-148137</v>
      </c>
      <c r="D13" s="114">
        <v>-237035</v>
      </c>
    </row>
    <row r="14" spans="2:6" ht="21" customHeight="1">
      <c r="B14" s="226" t="s">
        <v>735</v>
      </c>
      <c r="C14" s="113">
        <v>0</v>
      </c>
      <c r="D14" s="114">
        <v>-59395</v>
      </c>
      <c r="F14" s="101"/>
    </row>
    <row r="15" spans="2:6" ht="21" customHeight="1">
      <c r="B15" s="227" t="s">
        <v>756</v>
      </c>
      <c r="C15" s="167">
        <v>-129796</v>
      </c>
      <c r="D15" s="168">
        <v>-43810</v>
      </c>
      <c r="E15" s="101"/>
      <c r="F15" s="101"/>
    </row>
    <row r="16" spans="2:6" ht="21" customHeight="1" thickBot="1">
      <c r="B16" s="1025" t="s">
        <v>1</v>
      </c>
      <c r="C16" s="303">
        <v>417492</v>
      </c>
      <c r="D16" s="304">
        <v>547288</v>
      </c>
      <c r="E16" s="111"/>
    </row>
    <row r="18" spans="3:4">
      <c r="C18" s="111">
        <v>0</v>
      </c>
      <c r="D18" s="111">
        <v>0</v>
      </c>
    </row>
  </sheetData>
  <mergeCells count="2">
    <mergeCell ref="B2:B3"/>
    <mergeCell ref="B9:B10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9" tint="0.59999389629810485"/>
    <pageSetUpPr fitToPage="1"/>
  </sheetPr>
  <dimension ref="A1:V79"/>
  <sheetViews>
    <sheetView showGridLines="0" topLeftCell="E12" zoomScaleNormal="100" workbookViewId="0">
      <selection activeCell="N30" sqref="N30"/>
    </sheetView>
  </sheetViews>
  <sheetFormatPr baseColWidth="10" defaultRowHeight="10.5"/>
  <cols>
    <col min="1" max="1" width="8.5703125" style="241" customWidth="1"/>
    <col min="2" max="2" width="43" style="241" customWidth="1"/>
    <col min="3" max="3" width="17.140625" style="241" customWidth="1"/>
    <col min="4" max="4" width="12.140625" style="605" customWidth="1"/>
    <col min="5" max="6" width="13.7109375" style="241" customWidth="1"/>
    <col min="7" max="7" width="10" style="241" customWidth="1"/>
    <col min="8" max="8" width="46.28515625" style="241" bestFit="1" customWidth="1"/>
    <col min="9" max="10" width="13.7109375" style="241" customWidth="1"/>
    <col min="11" max="11" width="11.42578125" style="241"/>
    <col min="12" max="12" width="0" style="241" hidden="1" customWidth="1"/>
    <col min="13" max="13" width="11.42578125" style="241"/>
    <col min="14" max="14" width="25.140625" style="241" customWidth="1"/>
    <col min="15" max="15" width="12.28515625" style="241" customWidth="1"/>
    <col min="16" max="16" width="12.140625" style="241" bestFit="1" customWidth="1"/>
    <col min="17" max="16384" width="11.42578125" style="241"/>
  </cols>
  <sheetData>
    <row r="1" spans="1:22" ht="21.75" thickBot="1">
      <c r="A1" s="5"/>
      <c r="B1" s="5"/>
      <c r="C1" s="5"/>
      <c r="D1" s="106"/>
      <c r="E1" s="5"/>
      <c r="J1" s="605"/>
      <c r="R1" s="738">
        <v>40178</v>
      </c>
      <c r="S1" s="738">
        <v>42460</v>
      </c>
      <c r="T1" s="432" t="s">
        <v>774</v>
      </c>
      <c r="U1" s="599" t="s">
        <v>775</v>
      </c>
      <c r="V1" s="481" t="s">
        <v>776</v>
      </c>
    </row>
    <row r="2" spans="1:22" ht="15" customHeight="1" thickBot="1">
      <c r="B2" s="1245" t="s">
        <v>757</v>
      </c>
      <c r="C2" s="1247" t="s">
        <v>758</v>
      </c>
      <c r="D2" s="1253" t="s">
        <v>759</v>
      </c>
      <c r="E2" s="292">
        <v>42460</v>
      </c>
      <c r="F2" s="293">
        <v>42369</v>
      </c>
      <c r="H2" s="1255" t="s">
        <v>762</v>
      </c>
      <c r="I2" s="292">
        <v>42460</v>
      </c>
      <c r="J2" s="1257" t="s">
        <v>763</v>
      </c>
      <c r="L2" s="607" t="s">
        <v>214</v>
      </c>
      <c r="N2" s="1035" t="s">
        <v>764</v>
      </c>
      <c r="O2" s="482">
        <v>174120194</v>
      </c>
      <c r="R2" s="601">
        <v>90.28</v>
      </c>
      <c r="S2" s="602">
        <v>112.13</v>
      </c>
      <c r="T2" s="603">
        <v>0.24199999999999999</v>
      </c>
      <c r="U2" s="230">
        <v>1.5</v>
      </c>
      <c r="V2" s="480">
        <v>1.86</v>
      </c>
    </row>
    <row r="3" spans="1:22" ht="12.75" customHeight="1">
      <c r="B3" s="1246"/>
      <c r="C3" s="1248"/>
      <c r="D3" s="1254"/>
      <c r="E3" s="398" t="s">
        <v>292</v>
      </c>
      <c r="F3" s="399" t="s">
        <v>292</v>
      </c>
      <c r="H3" s="1256"/>
      <c r="I3" s="398" t="s">
        <v>292</v>
      </c>
      <c r="J3" s="1258"/>
      <c r="L3" s="612">
        <v>42460</v>
      </c>
      <c r="N3" s="1036" t="s">
        <v>765</v>
      </c>
      <c r="O3" s="483">
        <v>868163001</v>
      </c>
    </row>
    <row r="4" spans="1:22" ht="14.1" customHeight="1">
      <c r="B4" s="103" t="s">
        <v>274</v>
      </c>
      <c r="C4" s="109" t="s">
        <v>8</v>
      </c>
      <c r="D4" s="596" t="s">
        <v>760</v>
      </c>
      <c r="E4" s="698">
        <v>7322823</v>
      </c>
      <c r="F4" s="699">
        <v>7270918</v>
      </c>
      <c r="H4" s="103" t="s">
        <v>224</v>
      </c>
      <c r="I4" s="104">
        <v>275595</v>
      </c>
      <c r="J4" s="105">
        <v>42500</v>
      </c>
      <c r="L4" s="590" t="s">
        <v>279</v>
      </c>
      <c r="N4" s="1037" t="s">
        <v>766</v>
      </c>
      <c r="O4" s="516">
        <v>1042283195</v>
      </c>
    </row>
    <row r="5" spans="1:22" ht="14.1" customHeight="1">
      <c r="B5" s="103" t="s">
        <v>256</v>
      </c>
      <c r="C5" s="109" t="s">
        <v>8</v>
      </c>
      <c r="D5" s="596" t="s">
        <v>760</v>
      </c>
      <c r="E5" s="698">
        <v>0</v>
      </c>
      <c r="F5" s="699">
        <v>51258</v>
      </c>
      <c r="H5" s="103" t="s">
        <v>273</v>
      </c>
      <c r="I5" s="104">
        <v>201334</v>
      </c>
      <c r="J5" s="105">
        <v>42523</v>
      </c>
      <c r="L5" s="655" t="s">
        <v>279</v>
      </c>
      <c r="N5" s="1036" t="s">
        <v>767</v>
      </c>
      <c r="O5" s="483">
        <v>107925</v>
      </c>
    </row>
    <row r="6" spans="1:22" ht="14.1" customHeight="1" thickBot="1">
      <c r="B6" s="103" t="s">
        <v>155</v>
      </c>
      <c r="C6" s="109" t="s">
        <v>8</v>
      </c>
      <c r="D6" s="596" t="s">
        <v>760</v>
      </c>
      <c r="E6" s="698">
        <v>15487</v>
      </c>
      <c r="F6" s="699">
        <v>15377</v>
      </c>
      <c r="H6" s="103" t="s">
        <v>221</v>
      </c>
      <c r="I6" s="104">
        <v>645301</v>
      </c>
      <c r="J6" s="105">
        <v>42551</v>
      </c>
      <c r="L6" s="655" t="s">
        <v>279</v>
      </c>
      <c r="N6" s="1038" t="s">
        <v>768</v>
      </c>
      <c r="O6" s="485">
        <v>1042391120</v>
      </c>
    </row>
    <row r="7" spans="1:22" ht="13.5" customHeight="1" thickBot="1">
      <c r="B7" s="103" t="s">
        <v>226</v>
      </c>
      <c r="C7" s="109" t="s">
        <v>8</v>
      </c>
      <c r="D7" s="596" t="s">
        <v>760</v>
      </c>
      <c r="E7" s="698">
        <v>658474</v>
      </c>
      <c r="F7" s="699">
        <v>607007</v>
      </c>
      <c r="H7" s="103" t="s">
        <v>270</v>
      </c>
      <c r="I7" s="104">
        <v>267700</v>
      </c>
      <c r="J7" s="105">
        <v>42551</v>
      </c>
      <c r="L7" s="655" t="s">
        <v>279</v>
      </c>
      <c r="N7" s="1251"/>
      <c r="O7" s="1252"/>
    </row>
    <row r="8" spans="1:22" ht="14.1" customHeight="1">
      <c r="B8" s="103" t="s">
        <v>259</v>
      </c>
      <c r="C8" s="109" t="s">
        <v>8</v>
      </c>
      <c r="D8" s="596" t="s">
        <v>760</v>
      </c>
      <c r="E8" s="698">
        <v>0</v>
      </c>
      <c r="F8" s="699">
        <v>102516</v>
      </c>
      <c r="H8" s="103" t="s">
        <v>218</v>
      </c>
      <c r="I8" s="104">
        <v>258121</v>
      </c>
      <c r="J8" s="105">
        <v>42552</v>
      </c>
      <c r="L8" s="655" t="s">
        <v>279</v>
      </c>
      <c r="N8" s="1035" t="s">
        <v>769</v>
      </c>
      <c r="O8" s="482">
        <v>1691197848</v>
      </c>
    </row>
    <row r="9" spans="1:22" ht="14.1" customHeight="1">
      <c r="B9" s="103" t="s">
        <v>197</v>
      </c>
      <c r="C9" s="109" t="s">
        <v>8</v>
      </c>
      <c r="D9" s="596" t="s">
        <v>760</v>
      </c>
      <c r="E9" s="698">
        <v>35259</v>
      </c>
      <c r="F9" s="699">
        <v>16915</v>
      </c>
      <c r="H9" s="103" t="s">
        <v>196</v>
      </c>
      <c r="I9" s="104">
        <v>258121</v>
      </c>
      <c r="J9" s="105">
        <v>42565</v>
      </c>
      <c r="L9" s="655" t="s">
        <v>279</v>
      </c>
      <c r="N9" s="1036" t="s">
        <v>770</v>
      </c>
      <c r="O9" s="483">
        <v>-174120194</v>
      </c>
    </row>
    <row r="10" spans="1:22" ht="14.1" customHeight="1">
      <c r="B10" s="103" t="s">
        <v>199</v>
      </c>
      <c r="C10" s="109" t="s">
        <v>8</v>
      </c>
      <c r="D10" s="596" t="s">
        <v>760</v>
      </c>
      <c r="E10" s="698">
        <v>12702</v>
      </c>
      <c r="F10" s="699">
        <v>12702</v>
      </c>
      <c r="H10" s="103" t="s">
        <v>225</v>
      </c>
      <c r="I10" s="104">
        <v>274176</v>
      </c>
      <c r="J10" s="105">
        <v>42581</v>
      </c>
      <c r="L10" s="655" t="s">
        <v>279</v>
      </c>
      <c r="N10" s="1036" t="s">
        <v>765</v>
      </c>
      <c r="O10" s="483">
        <v>-868163001</v>
      </c>
    </row>
    <row r="11" spans="1:22" ht="14.1" customHeight="1" thickBot="1">
      <c r="B11" s="103" t="s">
        <v>200</v>
      </c>
      <c r="C11" s="109" t="s">
        <v>8</v>
      </c>
      <c r="D11" s="596" t="s">
        <v>760</v>
      </c>
      <c r="E11" s="698">
        <v>435574</v>
      </c>
      <c r="F11" s="699">
        <v>432510</v>
      </c>
      <c r="H11" s="103" t="s">
        <v>196</v>
      </c>
      <c r="I11" s="104">
        <v>258121</v>
      </c>
      <c r="J11" s="105">
        <v>42583</v>
      </c>
      <c r="L11" s="655" t="s">
        <v>279</v>
      </c>
      <c r="N11" s="1038" t="s">
        <v>771</v>
      </c>
      <c r="O11" s="485">
        <v>648914653</v>
      </c>
    </row>
    <row r="12" spans="1:22" ht="14.1" customHeight="1" thickBot="1">
      <c r="B12" s="103" t="s">
        <v>201</v>
      </c>
      <c r="C12" s="109" t="s">
        <v>8</v>
      </c>
      <c r="D12" s="596" t="s">
        <v>760</v>
      </c>
      <c r="E12" s="698">
        <v>20678</v>
      </c>
      <c r="F12" s="699">
        <v>20678</v>
      </c>
      <c r="H12" s="103" t="s">
        <v>223</v>
      </c>
      <c r="I12" s="104">
        <v>303601</v>
      </c>
      <c r="J12" s="105">
        <v>42613</v>
      </c>
      <c r="L12" s="655" t="s">
        <v>279</v>
      </c>
      <c r="Q12" s="598"/>
    </row>
    <row r="13" spans="1:22" ht="14.1" customHeight="1">
      <c r="B13" s="103" t="s">
        <v>156</v>
      </c>
      <c r="C13" s="109" t="s">
        <v>8</v>
      </c>
      <c r="D13" s="596" t="s">
        <v>760</v>
      </c>
      <c r="E13" s="698">
        <v>10000</v>
      </c>
      <c r="F13" s="699">
        <v>10000</v>
      </c>
      <c r="H13" s="103" t="s">
        <v>49</v>
      </c>
      <c r="I13" s="104">
        <v>386974</v>
      </c>
      <c r="J13" s="105">
        <v>42614</v>
      </c>
      <c r="L13" s="655" t="s">
        <v>279</v>
      </c>
      <c r="N13" s="1249" t="s">
        <v>772</v>
      </c>
      <c r="O13" s="488" t="s">
        <v>631</v>
      </c>
      <c r="P13" s="489" t="s">
        <v>773</v>
      </c>
    </row>
    <row r="14" spans="1:22" ht="14.1" customHeight="1" thickBot="1">
      <c r="B14" s="103" t="s">
        <v>227</v>
      </c>
      <c r="C14" s="109" t="s">
        <v>8</v>
      </c>
      <c r="D14" s="596" t="s">
        <v>760</v>
      </c>
      <c r="E14" s="698">
        <v>0</v>
      </c>
      <c r="F14" s="699">
        <v>8996</v>
      </c>
      <c r="H14" s="103" t="s">
        <v>230</v>
      </c>
      <c r="I14" s="104">
        <v>232308</v>
      </c>
      <c r="J14" s="105">
        <v>42614</v>
      </c>
      <c r="L14" s="655" t="s">
        <v>279</v>
      </c>
      <c r="N14" s="1250"/>
      <c r="O14" s="486">
        <v>1.45</v>
      </c>
      <c r="P14" s="487"/>
    </row>
    <row r="15" spans="1:22" ht="14.1" customHeight="1">
      <c r="B15" s="103" t="s">
        <v>202</v>
      </c>
      <c r="C15" s="109" t="s">
        <v>8</v>
      </c>
      <c r="D15" s="596" t="s">
        <v>760</v>
      </c>
      <c r="E15" s="698">
        <v>41914</v>
      </c>
      <c r="F15" s="699">
        <v>41617</v>
      </c>
      <c r="H15" s="103" t="s">
        <v>221</v>
      </c>
      <c r="I15" s="104">
        <v>387181</v>
      </c>
      <c r="J15" s="105">
        <v>42676</v>
      </c>
      <c r="L15" s="655" t="s">
        <v>279</v>
      </c>
    </row>
    <row r="16" spans="1:22" ht="14.1" customHeight="1">
      <c r="B16" s="103" t="s">
        <v>203</v>
      </c>
      <c r="C16" s="109" t="s">
        <v>8</v>
      </c>
      <c r="D16" s="596" t="s">
        <v>760</v>
      </c>
      <c r="E16" s="698">
        <v>53121</v>
      </c>
      <c r="F16" s="699">
        <v>52745</v>
      </c>
      <c r="H16" s="103" t="s">
        <v>260</v>
      </c>
      <c r="I16" s="104">
        <v>232308</v>
      </c>
      <c r="J16" s="105">
        <v>42676</v>
      </c>
      <c r="L16" s="655" t="s">
        <v>279</v>
      </c>
    </row>
    <row r="17" spans="2:15" ht="14.1" customHeight="1">
      <c r="B17" s="103" t="s">
        <v>204</v>
      </c>
      <c r="C17" s="109" t="s">
        <v>8</v>
      </c>
      <c r="D17" s="596" t="s">
        <v>760</v>
      </c>
      <c r="E17" s="698">
        <v>0</v>
      </c>
      <c r="F17" s="699">
        <v>9534</v>
      </c>
      <c r="H17" s="103" t="s">
        <v>264</v>
      </c>
      <c r="I17" s="104">
        <v>206496</v>
      </c>
      <c r="J17" s="105">
        <v>42690</v>
      </c>
      <c r="L17" s="655" t="s">
        <v>279</v>
      </c>
      <c r="O17" s="598"/>
    </row>
    <row r="18" spans="2:15" ht="14.1" customHeight="1">
      <c r="B18" s="103" t="s">
        <v>205</v>
      </c>
      <c r="C18" s="109" t="s">
        <v>8</v>
      </c>
      <c r="D18" s="596" t="s">
        <v>760</v>
      </c>
      <c r="E18" s="698">
        <v>24005</v>
      </c>
      <c r="F18" s="699">
        <v>23835</v>
      </c>
      <c r="H18" s="103" t="s">
        <v>49</v>
      </c>
      <c r="I18" s="104">
        <v>241678</v>
      </c>
      <c r="J18" s="105">
        <v>42695</v>
      </c>
      <c r="L18" s="655" t="s">
        <v>279</v>
      </c>
      <c r="O18" s="598"/>
    </row>
    <row r="19" spans="2:15" ht="14.1" customHeight="1">
      <c r="B19" s="103" t="s">
        <v>206</v>
      </c>
      <c r="C19" s="109" t="s">
        <v>8</v>
      </c>
      <c r="D19" s="596" t="s">
        <v>760</v>
      </c>
      <c r="E19" s="698">
        <v>4904896</v>
      </c>
      <c r="F19" s="699">
        <v>6088905</v>
      </c>
      <c r="H19" s="103" t="s">
        <v>220</v>
      </c>
      <c r="I19" s="104">
        <v>2489993</v>
      </c>
      <c r="J19" s="105">
        <v>42704</v>
      </c>
      <c r="L19" s="655" t="s">
        <v>279</v>
      </c>
      <c r="N19" s="604"/>
      <c r="O19" s="619"/>
    </row>
    <row r="20" spans="2:15" ht="14.1" customHeight="1">
      <c r="B20" s="103" t="s">
        <v>207</v>
      </c>
      <c r="C20" s="109" t="s">
        <v>8</v>
      </c>
      <c r="D20" s="596" t="s">
        <v>760</v>
      </c>
      <c r="E20" s="698">
        <v>6654372</v>
      </c>
      <c r="F20" s="699">
        <v>6906937</v>
      </c>
      <c r="H20" s="103" t="s">
        <v>272</v>
      </c>
      <c r="I20" s="104">
        <v>207233</v>
      </c>
      <c r="J20" s="105">
        <v>42725</v>
      </c>
      <c r="L20" s="655" t="s">
        <v>279</v>
      </c>
      <c r="N20" s="471"/>
    </row>
    <row r="21" spans="2:15" ht="14.1" customHeight="1">
      <c r="B21" s="103" t="s">
        <v>257</v>
      </c>
      <c r="C21" s="109" t="s">
        <v>8</v>
      </c>
      <c r="D21" s="596" t="s">
        <v>760</v>
      </c>
      <c r="E21" s="698">
        <v>31440</v>
      </c>
      <c r="F21" s="699">
        <v>31440</v>
      </c>
      <c r="H21" s="103" t="s">
        <v>220</v>
      </c>
      <c r="I21" s="104">
        <v>258121</v>
      </c>
      <c r="J21" s="105">
        <v>42735</v>
      </c>
      <c r="L21" s="655" t="s">
        <v>279</v>
      </c>
    </row>
    <row r="22" spans="2:15" ht="14.1" customHeight="1">
      <c r="B22" s="103" t="s">
        <v>274</v>
      </c>
      <c r="C22" s="109" t="s">
        <v>7</v>
      </c>
      <c r="D22" s="596" t="s">
        <v>760</v>
      </c>
      <c r="E22" s="698">
        <v>891277</v>
      </c>
      <c r="F22" s="699">
        <v>884960</v>
      </c>
      <c r="H22" s="103" t="s">
        <v>220</v>
      </c>
      <c r="I22" s="104">
        <v>258121</v>
      </c>
      <c r="J22" s="105">
        <v>42735</v>
      </c>
      <c r="L22" s="655" t="s">
        <v>279</v>
      </c>
      <c r="N22" s="604"/>
      <c r="O22" s="619"/>
    </row>
    <row r="23" spans="2:15" ht="14.1" customHeight="1">
      <c r="B23" s="103" t="s">
        <v>207</v>
      </c>
      <c r="C23" s="109" t="s">
        <v>7</v>
      </c>
      <c r="D23" s="596" t="s">
        <v>760</v>
      </c>
      <c r="E23" s="698">
        <v>2321226</v>
      </c>
      <c r="F23" s="699">
        <v>2304773</v>
      </c>
      <c r="H23" s="103" t="s">
        <v>220</v>
      </c>
      <c r="I23" s="104">
        <v>258121</v>
      </c>
      <c r="J23" s="105">
        <v>42735</v>
      </c>
      <c r="L23" s="655" t="s">
        <v>279</v>
      </c>
      <c r="N23" s="471"/>
    </row>
    <row r="24" spans="2:15" ht="14.1" customHeight="1">
      <c r="B24" s="103" t="s">
        <v>267</v>
      </c>
      <c r="C24" s="109" t="s">
        <v>7</v>
      </c>
      <c r="D24" s="596" t="s">
        <v>760</v>
      </c>
      <c r="E24" s="698">
        <v>384135</v>
      </c>
      <c r="F24" s="699">
        <v>0</v>
      </c>
      <c r="H24" s="103" t="s">
        <v>220</v>
      </c>
      <c r="I24" s="104">
        <v>258121</v>
      </c>
      <c r="J24" s="105">
        <v>42735</v>
      </c>
      <c r="L24" s="655" t="s">
        <v>279</v>
      </c>
    </row>
    <row r="25" spans="2:15" ht="14.1" customHeight="1">
      <c r="B25" s="103" t="s">
        <v>198</v>
      </c>
      <c r="C25" s="109" t="s">
        <v>7</v>
      </c>
      <c r="D25" s="596" t="s">
        <v>760</v>
      </c>
      <c r="E25" s="698">
        <v>0</v>
      </c>
      <c r="F25" s="699">
        <v>381412</v>
      </c>
      <c r="H25" s="103" t="s">
        <v>219</v>
      </c>
      <c r="I25" s="104">
        <v>3781723</v>
      </c>
      <c r="J25" s="105">
        <v>42765</v>
      </c>
      <c r="L25" s="655" t="s">
        <v>279</v>
      </c>
    </row>
    <row r="26" spans="2:15" ht="14.1" customHeight="1">
      <c r="B26" s="103" t="s">
        <v>206</v>
      </c>
      <c r="C26" s="109" t="s">
        <v>7</v>
      </c>
      <c r="D26" s="596" t="s">
        <v>760</v>
      </c>
      <c r="E26" s="698">
        <v>554959</v>
      </c>
      <c r="F26" s="699">
        <v>845760</v>
      </c>
      <c r="H26" s="103" t="s">
        <v>271</v>
      </c>
      <c r="I26" s="104">
        <v>232308</v>
      </c>
      <c r="J26" s="105">
        <v>42766</v>
      </c>
      <c r="L26" s="702" t="s">
        <v>279</v>
      </c>
    </row>
    <row r="27" spans="2:15" ht="14.1" customHeight="1">
      <c r="B27" s="103" t="s">
        <v>208</v>
      </c>
      <c r="C27" s="109" t="s">
        <v>7</v>
      </c>
      <c r="D27" s="596" t="s">
        <v>760</v>
      </c>
      <c r="E27" s="698">
        <v>51624</v>
      </c>
      <c r="F27" s="699">
        <v>51258</v>
      </c>
      <c r="H27" s="103" t="s">
        <v>219</v>
      </c>
      <c r="I27" s="104">
        <v>6329186</v>
      </c>
      <c r="J27" s="105">
        <v>42795</v>
      </c>
      <c r="L27" s="702" t="s">
        <v>279</v>
      </c>
    </row>
    <row r="28" spans="2:15" ht="14.1" customHeight="1">
      <c r="B28" s="103" t="s">
        <v>156</v>
      </c>
      <c r="C28" s="109" t="s">
        <v>7</v>
      </c>
      <c r="D28" s="596" t="s">
        <v>760</v>
      </c>
      <c r="E28" s="698">
        <v>173000</v>
      </c>
      <c r="F28" s="699">
        <v>173000</v>
      </c>
      <c r="H28" s="103" t="s">
        <v>263</v>
      </c>
      <c r="I28" s="104">
        <v>218938</v>
      </c>
      <c r="J28" s="105">
        <v>42855</v>
      </c>
      <c r="L28" s="702" t="s">
        <v>279</v>
      </c>
    </row>
    <row r="29" spans="2:15" ht="14.1" customHeight="1">
      <c r="B29" s="103" t="s">
        <v>209</v>
      </c>
      <c r="C29" s="109" t="s">
        <v>7</v>
      </c>
      <c r="D29" s="596" t="s">
        <v>760</v>
      </c>
      <c r="E29" s="698">
        <v>12906</v>
      </c>
      <c r="F29" s="699">
        <v>12815</v>
      </c>
      <c r="H29" s="103" t="s">
        <v>261</v>
      </c>
      <c r="I29" s="104">
        <v>104177.325</v>
      </c>
      <c r="J29" s="105">
        <v>42884</v>
      </c>
      <c r="L29" s="702" t="s">
        <v>279</v>
      </c>
    </row>
    <row r="30" spans="2:15" ht="14.1" customHeight="1">
      <c r="B30" s="103" t="s">
        <v>274</v>
      </c>
      <c r="C30" s="109" t="s">
        <v>6</v>
      </c>
      <c r="D30" s="596" t="s">
        <v>760</v>
      </c>
      <c r="E30" s="698">
        <v>1169165</v>
      </c>
      <c r="F30" s="699">
        <v>1160877</v>
      </c>
      <c r="H30" s="103" t="s">
        <v>73</v>
      </c>
      <c r="I30" s="104">
        <v>4373749</v>
      </c>
      <c r="J30" s="105">
        <v>42887</v>
      </c>
      <c r="L30" s="740" t="s">
        <v>280</v>
      </c>
    </row>
    <row r="31" spans="2:15" ht="14.1" customHeight="1">
      <c r="B31" s="103" t="s">
        <v>207</v>
      </c>
      <c r="C31" s="109" t="s">
        <v>6</v>
      </c>
      <c r="D31" s="596" t="s">
        <v>760</v>
      </c>
      <c r="E31" s="698">
        <v>1023758</v>
      </c>
      <c r="F31" s="699">
        <v>1075063</v>
      </c>
      <c r="H31" s="103" t="s">
        <v>73</v>
      </c>
      <c r="I31" s="104">
        <v>5013981</v>
      </c>
      <c r="J31" s="105">
        <v>43100</v>
      </c>
      <c r="L31" s="740" t="s">
        <v>280</v>
      </c>
    </row>
    <row r="32" spans="2:15" ht="14.1" customHeight="1">
      <c r="B32" s="103" t="s">
        <v>208</v>
      </c>
      <c r="C32" s="109" t="s">
        <v>6</v>
      </c>
      <c r="D32" s="596" t="s">
        <v>760</v>
      </c>
      <c r="E32" s="698">
        <v>10325</v>
      </c>
      <c r="F32" s="699">
        <v>10252</v>
      </c>
      <c r="H32" s="103" t="s">
        <v>269</v>
      </c>
      <c r="I32" s="104">
        <v>478504</v>
      </c>
      <c r="J32" s="105">
        <v>43129</v>
      </c>
      <c r="L32" s="740" t="s">
        <v>280</v>
      </c>
    </row>
    <row r="33" spans="2:12" ht="14.1" customHeight="1">
      <c r="B33" s="103" t="s">
        <v>210</v>
      </c>
      <c r="C33" s="109" t="s">
        <v>3</v>
      </c>
      <c r="D33" s="596" t="s">
        <v>760</v>
      </c>
      <c r="E33" s="698">
        <v>2345073</v>
      </c>
      <c r="F33" s="699">
        <v>2408203</v>
      </c>
      <c r="H33" s="103" t="s">
        <v>73</v>
      </c>
      <c r="I33" s="104">
        <v>13392429</v>
      </c>
      <c r="J33" s="105">
        <v>43311</v>
      </c>
      <c r="L33" s="740" t="s">
        <v>280</v>
      </c>
    </row>
    <row r="34" spans="2:12" ht="14.1" customHeight="1">
      <c r="B34" s="103" t="s">
        <v>156</v>
      </c>
      <c r="C34" s="109" t="s">
        <v>3</v>
      </c>
      <c r="D34" s="596" t="s">
        <v>760</v>
      </c>
      <c r="E34" s="698">
        <v>19359</v>
      </c>
      <c r="F34" s="699">
        <v>33222</v>
      </c>
      <c r="H34" s="103" t="s">
        <v>222</v>
      </c>
      <c r="I34" s="104">
        <v>361369</v>
      </c>
      <c r="J34" s="105">
        <v>44132</v>
      </c>
      <c r="L34" s="740" t="s">
        <v>280</v>
      </c>
    </row>
    <row r="35" spans="2:12" ht="14.1" customHeight="1" thickBot="1">
      <c r="B35" s="103" t="s">
        <v>268</v>
      </c>
      <c r="C35" s="109" t="s">
        <v>157</v>
      </c>
      <c r="D35" s="596" t="s">
        <v>760</v>
      </c>
      <c r="E35" s="698">
        <v>12390</v>
      </c>
      <c r="F35" s="699">
        <v>0</v>
      </c>
      <c r="H35" s="484" t="s">
        <v>1</v>
      </c>
      <c r="I35" s="517">
        <v>42445089.325000003</v>
      </c>
      <c r="J35" s="518"/>
      <c r="L35" s="740" t="s">
        <v>280</v>
      </c>
    </row>
    <row r="36" spans="2:12" ht="14.1" customHeight="1">
      <c r="B36" s="103" t="s">
        <v>258</v>
      </c>
      <c r="C36" s="109" t="s">
        <v>157</v>
      </c>
      <c r="D36" s="596" t="s">
        <v>760</v>
      </c>
      <c r="E36" s="698">
        <v>16765</v>
      </c>
      <c r="F36" s="699">
        <v>16646</v>
      </c>
      <c r="L36" s="655"/>
    </row>
    <row r="37" spans="2:12" ht="14.1" customHeight="1">
      <c r="B37" s="103" t="s">
        <v>211</v>
      </c>
      <c r="C37" s="109" t="s">
        <v>157</v>
      </c>
      <c r="D37" s="596" t="s">
        <v>760</v>
      </c>
      <c r="E37" s="698">
        <v>0</v>
      </c>
      <c r="F37" s="699">
        <v>34599</v>
      </c>
      <c r="L37" s="655"/>
    </row>
    <row r="38" spans="2:12" ht="14.1" customHeight="1">
      <c r="B38" s="103" t="s">
        <v>212</v>
      </c>
      <c r="C38" s="109" t="s">
        <v>157</v>
      </c>
      <c r="D38" s="596" t="s">
        <v>760</v>
      </c>
      <c r="E38" s="698">
        <v>51624</v>
      </c>
      <c r="F38" s="699">
        <v>51258</v>
      </c>
      <c r="L38" s="655"/>
    </row>
    <row r="39" spans="2:12" ht="14.1" customHeight="1">
      <c r="B39" s="103" t="s">
        <v>213</v>
      </c>
      <c r="C39" s="109" t="s">
        <v>157</v>
      </c>
      <c r="D39" s="596" t="s">
        <v>760</v>
      </c>
      <c r="E39" s="698">
        <v>0</v>
      </c>
      <c r="F39" s="699">
        <v>14598</v>
      </c>
      <c r="L39" s="655"/>
    </row>
    <row r="40" spans="2:12" ht="14.1" customHeight="1">
      <c r="B40" s="103" t="s">
        <v>228</v>
      </c>
      <c r="C40" s="109" t="s">
        <v>5</v>
      </c>
      <c r="D40" s="596" t="s">
        <v>760</v>
      </c>
      <c r="E40" s="698">
        <v>1550571.9040000001</v>
      </c>
      <c r="F40" s="699">
        <v>1491677</v>
      </c>
      <c r="L40" s="697"/>
    </row>
    <row r="41" spans="2:12" ht="14.1" customHeight="1">
      <c r="B41" s="103" t="s">
        <v>210</v>
      </c>
      <c r="C41" s="109" t="s">
        <v>5</v>
      </c>
      <c r="D41" s="596" t="s">
        <v>760</v>
      </c>
      <c r="E41" s="698">
        <v>151153.8070345</v>
      </c>
      <c r="F41" s="699">
        <v>150239</v>
      </c>
      <c r="L41" s="697"/>
    </row>
    <row r="42" spans="2:12" ht="14.1" customHeight="1">
      <c r="B42" s="103" t="s">
        <v>79</v>
      </c>
      <c r="C42" s="109" t="s">
        <v>5</v>
      </c>
      <c r="D42" s="596" t="s">
        <v>760</v>
      </c>
      <c r="E42" s="698">
        <v>11331.115386999998</v>
      </c>
      <c r="F42" s="699">
        <v>11281</v>
      </c>
      <c r="L42" s="697"/>
    </row>
    <row r="43" spans="2:12" ht="14.1" customHeight="1">
      <c r="B43" s="103" t="s">
        <v>46</v>
      </c>
      <c r="C43" s="109" t="s">
        <v>5</v>
      </c>
      <c r="D43" s="596" t="s">
        <v>760</v>
      </c>
      <c r="E43" s="698">
        <v>177947.01225</v>
      </c>
      <c r="F43" s="699">
        <v>166503</v>
      </c>
      <c r="L43" s="697"/>
    </row>
    <row r="44" spans="2:12" ht="14.1" customHeight="1">
      <c r="B44" s="103" t="s">
        <v>30</v>
      </c>
      <c r="C44" s="109" t="s">
        <v>5</v>
      </c>
      <c r="D44" s="596" t="s">
        <v>760</v>
      </c>
      <c r="E44" s="698">
        <v>56007.241999999998</v>
      </c>
      <c r="F44" s="699">
        <v>80845</v>
      </c>
      <c r="L44" s="697"/>
    </row>
    <row r="45" spans="2:12" ht="14.1" customHeight="1">
      <c r="B45" s="103" t="s">
        <v>207</v>
      </c>
      <c r="C45" s="109" t="s">
        <v>5</v>
      </c>
      <c r="D45" s="596" t="s">
        <v>761</v>
      </c>
      <c r="E45" s="698">
        <v>2479612.8403575011</v>
      </c>
      <c r="F45" s="699">
        <v>2399825</v>
      </c>
      <c r="L45" s="697"/>
    </row>
    <row r="46" spans="2:12" ht="14.1" customHeight="1">
      <c r="B46" s="103" t="s">
        <v>229</v>
      </c>
      <c r="C46" s="109" t="s">
        <v>5</v>
      </c>
      <c r="D46" s="596" t="s">
        <v>760</v>
      </c>
      <c r="E46" s="698">
        <v>3031.6759999999999</v>
      </c>
      <c r="F46" s="699">
        <v>3032</v>
      </c>
      <c r="L46" s="697"/>
    </row>
    <row r="47" spans="2:12" ht="14.1" customHeight="1">
      <c r="B47" s="103" t="s">
        <v>145</v>
      </c>
      <c r="C47" s="109" t="s">
        <v>5</v>
      </c>
      <c r="D47" s="596" t="s">
        <v>760</v>
      </c>
      <c r="E47" s="698">
        <v>28909.495999999999</v>
      </c>
      <c r="F47" s="699">
        <v>28705</v>
      </c>
      <c r="L47" s="655" t="e">
        <v>#REF!</v>
      </c>
    </row>
    <row r="48" spans="2:12" ht="14.1" customHeight="1" thickBot="1">
      <c r="B48" s="608" t="s">
        <v>1</v>
      </c>
      <c r="C48" s="609"/>
      <c r="D48" s="609"/>
      <c r="E48" s="610">
        <v>33716896.093029</v>
      </c>
      <c r="F48" s="611">
        <v>35494693</v>
      </c>
      <c r="G48" s="248"/>
    </row>
    <row r="49" spans="2:9" ht="14.1" customHeight="1">
      <c r="F49" s="248"/>
      <c r="G49" s="248"/>
    </row>
    <row r="50" spans="2:9" ht="14.1" customHeight="1">
      <c r="E50" s="107">
        <v>42460</v>
      </c>
      <c r="F50" s="107">
        <v>42369</v>
      </c>
      <c r="G50" s="248"/>
    </row>
    <row r="51" spans="2:9" ht="14.1" customHeight="1">
      <c r="B51" s="108" t="s">
        <v>131</v>
      </c>
      <c r="C51" s="241" t="s">
        <v>129</v>
      </c>
      <c r="E51" s="248">
        <v>34260128.477028996</v>
      </c>
      <c r="F51" s="248">
        <v>36252092.158636197</v>
      </c>
      <c r="G51" s="248"/>
    </row>
    <row r="52" spans="2:9" ht="14.1" customHeight="1">
      <c r="B52" s="108" t="s">
        <v>131</v>
      </c>
      <c r="C52" s="241" t="s">
        <v>130</v>
      </c>
      <c r="E52" s="248">
        <v>59038990.549400002</v>
      </c>
      <c r="F52" s="248">
        <v>60160785.553370006</v>
      </c>
    </row>
    <row r="53" spans="2:9" ht="20.25" customHeight="1">
      <c r="B53" s="108"/>
      <c r="E53" s="248"/>
    </row>
    <row r="55" spans="2:9">
      <c r="I55" s="6"/>
    </row>
    <row r="56" spans="2:9">
      <c r="I56" s="6"/>
    </row>
    <row r="57" spans="2:9">
      <c r="D57" s="606"/>
      <c r="I57" s="6"/>
    </row>
    <row r="58" spans="2:9">
      <c r="I58" s="6"/>
    </row>
    <row r="59" spans="2:9" ht="20.100000000000001" customHeight="1"/>
    <row r="60" spans="2:9" ht="20.100000000000001" customHeight="1"/>
    <row r="61" spans="2:9" ht="20.100000000000001" customHeight="1"/>
    <row r="62" spans="2:9" ht="20.100000000000001" customHeight="1"/>
    <row r="63" spans="2:9" ht="22.5" customHeight="1"/>
    <row r="64" spans="2:9" ht="11.25" customHeight="1"/>
    <row r="65" spans="4:9" ht="20.100000000000001" customHeight="1">
      <c r="D65" s="606"/>
      <c r="I65" s="600"/>
    </row>
    <row r="66" spans="4:9" ht="20.100000000000001" customHeight="1">
      <c r="D66" s="606"/>
    </row>
    <row r="67" spans="4:9" ht="20.100000000000001" customHeight="1"/>
    <row r="68" spans="4:9" ht="20.100000000000001" customHeight="1"/>
    <row r="69" spans="4:9" ht="20.100000000000001" customHeight="1">
      <c r="G69" s="6"/>
    </row>
    <row r="70" spans="4:9" ht="20.100000000000001" customHeight="1">
      <c r="G70" s="6"/>
    </row>
    <row r="71" spans="4:9" ht="20.100000000000001" customHeight="1"/>
    <row r="72" spans="4:9" ht="20.100000000000001" customHeight="1"/>
    <row r="73" spans="4:9" ht="20.100000000000001" customHeight="1"/>
    <row r="74" spans="4:9" ht="20.100000000000001" customHeight="1"/>
    <row r="75" spans="4:9" ht="20.100000000000001" customHeight="1"/>
    <row r="76" spans="4:9" ht="20.100000000000001" customHeight="1"/>
    <row r="77" spans="4:9" ht="20.100000000000001" customHeight="1"/>
    <row r="78" spans="4:9" ht="24.75" customHeight="1"/>
    <row r="79" spans="4:9" ht="20.100000000000001" customHeight="1"/>
  </sheetData>
  <autoFilter ref="L2:L37"/>
  <sortState ref="H6:J35">
    <sortCondition ref="J5:J35"/>
  </sortState>
  <mergeCells count="7">
    <mergeCell ref="B2:B3"/>
    <mergeCell ref="C2:C3"/>
    <mergeCell ref="N13:N14"/>
    <mergeCell ref="N7:O7"/>
    <mergeCell ref="D2:D3"/>
    <mergeCell ref="H2:H3"/>
    <mergeCell ref="J2:J3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9" tint="0.59999389629810485"/>
  </sheetPr>
  <dimension ref="A1:D16"/>
  <sheetViews>
    <sheetView showGridLines="0" workbookViewId="0">
      <selection activeCell="F19" sqref="F19"/>
    </sheetView>
  </sheetViews>
  <sheetFormatPr baseColWidth="10" defaultRowHeight="11.25"/>
  <cols>
    <col min="1" max="1" width="11.42578125" style="91"/>
    <col min="2" max="2" width="34.5703125" style="91" customWidth="1"/>
    <col min="3" max="4" width="13.7109375" style="91" customWidth="1"/>
    <col min="5" max="16384" width="11.42578125" style="91"/>
  </cols>
  <sheetData>
    <row r="1" spans="1:4" ht="12" thickBot="1">
      <c r="A1" s="5"/>
      <c r="B1" s="127"/>
    </row>
    <row r="2" spans="1:4" ht="24" customHeight="1">
      <c r="B2" s="1259" t="s">
        <v>777</v>
      </c>
      <c r="C2" s="270">
        <v>42460</v>
      </c>
      <c r="D2" s="84">
        <v>42094</v>
      </c>
    </row>
    <row r="3" spans="1:4" ht="12" thickBot="1">
      <c r="B3" s="1260"/>
      <c r="C3" s="271" t="s">
        <v>292</v>
      </c>
      <c r="D3" s="85" t="s">
        <v>292</v>
      </c>
    </row>
    <row r="4" spans="1:4" ht="21" customHeight="1">
      <c r="B4" s="128" t="s">
        <v>455</v>
      </c>
      <c r="C4" s="129"/>
      <c r="D4" s="130"/>
    </row>
    <row r="5" spans="1:4" ht="21" customHeight="1">
      <c r="B5" s="131" t="s">
        <v>778</v>
      </c>
      <c r="C5" s="95">
        <v>136984576</v>
      </c>
      <c r="D5" s="96">
        <v>129236290</v>
      </c>
    </row>
    <row r="6" spans="1:4" ht="21" customHeight="1" thickBot="1">
      <c r="B6" s="131" t="s">
        <v>779</v>
      </c>
      <c r="C6" s="95">
        <v>2079432</v>
      </c>
      <c r="D6" s="96">
        <v>1690980</v>
      </c>
    </row>
    <row r="7" spans="1:4" ht="21" customHeight="1" thickBot="1">
      <c r="B7" s="1039" t="s">
        <v>780</v>
      </c>
      <c r="C7" s="95">
        <v>1852</v>
      </c>
      <c r="D7" s="96">
        <v>38327</v>
      </c>
    </row>
    <row r="8" spans="1:4" ht="21" customHeight="1" thickBot="1">
      <c r="B8" s="302" t="s">
        <v>1</v>
      </c>
      <c r="C8" s="303">
        <v>139065860</v>
      </c>
      <c r="D8" s="304">
        <v>130965597</v>
      </c>
    </row>
    <row r="10" spans="1:4">
      <c r="B10" s="125"/>
      <c r="C10" s="6"/>
      <c r="D10" s="6"/>
    </row>
    <row r="12" spans="1:4">
      <c r="C12" s="101"/>
    </row>
    <row r="13" spans="1:4">
      <c r="C13" s="101"/>
      <c r="D13" s="101"/>
    </row>
    <row r="15" spans="1:4">
      <c r="C15" s="101"/>
    </row>
    <row r="16" spans="1:4">
      <c r="C16" s="101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9" tint="0.59999389629810485"/>
  </sheetPr>
  <dimension ref="A2:H26"/>
  <sheetViews>
    <sheetView showGridLines="0" workbookViewId="0">
      <selection activeCell="F15" sqref="F15"/>
    </sheetView>
  </sheetViews>
  <sheetFormatPr baseColWidth="10" defaultRowHeight="10.5"/>
  <cols>
    <col min="1" max="1" width="11.42578125" style="241"/>
    <col min="2" max="2" width="72.85546875" style="241" bestFit="1" customWidth="1"/>
    <col min="3" max="4" width="13.7109375" style="241" customWidth="1"/>
    <col min="5" max="5" width="10.7109375" style="241" customWidth="1"/>
    <col min="6" max="16384" width="11.42578125" style="241"/>
  </cols>
  <sheetData>
    <row r="2" spans="2:8" ht="11.25" thickBot="1">
      <c r="B2" s="124" t="s">
        <v>781</v>
      </c>
    </row>
    <row r="3" spans="2:8" ht="15" customHeight="1">
      <c r="B3" s="1263" t="s">
        <v>782</v>
      </c>
      <c r="C3" s="255">
        <v>42460</v>
      </c>
      <c r="D3" s="256">
        <v>42369</v>
      </c>
      <c r="G3" s="132"/>
    </row>
    <row r="4" spans="2:8" ht="15" customHeight="1">
      <c r="B4" s="1264"/>
      <c r="C4" s="851" t="s">
        <v>292</v>
      </c>
      <c r="D4" s="852" t="s">
        <v>292</v>
      </c>
      <c r="G4" s="132"/>
    </row>
    <row r="5" spans="2:8" ht="21" customHeight="1">
      <c r="B5" s="257" t="s">
        <v>783</v>
      </c>
      <c r="C5" s="121">
        <v>1737226</v>
      </c>
      <c r="D5" s="122">
        <v>2024359</v>
      </c>
      <c r="E5" s="248"/>
      <c r="F5" s="248"/>
    </row>
    <row r="6" spans="2:8" ht="21" customHeight="1">
      <c r="B6" s="257" t="s">
        <v>784</v>
      </c>
      <c r="C6" s="121">
        <v>3648794</v>
      </c>
      <c r="D6" s="122">
        <v>4787536</v>
      </c>
      <c r="E6" s="248"/>
      <c r="F6" s="248"/>
    </row>
    <row r="7" spans="2:8" ht="21" customHeight="1">
      <c r="B7" s="1040" t="s">
        <v>785</v>
      </c>
      <c r="C7" s="853">
        <v>5386020</v>
      </c>
      <c r="D7" s="854">
        <v>6811895</v>
      </c>
      <c r="E7" s="248"/>
      <c r="G7" s="268"/>
      <c r="H7" s="268"/>
    </row>
    <row r="8" spans="2:8" ht="21" customHeight="1">
      <c r="B8" s="257" t="s">
        <v>786</v>
      </c>
      <c r="C8" s="121">
        <v>1254982.2220000001</v>
      </c>
      <c r="D8" s="122">
        <v>4170731</v>
      </c>
      <c r="E8" s="248"/>
      <c r="F8" s="248"/>
      <c r="G8" s="248"/>
      <c r="H8" s="248"/>
    </row>
    <row r="9" spans="2:8" ht="21" customHeight="1" thickBot="1">
      <c r="B9" s="1041" t="s">
        <v>787</v>
      </c>
      <c r="C9" s="266">
        <v>1254982.2220000001</v>
      </c>
      <c r="D9" s="267">
        <v>4170731</v>
      </c>
      <c r="E9" s="248"/>
      <c r="F9" s="248"/>
      <c r="G9" s="248"/>
      <c r="H9" s="248"/>
    </row>
    <row r="10" spans="2:8" ht="19.5" customHeight="1">
      <c r="G10" s="248"/>
      <c r="H10" s="248"/>
    </row>
    <row r="11" spans="2:8" ht="19.5" customHeight="1" thickBot="1">
      <c r="B11" s="124" t="s">
        <v>788</v>
      </c>
      <c r="G11" s="248"/>
      <c r="H11" s="248"/>
    </row>
    <row r="12" spans="2:8" ht="15" customHeight="1">
      <c r="B12" s="1261" t="s">
        <v>789</v>
      </c>
      <c r="C12" s="255">
        <v>42460</v>
      </c>
      <c r="D12" s="256">
        <v>42369</v>
      </c>
      <c r="G12" s="132"/>
    </row>
    <row r="13" spans="2:8" ht="15" customHeight="1">
      <c r="B13" s="1262"/>
      <c r="C13" s="262" t="s">
        <v>292</v>
      </c>
      <c r="D13" s="263" t="s">
        <v>292</v>
      </c>
      <c r="G13" s="132"/>
    </row>
    <row r="14" spans="2:8" ht="21" customHeight="1">
      <c r="B14" s="257" t="s">
        <v>790</v>
      </c>
      <c r="C14" s="121">
        <v>95778.29791410375</v>
      </c>
      <c r="D14" s="122">
        <v>380398</v>
      </c>
    </row>
    <row r="15" spans="2:8" ht="21" customHeight="1">
      <c r="B15" s="257" t="s">
        <v>791</v>
      </c>
      <c r="C15" s="121">
        <v>176514.65599999999</v>
      </c>
      <c r="D15" s="122">
        <v>656448</v>
      </c>
    </row>
    <row r="16" spans="2:8" ht="21" customHeight="1" thickBot="1">
      <c r="B16" s="265" t="s">
        <v>1</v>
      </c>
      <c r="C16" s="266">
        <v>272292.95391410374</v>
      </c>
      <c r="D16" s="267">
        <v>1036846</v>
      </c>
      <c r="E16" s="248"/>
      <c r="F16" s="248"/>
      <c r="G16" s="248"/>
      <c r="H16" s="248"/>
    </row>
    <row r="19" spans="1:4">
      <c r="D19" s="248"/>
    </row>
    <row r="20" spans="1:4" ht="11.25">
      <c r="A20" s="91"/>
      <c r="B20" s="133"/>
      <c r="C20" s="248"/>
    </row>
    <row r="21" spans="1:4" ht="11.25">
      <c r="A21" s="91"/>
      <c r="B21" s="91"/>
    </row>
    <row r="22" spans="1:4" ht="11.25">
      <c r="A22" s="134"/>
      <c r="B22" s="91"/>
    </row>
    <row r="23" spans="1:4" ht="11.25">
      <c r="A23" s="134"/>
      <c r="B23" s="91"/>
    </row>
    <row r="24" spans="1:4" ht="11.25">
      <c r="A24" s="135"/>
      <c r="B24" s="91"/>
    </row>
    <row r="25" spans="1:4" ht="11.25">
      <c r="A25" s="135"/>
      <c r="B25" s="91"/>
    </row>
    <row r="26" spans="1:4">
      <c r="A26" s="136"/>
    </row>
  </sheetData>
  <mergeCells count="2">
    <mergeCell ref="B12:B13"/>
    <mergeCell ref="B3:B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 tint="0.59999389629810485"/>
  </sheetPr>
  <dimension ref="B1:M61"/>
  <sheetViews>
    <sheetView showGridLines="0" topLeftCell="A43" workbookViewId="0">
      <selection activeCell="G62" sqref="G62:G63"/>
    </sheetView>
  </sheetViews>
  <sheetFormatPr baseColWidth="10" defaultRowHeight="10.5"/>
  <cols>
    <col min="1" max="1" width="11.42578125" style="137"/>
    <col min="2" max="2" width="40.5703125" style="137" bestFit="1" customWidth="1"/>
    <col min="3" max="6" width="13.7109375" style="137" customWidth="1"/>
    <col min="7" max="7" width="13.7109375" style="138" customWidth="1"/>
    <col min="8" max="9" width="12.140625" style="137" customWidth="1"/>
    <col min="10" max="10" width="11.5703125" style="137" bestFit="1" customWidth="1"/>
    <col min="11" max="16384" width="11.42578125" style="137"/>
  </cols>
  <sheetData>
    <row r="1" spans="2:13" ht="11.25" thickBot="1"/>
    <row r="2" spans="2:13" ht="14.25" customHeight="1">
      <c r="B2" s="1267" t="s">
        <v>792</v>
      </c>
      <c r="C2" s="305">
        <v>42460</v>
      </c>
      <c r="D2" s="306">
        <v>42369</v>
      </c>
    </row>
    <row r="3" spans="2:13" ht="14.25" customHeight="1" thickBot="1">
      <c r="B3" s="1268"/>
      <c r="C3" s="307" t="s">
        <v>292</v>
      </c>
      <c r="D3" s="308" t="s">
        <v>292</v>
      </c>
    </row>
    <row r="4" spans="2:13" ht="16.5" customHeight="1" thickBot="1">
      <c r="B4" s="1272" t="s">
        <v>793</v>
      </c>
      <c r="C4" s="1273"/>
      <c r="D4" s="1274"/>
    </row>
    <row r="5" spans="2:13" ht="18" customHeight="1">
      <c r="B5" s="140" t="s">
        <v>554</v>
      </c>
      <c r="C5" s="139">
        <v>15621082</v>
      </c>
      <c r="D5" s="141">
        <v>12875569</v>
      </c>
      <c r="F5" s="1269"/>
      <c r="G5" s="1269"/>
      <c r="H5" s="1269"/>
      <c r="I5" s="1269"/>
      <c r="J5" s="1269"/>
      <c r="K5" s="1269"/>
      <c r="L5" s="1269"/>
      <c r="M5" s="1269"/>
    </row>
    <row r="6" spans="2:13" ht="18" customHeight="1">
      <c r="B6" s="140" t="s">
        <v>794</v>
      </c>
      <c r="C6" s="139">
        <v>563727</v>
      </c>
      <c r="D6" s="141">
        <v>1595460</v>
      </c>
      <c r="F6" s="1269"/>
      <c r="G6" s="1269"/>
      <c r="H6" s="1269"/>
      <c r="I6" s="1269"/>
      <c r="J6" s="1269"/>
      <c r="K6" s="1269"/>
      <c r="L6" s="1269"/>
      <c r="M6" s="1269"/>
    </row>
    <row r="7" spans="2:13" ht="18" customHeight="1">
      <c r="B7" s="140" t="s">
        <v>795</v>
      </c>
      <c r="C7" s="139">
        <v>157287</v>
      </c>
      <c r="D7" s="141">
        <v>575704</v>
      </c>
      <c r="F7" s="1269"/>
      <c r="G7" s="1269"/>
      <c r="H7" s="1269"/>
      <c r="I7" s="1269"/>
      <c r="J7" s="1269"/>
      <c r="K7" s="1269"/>
      <c r="L7" s="1269"/>
      <c r="M7" s="1269"/>
    </row>
    <row r="8" spans="2:13" ht="18" customHeight="1">
      <c r="B8" s="140" t="s">
        <v>796</v>
      </c>
      <c r="C8" s="139">
        <v>0</v>
      </c>
      <c r="D8" s="141">
        <v>1985360</v>
      </c>
      <c r="F8" s="704"/>
      <c r="G8" s="362"/>
      <c r="H8" s="362"/>
      <c r="I8" s="362"/>
      <c r="J8" s="362"/>
    </row>
    <row r="9" spans="2:13" ht="18" customHeight="1">
      <c r="B9" s="140" t="s">
        <v>797</v>
      </c>
      <c r="C9" s="139">
        <v>-1391546</v>
      </c>
      <c r="D9" s="141">
        <v>-4115296</v>
      </c>
      <c r="F9" s="1269"/>
      <c r="G9" s="1269"/>
      <c r="H9" s="1269"/>
      <c r="I9" s="1269"/>
      <c r="J9" s="1269"/>
      <c r="K9" s="1269"/>
      <c r="L9" s="1269"/>
      <c r="M9" s="1269"/>
    </row>
    <row r="10" spans="2:13" ht="18" customHeight="1">
      <c r="B10" s="140" t="s">
        <v>798</v>
      </c>
      <c r="C10" s="139">
        <v>59474</v>
      </c>
      <c r="D10" s="141">
        <v>2704285</v>
      </c>
      <c r="F10" s="1269"/>
      <c r="G10" s="1269"/>
      <c r="H10" s="1269"/>
      <c r="I10" s="1269"/>
      <c r="J10" s="1269"/>
      <c r="K10" s="1269"/>
      <c r="L10" s="1269"/>
      <c r="M10" s="1269"/>
    </row>
    <row r="11" spans="2:13" ht="22.5" customHeight="1">
      <c r="B11" s="575" t="s">
        <v>799</v>
      </c>
      <c r="C11" s="576">
        <v>15010024</v>
      </c>
      <c r="D11" s="577">
        <v>15621082</v>
      </c>
      <c r="E11" s="143"/>
      <c r="F11" s="1269"/>
      <c r="G11" s="1269"/>
      <c r="H11" s="1269"/>
      <c r="I11" s="1269"/>
      <c r="J11" s="1269"/>
      <c r="K11" s="1269"/>
      <c r="L11" s="1269"/>
      <c r="M11" s="1269"/>
    </row>
    <row r="12" spans="2:13" ht="22.5" customHeight="1">
      <c r="B12" s="1042" t="s">
        <v>800</v>
      </c>
      <c r="C12" s="144">
        <v>813824</v>
      </c>
      <c r="D12" s="145">
        <v>3821537</v>
      </c>
      <c r="E12" s="143"/>
      <c r="F12" s="1269"/>
      <c r="G12" s="1269"/>
      <c r="H12" s="1269"/>
      <c r="I12" s="1269"/>
      <c r="J12" s="1269"/>
      <c r="K12" s="1269"/>
      <c r="L12" s="1269"/>
      <c r="M12" s="1269"/>
    </row>
    <row r="13" spans="2:13" ht="22.5" customHeight="1" thickBot="1">
      <c r="B13" s="277" t="s">
        <v>1</v>
      </c>
      <c r="C13" s="278">
        <v>15823848</v>
      </c>
      <c r="D13" s="279">
        <v>19442619</v>
      </c>
      <c r="E13" s="143"/>
      <c r="F13" s="143"/>
    </row>
    <row r="14" spans="2:13" ht="18" customHeight="1" thickBot="1">
      <c r="B14" s="146"/>
      <c r="C14" s="146"/>
      <c r="D14" s="146"/>
    </row>
    <row r="15" spans="2:13" ht="18" customHeight="1">
      <c r="B15" s="1270" t="s">
        <v>792</v>
      </c>
      <c r="C15" s="305">
        <v>42460</v>
      </c>
      <c r="D15" s="306">
        <v>42369</v>
      </c>
    </row>
    <row r="16" spans="2:13" ht="18" customHeight="1">
      <c r="B16" s="1271"/>
      <c r="C16" s="307" t="s">
        <v>292</v>
      </c>
      <c r="D16" s="308" t="s">
        <v>292</v>
      </c>
    </row>
    <row r="17" spans="2:7" ht="22.5" customHeight="1">
      <c r="B17" s="1043" t="s">
        <v>801</v>
      </c>
      <c r="C17" s="144">
        <v>1656876</v>
      </c>
      <c r="D17" s="145">
        <v>5484815</v>
      </c>
      <c r="E17" s="143"/>
      <c r="F17" s="143"/>
    </row>
    <row r="18" spans="2:7" ht="22.5" customHeight="1">
      <c r="B18" s="1043" t="s">
        <v>802</v>
      </c>
      <c r="C18" s="144">
        <v>14166972</v>
      </c>
      <c r="D18" s="145">
        <v>13957804</v>
      </c>
      <c r="E18" s="143"/>
      <c r="F18" s="143"/>
    </row>
    <row r="19" spans="2:7" ht="22.5" customHeight="1" thickBot="1">
      <c r="B19" s="277" t="s">
        <v>1</v>
      </c>
      <c r="C19" s="278">
        <v>15823848</v>
      </c>
      <c r="D19" s="279">
        <v>19442619</v>
      </c>
      <c r="E19" s="143"/>
      <c r="F19" s="143"/>
    </row>
    <row r="20" spans="2:7" s="150" customFormat="1" ht="27" customHeight="1">
      <c r="B20" s="147"/>
      <c r="C20" s="148"/>
      <c r="D20" s="148"/>
      <c r="E20" s="149"/>
      <c r="F20" s="149"/>
      <c r="G20" s="138"/>
    </row>
    <row r="21" spans="2:7">
      <c r="B21" s="1044" t="s">
        <v>803</v>
      </c>
      <c r="C21" s="142"/>
      <c r="D21" s="142"/>
    </row>
    <row r="22" spans="2:7" ht="11.25" thickBot="1">
      <c r="C22" s="142"/>
      <c r="D22" s="142"/>
    </row>
    <row r="23" spans="2:7" ht="31.5">
      <c r="B23" s="310" t="s">
        <v>433</v>
      </c>
      <c r="C23" s="1045" t="s">
        <v>804</v>
      </c>
      <c r="D23" s="1045" t="s">
        <v>807</v>
      </c>
      <c r="E23" s="1046" t="s">
        <v>805</v>
      </c>
    </row>
    <row r="24" spans="2:7" ht="18" customHeight="1">
      <c r="B24" s="140" t="s">
        <v>250</v>
      </c>
      <c r="C24" s="151">
        <v>10</v>
      </c>
      <c r="D24" s="139">
        <v>515533</v>
      </c>
      <c r="E24" s="152">
        <v>2016</v>
      </c>
      <c r="F24" s="102"/>
    </row>
    <row r="25" spans="2:7" ht="18" hidden="1" customHeight="1">
      <c r="B25" s="140" t="s">
        <v>251</v>
      </c>
      <c r="C25" s="151">
        <v>5</v>
      </c>
      <c r="D25" s="139"/>
      <c r="E25" s="152">
        <v>2016</v>
      </c>
      <c r="F25" s="102"/>
    </row>
    <row r="26" spans="2:7" ht="18" hidden="1" customHeight="1">
      <c r="B26" s="140" t="s">
        <v>252</v>
      </c>
      <c r="C26" s="151">
        <v>1</v>
      </c>
      <c r="D26" s="139"/>
      <c r="E26" s="152">
        <v>2016</v>
      </c>
      <c r="F26" s="102"/>
    </row>
    <row r="27" spans="2:7" ht="18" customHeight="1">
      <c r="B27" s="140" t="s">
        <v>253</v>
      </c>
      <c r="C27" s="151">
        <v>3</v>
      </c>
      <c r="D27" s="139">
        <v>17555</v>
      </c>
      <c r="E27" s="152">
        <v>2016</v>
      </c>
      <c r="F27" s="102"/>
    </row>
    <row r="28" spans="2:7" ht="18" customHeight="1" thickBot="1">
      <c r="B28" s="277"/>
      <c r="C28" s="278"/>
      <c r="D28" s="278">
        <v>533088</v>
      </c>
      <c r="E28" s="279"/>
    </row>
    <row r="31" spans="2:7">
      <c r="B31" s="1047" t="s">
        <v>806</v>
      </c>
    </row>
    <row r="32" spans="2:7" ht="11.25" thickBot="1"/>
    <row r="33" spans="2:10" ht="21">
      <c r="B33" s="310" t="s">
        <v>433</v>
      </c>
      <c r="C33" s="1045" t="s">
        <v>804</v>
      </c>
      <c r="D33" s="1045" t="s">
        <v>808</v>
      </c>
      <c r="E33" s="1046" t="s">
        <v>809</v>
      </c>
    </row>
    <row r="34" spans="2:10" ht="18" customHeight="1">
      <c r="B34" s="140" t="s">
        <v>250</v>
      </c>
      <c r="C34" s="363">
        <v>917</v>
      </c>
      <c r="D34" s="139">
        <v>1597388</v>
      </c>
      <c r="E34" s="141">
        <v>428756</v>
      </c>
      <c r="F34" s="102"/>
    </row>
    <row r="35" spans="2:10" ht="18" customHeight="1">
      <c r="B35" s="140" t="s">
        <v>251</v>
      </c>
      <c r="C35" s="363">
        <v>96</v>
      </c>
      <c r="D35" s="139">
        <v>188683</v>
      </c>
      <c r="E35" s="141">
        <v>47410</v>
      </c>
      <c r="F35" s="102"/>
    </row>
    <row r="36" spans="2:10" ht="18" customHeight="1">
      <c r="B36" s="140" t="s">
        <v>252</v>
      </c>
      <c r="C36" s="363">
        <v>16</v>
      </c>
      <c r="D36" s="139">
        <v>29980</v>
      </c>
      <c r="E36" s="141">
        <v>7491</v>
      </c>
      <c r="F36" s="102"/>
    </row>
    <row r="37" spans="2:10" ht="18" customHeight="1">
      <c r="B37" s="153" t="s">
        <v>253</v>
      </c>
      <c r="C37" s="364">
        <v>305</v>
      </c>
      <c r="D37" s="154">
        <v>25905</v>
      </c>
      <c r="E37" s="155">
        <v>10988</v>
      </c>
      <c r="F37" s="102"/>
    </row>
    <row r="38" spans="2:10" ht="18" customHeight="1">
      <c r="B38" s="153" t="s">
        <v>3</v>
      </c>
      <c r="C38" s="364">
        <v>1</v>
      </c>
      <c r="D38" s="154">
        <v>563</v>
      </c>
      <c r="E38" s="155">
        <v>115</v>
      </c>
      <c r="F38" s="102"/>
    </row>
    <row r="39" spans="2:10" ht="18" customHeight="1" thickBot="1">
      <c r="B39" s="277"/>
      <c r="C39" s="278"/>
      <c r="D39" s="278">
        <v>1842519</v>
      </c>
      <c r="E39" s="279">
        <v>494760</v>
      </c>
    </row>
    <row r="42" spans="2:10">
      <c r="B42" s="1044" t="s">
        <v>810</v>
      </c>
    </row>
    <row r="43" spans="2:10" ht="11.25" thickBot="1">
      <c r="J43" s="156"/>
    </row>
    <row r="44" spans="2:10" ht="24.75" customHeight="1">
      <c r="B44" s="1048" t="s">
        <v>731</v>
      </c>
      <c r="C44" s="1045" t="s">
        <v>81</v>
      </c>
      <c r="D44" s="1045" t="s">
        <v>811</v>
      </c>
      <c r="E44" s="1046" t="s">
        <v>812</v>
      </c>
    </row>
    <row r="45" spans="2:10" ht="18" customHeight="1">
      <c r="B45" s="1049" t="s">
        <v>813</v>
      </c>
      <c r="C45" s="157">
        <v>4.7E-2</v>
      </c>
      <c r="D45" s="139">
        <v>-344111</v>
      </c>
      <c r="E45" s="141">
        <v>891562</v>
      </c>
      <c r="F45" s="102"/>
    </row>
    <row r="46" spans="2:10" ht="18" customHeight="1">
      <c r="B46" s="1049" t="s">
        <v>814</v>
      </c>
      <c r="C46" s="157">
        <v>5.5E-2</v>
      </c>
      <c r="D46" s="139">
        <v>-910667</v>
      </c>
      <c r="E46" s="141">
        <v>1563105</v>
      </c>
      <c r="F46" s="102"/>
    </row>
    <row r="47" spans="2:10" ht="18" customHeight="1" thickBot="1">
      <c r="B47" s="1049" t="s">
        <v>815</v>
      </c>
      <c r="C47" s="158">
        <v>0.06</v>
      </c>
      <c r="D47" s="159">
        <v>759408</v>
      </c>
      <c r="E47" s="160">
        <v>-754464</v>
      </c>
      <c r="F47" s="102"/>
    </row>
    <row r="49" spans="2:9" s="150" customFormat="1" ht="27" customHeight="1">
      <c r="B49" s="147" t="s">
        <v>815</v>
      </c>
      <c r="C49" s="161"/>
      <c r="D49" s="161"/>
      <c r="E49" s="149"/>
      <c r="F49" s="149"/>
      <c r="G49" s="138"/>
    </row>
    <row r="50" spans="2:9" ht="16.5" customHeight="1" thickBot="1">
      <c r="C50" s="143"/>
      <c r="D50" s="143"/>
    </row>
    <row r="51" spans="2:9" ht="16.5" hidden="1" customHeight="1" thickBot="1">
      <c r="B51" s="162"/>
      <c r="C51" s="1269" t="s">
        <v>40</v>
      </c>
      <c r="D51" s="1269"/>
      <c r="E51" s="1269" t="s">
        <v>41</v>
      </c>
      <c r="F51" s="1269"/>
    </row>
    <row r="52" spans="2:9" ht="15">
      <c r="B52" s="1265" t="s">
        <v>816</v>
      </c>
      <c r="C52" s="270">
        <v>42460</v>
      </c>
      <c r="D52" s="84">
        <v>42094</v>
      </c>
      <c r="E52"/>
      <c r="F52"/>
      <c r="G52"/>
      <c r="H52"/>
      <c r="I52"/>
    </row>
    <row r="53" spans="2:9" ht="16.5" customHeight="1">
      <c r="B53" s="1266"/>
      <c r="C53" s="271" t="s">
        <v>292</v>
      </c>
      <c r="D53" s="85" t="s">
        <v>292</v>
      </c>
      <c r="E53"/>
      <c r="F53"/>
      <c r="G53"/>
      <c r="H53"/>
      <c r="I53"/>
    </row>
    <row r="54" spans="2:9" ht="21" customHeight="1">
      <c r="B54" s="1049" t="s">
        <v>817</v>
      </c>
      <c r="C54" s="139">
        <v>-7350061.9380000001</v>
      </c>
      <c r="D54" s="141">
        <v>-6628280</v>
      </c>
      <c r="E54"/>
      <c r="F54"/>
      <c r="G54"/>
      <c r="H54"/>
      <c r="I54"/>
    </row>
    <row r="55" spans="2:9" ht="21" customHeight="1">
      <c r="B55" s="1049" t="s">
        <v>818</v>
      </c>
      <c r="C55" s="139">
        <v>-3464896.5129999998</v>
      </c>
      <c r="D55" s="141">
        <v>-3033873</v>
      </c>
      <c r="E55"/>
      <c r="F55"/>
      <c r="G55"/>
      <c r="H55"/>
      <c r="I55"/>
    </row>
    <row r="56" spans="2:9" ht="21" customHeight="1">
      <c r="B56" s="1049" t="s">
        <v>819</v>
      </c>
      <c r="C56" s="139">
        <v>-804218.06200000003</v>
      </c>
      <c r="D56" s="141">
        <v>-2972799</v>
      </c>
      <c r="E56"/>
      <c r="F56"/>
      <c r="G56"/>
      <c r="H56"/>
      <c r="I56"/>
    </row>
    <row r="57" spans="2:9" ht="21" customHeight="1">
      <c r="B57" s="1049" t="s">
        <v>820</v>
      </c>
      <c r="C57" s="139">
        <v>-846945.30099999998</v>
      </c>
      <c r="D57" s="141">
        <v>-529067</v>
      </c>
      <c r="E57"/>
      <c r="F57"/>
      <c r="G57"/>
      <c r="H57"/>
      <c r="I57"/>
    </row>
    <row r="58" spans="2:9" ht="21" customHeight="1" thickBot="1">
      <c r="B58" s="1050" t="s">
        <v>1</v>
      </c>
      <c r="C58" s="278">
        <v>-12466121.813999999</v>
      </c>
      <c r="D58" s="279">
        <v>-13164019</v>
      </c>
      <c r="E58"/>
      <c r="F58"/>
      <c r="G58"/>
      <c r="H58"/>
      <c r="I58"/>
    </row>
    <row r="59" spans="2:9">
      <c r="C59" s="143"/>
      <c r="D59" s="143"/>
      <c r="G59" s="143"/>
    </row>
    <row r="60" spans="2:9">
      <c r="C60" s="143"/>
      <c r="D60" s="143"/>
      <c r="E60" s="143"/>
      <c r="F60" s="143"/>
      <c r="G60" s="143"/>
      <c r="H60" s="143"/>
      <c r="I60" s="143"/>
    </row>
    <row r="61" spans="2:9">
      <c r="D61" s="142"/>
    </row>
  </sheetData>
  <mergeCells count="8">
    <mergeCell ref="B52:B53"/>
    <mergeCell ref="B2:B3"/>
    <mergeCell ref="C51:D51"/>
    <mergeCell ref="E51:F51"/>
    <mergeCell ref="B15:B16"/>
    <mergeCell ref="F9:M12"/>
    <mergeCell ref="F5:M7"/>
    <mergeCell ref="B4:D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0.59999389629810485"/>
  </sheetPr>
  <dimension ref="B1:G16"/>
  <sheetViews>
    <sheetView showGridLines="0" workbookViewId="0">
      <selection activeCell="D20" sqref="D20"/>
    </sheetView>
  </sheetViews>
  <sheetFormatPr baseColWidth="10" defaultRowHeight="10.5"/>
  <cols>
    <col min="1" max="1" width="11.42578125" style="81"/>
    <col min="2" max="2" width="41.140625" style="81" bestFit="1" customWidth="1"/>
    <col min="3" max="3" width="9" style="81" customWidth="1"/>
    <col min="4" max="5" width="13.7109375" style="81" customWidth="1"/>
    <col min="6" max="16384" width="11.42578125" style="81"/>
  </cols>
  <sheetData>
    <row r="1" spans="2:7" ht="11.25" thickBot="1"/>
    <row r="2" spans="2:7">
      <c r="B2" s="339" t="s">
        <v>731</v>
      </c>
      <c r="C2" s="340" t="s">
        <v>417</v>
      </c>
      <c r="D2" s="270">
        <v>42460</v>
      </c>
      <c r="E2" s="270">
        <v>42094</v>
      </c>
    </row>
    <row r="3" spans="2:7" ht="15.75" customHeight="1">
      <c r="B3" s="341"/>
      <c r="C3" s="342"/>
      <c r="D3" s="343" t="s">
        <v>292</v>
      </c>
      <c r="E3" s="343" t="s">
        <v>292</v>
      </c>
    </row>
    <row r="4" spans="2:7" s="137" customFormat="1" ht="18" customHeight="1">
      <c r="B4" s="1049" t="s">
        <v>821</v>
      </c>
      <c r="C4" s="151" t="s">
        <v>33</v>
      </c>
      <c r="D4" s="139">
        <v>121</v>
      </c>
      <c r="E4" s="139">
        <v>-1104</v>
      </c>
    </row>
    <row r="5" spans="2:7" s="137" customFormat="1" ht="18" customHeight="1">
      <c r="B5" s="1049" t="s">
        <v>821</v>
      </c>
      <c r="C5" s="151" t="s">
        <v>52</v>
      </c>
      <c r="D5" s="139">
        <v>-654</v>
      </c>
      <c r="E5" s="139">
        <v>76</v>
      </c>
      <c r="F5"/>
    </row>
    <row r="6" spans="2:7" s="137" customFormat="1" ht="18" customHeight="1">
      <c r="B6" s="140" t="s">
        <v>295</v>
      </c>
      <c r="C6" s="151" t="s">
        <v>52</v>
      </c>
      <c r="D6" s="139">
        <v>-44</v>
      </c>
      <c r="E6" s="139">
        <v>0</v>
      </c>
      <c r="F6" s="618"/>
    </row>
    <row r="7" spans="2:7" s="137" customFormat="1" ht="18" customHeight="1">
      <c r="B7" s="140" t="s">
        <v>295</v>
      </c>
      <c r="C7" s="151" t="s">
        <v>33</v>
      </c>
      <c r="D7" s="139">
        <v>-308</v>
      </c>
      <c r="E7" s="139">
        <v>0</v>
      </c>
      <c r="F7" s="618"/>
    </row>
    <row r="8" spans="2:7" ht="18" customHeight="1">
      <c r="B8" s="1051" t="s">
        <v>822</v>
      </c>
      <c r="C8" s="345"/>
      <c r="D8" s="309">
        <v>-885</v>
      </c>
      <c r="E8" s="309">
        <v>-1028</v>
      </c>
      <c r="F8"/>
      <c r="G8" s="137"/>
    </row>
    <row r="9" spans="2:7" s="137" customFormat="1" ht="18" customHeight="1">
      <c r="B9" s="140" t="s">
        <v>823</v>
      </c>
      <c r="C9" s="151" t="s">
        <v>33</v>
      </c>
      <c r="D9" s="139">
        <v>333</v>
      </c>
      <c r="E9" s="139">
        <v>10555</v>
      </c>
    </row>
    <row r="10" spans="2:7" s="137" customFormat="1" ht="18" customHeight="1">
      <c r="B10" s="140" t="s">
        <v>823</v>
      </c>
      <c r="C10" s="151" t="s">
        <v>52</v>
      </c>
      <c r="D10" s="139">
        <v>10306</v>
      </c>
      <c r="E10" s="139">
        <v>-3335</v>
      </c>
    </row>
    <row r="11" spans="2:7" s="137" customFormat="1" ht="18" customHeight="1" thickBot="1">
      <c r="B11" s="1049" t="s">
        <v>307</v>
      </c>
      <c r="C11" s="151" t="s">
        <v>52</v>
      </c>
      <c r="D11" s="139">
        <v>1496</v>
      </c>
      <c r="E11" s="139">
        <v>0</v>
      </c>
    </row>
    <row r="12" spans="2:7" ht="18" customHeight="1" thickBot="1">
      <c r="B12" s="1052" t="s">
        <v>824</v>
      </c>
      <c r="C12" s="345"/>
      <c r="D12" s="309">
        <v>12135</v>
      </c>
      <c r="E12" s="309">
        <v>7220</v>
      </c>
      <c r="F12"/>
    </row>
    <row r="13" spans="2:7" s="137" customFormat="1" ht="8.25" customHeight="1">
      <c r="B13" s="163"/>
      <c r="C13" s="164"/>
      <c r="D13" s="164"/>
      <c r="E13" s="139"/>
      <c r="F13"/>
    </row>
    <row r="14" spans="2:7" ht="18" customHeight="1" thickBot="1">
      <c r="B14" s="1053" t="s">
        <v>825</v>
      </c>
      <c r="C14" s="344"/>
      <c r="D14" s="278">
        <v>11250</v>
      </c>
      <c r="E14" s="309">
        <v>6192</v>
      </c>
      <c r="F14"/>
    </row>
    <row r="15" spans="2:7">
      <c r="D15" s="82"/>
      <c r="E15" s="82"/>
    </row>
    <row r="16" spans="2:7">
      <c r="D16" s="6"/>
      <c r="E16" s="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9" tint="0.59999389629810485"/>
  </sheetPr>
  <dimension ref="B1:F12"/>
  <sheetViews>
    <sheetView showGridLines="0" workbookViewId="0">
      <selection activeCell="D14" sqref="D14"/>
    </sheetView>
  </sheetViews>
  <sheetFormatPr baseColWidth="10" defaultRowHeight="10.5"/>
  <cols>
    <col min="1" max="1" width="11.42578125" style="241"/>
    <col min="2" max="2" width="32.85546875" style="241" bestFit="1" customWidth="1"/>
    <col min="3" max="4" width="13.7109375" style="241" customWidth="1"/>
    <col min="5" max="16384" width="11.42578125" style="241"/>
  </cols>
  <sheetData>
    <row r="1" spans="2:6" ht="11.25" thickBot="1"/>
    <row r="2" spans="2:6" ht="25.5" customHeight="1">
      <c r="B2" s="1275" t="s">
        <v>826</v>
      </c>
      <c r="C2" s="270">
        <v>42460</v>
      </c>
      <c r="D2" s="270">
        <v>42094</v>
      </c>
    </row>
    <row r="3" spans="2:6" ht="11.25" customHeight="1" thickBot="1">
      <c r="B3" s="1276"/>
      <c r="C3" s="451" t="s">
        <v>292</v>
      </c>
      <c r="D3" s="451" t="s">
        <v>292</v>
      </c>
    </row>
    <row r="4" spans="2:6" ht="21" customHeight="1">
      <c r="B4" s="1054" t="s">
        <v>827</v>
      </c>
      <c r="C4" s="118">
        <v>-7237113</v>
      </c>
      <c r="D4" s="118">
        <v>-7039662</v>
      </c>
      <c r="E4" s="248"/>
      <c r="F4" s="248"/>
    </row>
    <row r="5" spans="2:6" ht="21" customHeight="1">
      <c r="B5" s="1054" t="s">
        <v>828</v>
      </c>
      <c r="C5" s="118">
        <v>-5416816</v>
      </c>
      <c r="D5" s="118">
        <v>-4617087</v>
      </c>
      <c r="E5" s="248"/>
      <c r="F5" s="248"/>
    </row>
    <row r="6" spans="2:6" ht="21" customHeight="1">
      <c r="B6" s="1054" t="s">
        <v>829</v>
      </c>
      <c r="C6" s="118">
        <v>-1283165</v>
      </c>
      <c r="D6" s="118">
        <v>-1278766</v>
      </c>
      <c r="E6" s="248"/>
      <c r="F6" s="248"/>
    </row>
    <row r="7" spans="2:6" ht="21" customHeight="1">
      <c r="B7" s="1054" t="s">
        <v>830</v>
      </c>
      <c r="C7" s="118">
        <v>-6496347</v>
      </c>
      <c r="D7" s="118">
        <v>-5488019</v>
      </c>
      <c r="E7" s="248"/>
      <c r="F7" s="248"/>
    </row>
    <row r="8" spans="2:6" ht="21" customHeight="1">
      <c r="B8" s="1054" t="s">
        <v>831</v>
      </c>
      <c r="C8" s="118">
        <v>-3330173</v>
      </c>
      <c r="D8" s="118">
        <v>-2701953</v>
      </c>
      <c r="E8" s="248"/>
      <c r="F8" s="248"/>
    </row>
    <row r="9" spans="2:6" ht="21" customHeight="1" thickBot="1">
      <c r="B9" s="1054" t="s">
        <v>832</v>
      </c>
      <c r="C9" s="118">
        <v>-2878084</v>
      </c>
      <c r="D9" s="118">
        <v>-3359510</v>
      </c>
      <c r="E9" s="248"/>
      <c r="F9" s="248"/>
    </row>
    <row r="10" spans="2:6" ht="21" customHeight="1" thickBot="1">
      <c r="B10" s="1055" t="s">
        <v>146</v>
      </c>
      <c r="C10" s="303">
        <v>-26641698</v>
      </c>
      <c r="D10" s="303">
        <v>-24484997</v>
      </c>
    </row>
    <row r="12" spans="2:6">
      <c r="C12" s="6"/>
      <c r="D12" s="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0.59999389629810485"/>
  </sheetPr>
  <dimension ref="B1:E4"/>
  <sheetViews>
    <sheetView showGridLines="0" workbookViewId="0">
      <selection activeCell="B18" sqref="B18"/>
    </sheetView>
  </sheetViews>
  <sheetFormatPr baseColWidth="10" defaultRowHeight="10.5"/>
  <cols>
    <col min="1" max="1" width="11.42578125" style="81"/>
    <col min="2" max="2" width="63.85546875" style="81" bestFit="1" customWidth="1"/>
    <col min="3" max="3" width="6.85546875" style="81" customWidth="1"/>
    <col min="4" max="5" width="13.7109375" style="81" customWidth="1"/>
    <col min="6" max="16384" width="11.42578125" style="81"/>
  </cols>
  <sheetData>
    <row r="1" spans="2:5" ht="11.25" thickBot="1"/>
    <row r="2" spans="2:5" ht="39" customHeight="1">
      <c r="B2" s="1056" t="s">
        <v>833</v>
      </c>
      <c r="C2" s="429"/>
      <c r="D2" s="388">
        <v>42460</v>
      </c>
      <c r="E2" s="389">
        <v>42369</v>
      </c>
    </row>
    <row r="3" spans="2:5" ht="21" customHeight="1">
      <c r="B3" s="1057" t="s">
        <v>834</v>
      </c>
      <c r="C3" s="112" t="s">
        <v>23</v>
      </c>
      <c r="D3" s="430">
        <v>7.83</v>
      </c>
      <c r="E3" s="431">
        <v>8.11</v>
      </c>
    </row>
    <row r="4" spans="2:5" ht="21" customHeight="1" thickBot="1">
      <c r="B4" s="1058" t="s">
        <v>835</v>
      </c>
      <c r="C4" s="165" t="s">
        <v>292</v>
      </c>
      <c r="D4" s="737">
        <v>1383166</v>
      </c>
      <c r="E4" s="123">
        <v>2828843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90"/>
  <sheetViews>
    <sheetView showGridLines="0" topLeftCell="A67" workbookViewId="0">
      <selection activeCell="E75" sqref="E75"/>
    </sheetView>
  </sheetViews>
  <sheetFormatPr baseColWidth="10" defaultRowHeight="10.5"/>
  <cols>
    <col min="1" max="1" width="11.42578125" style="856"/>
    <col min="2" max="2" width="60.140625" style="856" customWidth="1"/>
    <col min="3" max="4" width="13.7109375" style="856" customWidth="1"/>
    <col min="5" max="5" width="34.5703125" style="856" bestFit="1" customWidth="1"/>
    <col min="6" max="16384" width="11.42578125" style="856"/>
  </cols>
  <sheetData>
    <row r="1" spans="1:9">
      <c r="A1" s="855"/>
      <c r="B1" s="855"/>
    </row>
    <row r="2" spans="1:9" ht="11.25" thickBot="1">
      <c r="A2" s="855"/>
    </row>
    <row r="3" spans="1:9" ht="18" customHeight="1">
      <c r="B3" s="1281" t="s">
        <v>836</v>
      </c>
      <c r="C3" s="857">
        <v>42460</v>
      </c>
      <c r="D3" s="858">
        <v>42369</v>
      </c>
    </row>
    <row r="4" spans="1:9" ht="18" customHeight="1">
      <c r="B4" s="1282"/>
      <c r="C4" s="859" t="s">
        <v>292</v>
      </c>
      <c r="D4" s="860" t="s">
        <v>292</v>
      </c>
    </row>
    <row r="5" spans="1:9" ht="20.25" customHeight="1">
      <c r="B5" s="546" t="s">
        <v>300</v>
      </c>
      <c r="C5" s="862">
        <v>18040287</v>
      </c>
      <c r="D5" s="863">
        <v>17111377</v>
      </c>
    </row>
    <row r="6" spans="1:9" ht="20.25" customHeight="1">
      <c r="B6" s="546" t="s">
        <v>316</v>
      </c>
      <c r="C6" s="862">
        <v>-39961007</v>
      </c>
      <c r="D6" s="863">
        <v>-40336291</v>
      </c>
    </row>
    <row r="7" spans="1:9" ht="21.75" customHeight="1" thickBot="1">
      <c r="B7" s="1059" t="s">
        <v>837</v>
      </c>
      <c r="C7" s="864">
        <v>-21920720</v>
      </c>
      <c r="D7" s="865">
        <v>-23224914</v>
      </c>
    </row>
    <row r="8" spans="1:9">
      <c r="A8" s="855"/>
    </row>
    <row r="9" spans="1:9" ht="15.75" customHeight="1" thickBot="1">
      <c r="B9" s="1024" t="s">
        <v>838</v>
      </c>
    </row>
    <row r="10" spans="1:9" ht="18" customHeight="1">
      <c r="B10" s="1281" t="s">
        <v>300</v>
      </c>
      <c r="C10" s="857">
        <v>42460</v>
      </c>
      <c r="D10" s="858">
        <v>42369</v>
      </c>
    </row>
    <row r="11" spans="1:9" ht="18" customHeight="1">
      <c r="B11" s="1282"/>
      <c r="C11" s="859" t="s">
        <v>292</v>
      </c>
      <c r="D11" s="860" t="s">
        <v>292</v>
      </c>
    </row>
    <row r="12" spans="1:9" ht="20.25" customHeight="1">
      <c r="B12" s="546" t="s">
        <v>839</v>
      </c>
      <c r="C12" s="862">
        <v>439250</v>
      </c>
      <c r="D12" s="863">
        <v>429019</v>
      </c>
      <c r="H12" s="866"/>
      <c r="I12" s="866"/>
    </row>
    <row r="13" spans="1:9" ht="20.25" customHeight="1">
      <c r="B13" s="546" t="s">
        <v>840</v>
      </c>
      <c r="C13" s="862">
        <v>8980302</v>
      </c>
      <c r="D13" s="863">
        <v>8497249</v>
      </c>
      <c r="H13" s="866"/>
      <c r="I13" s="866"/>
    </row>
    <row r="14" spans="1:9" ht="20.25" customHeight="1">
      <c r="B14" s="546" t="s">
        <v>841</v>
      </c>
      <c r="C14" s="862">
        <v>410555</v>
      </c>
      <c r="D14" s="863">
        <v>503849</v>
      </c>
      <c r="H14" s="866"/>
      <c r="I14" s="866"/>
    </row>
    <row r="15" spans="1:9" ht="20.25" customHeight="1">
      <c r="B15" s="546" t="s">
        <v>842</v>
      </c>
      <c r="C15" s="862">
        <v>162066</v>
      </c>
      <c r="D15" s="863">
        <v>181956</v>
      </c>
      <c r="H15" s="866"/>
      <c r="I15" s="866"/>
    </row>
    <row r="16" spans="1:9" ht="20.25" customHeight="1">
      <c r="B16" s="546" t="s">
        <v>819</v>
      </c>
      <c r="C16" s="862">
        <v>3240630</v>
      </c>
      <c r="D16" s="863">
        <v>3375320</v>
      </c>
      <c r="H16" s="866"/>
      <c r="I16" s="866"/>
    </row>
    <row r="17" spans="2:9" ht="20.25" customHeight="1">
      <c r="B17" s="546" t="s">
        <v>308</v>
      </c>
      <c r="C17" s="862">
        <v>274557</v>
      </c>
      <c r="D17" s="867">
        <v>308623</v>
      </c>
      <c r="H17" s="866"/>
      <c r="I17" s="866"/>
    </row>
    <row r="18" spans="2:9" ht="20.25" customHeight="1">
      <c r="B18" s="546" t="s">
        <v>843</v>
      </c>
      <c r="C18" s="862">
        <v>24590</v>
      </c>
      <c r="D18" s="863">
        <v>18587</v>
      </c>
      <c r="H18" s="866"/>
      <c r="I18" s="866"/>
    </row>
    <row r="19" spans="2:9" ht="20.25" customHeight="1">
      <c r="B19" s="546" t="s">
        <v>844</v>
      </c>
      <c r="C19" s="862">
        <v>67328598</v>
      </c>
      <c r="D19" s="863">
        <v>66207361</v>
      </c>
      <c r="H19" s="866"/>
      <c r="I19" s="866"/>
    </row>
    <row r="20" spans="2:9" ht="20.25" customHeight="1">
      <c r="B20" s="546" t="s">
        <v>845</v>
      </c>
      <c r="C20" s="862">
        <v>1969571</v>
      </c>
      <c r="D20" s="863">
        <v>1969571</v>
      </c>
      <c r="H20" s="866"/>
      <c r="I20" s="866"/>
    </row>
    <row r="21" spans="2:9" ht="20.25" customHeight="1">
      <c r="B21" s="546" t="s">
        <v>846</v>
      </c>
      <c r="C21" s="862">
        <v>364306</v>
      </c>
      <c r="D21" s="863">
        <v>361724</v>
      </c>
      <c r="H21" s="866"/>
      <c r="I21" s="866"/>
    </row>
    <row r="22" spans="2:9" ht="20.25" customHeight="1">
      <c r="B22" s="546" t="s">
        <v>704</v>
      </c>
      <c r="C22" s="862">
        <v>-214831</v>
      </c>
      <c r="D22" s="863">
        <v>50552</v>
      </c>
      <c r="H22" s="866"/>
      <c r="I22" s="866"/>
    </row>
    <row r="23" spans="2:9" ht="20.25" customHeight="1">
      <c r="B23" s="546" t="s">
        <v>686</v>
      </c>
      <c r="C23" s="862">
        <v>810544</v>
      </c>
      <c r="D23" s="863">
        <v>813495</v>
      </c>
      <c r="H23" s="866"/>
      <c r="I23" s="866"/>
    </row>
    <row r="24" spans="2:9" ht="21.75" customHeight="1" thickBot="1">
      <c r="B24" s="1059" t="s">
        <v>300</v>
      </c>
      <c r="C24" s="864">
        <v>83790138</v>
      </c>
      <c r="D24" s="865">
        <v>82717306</v>
      </c>
      <c r="F24" s="866"/>
    </row>
    <row r="25" spans="2:9" ht="27" customHeight="1">
      <c r="B25" s="866"/>
      <c r="C25" s="868"/>
      <c r="D25" s="868"/>
    </row>
    <row r="26" spans="2:9" ht="27" customHeight="1" thickBot="1">
      <c r="B26" s="1060" t="s">
        <v>847</v>
      </c>
      <c r="C26" s="866"/>
      <c r="D26" s="866"/>
    </row>
    <row r="27" spans="2:9" ht="18" customHeight="1">
      <c r="B27" s="1281" t="s">
        <v>316</v>
      </c>
      <c r="C27" s="857">
        <v>42460</v>
      </c>
      <c r="D27" s="858">
        <v>42369</v>
      </c>
    </row>
    <row r="28" spans="2:9" ht="18" customHeight="1">
      <c r="B28" s="1282"/>
      <c r="C28" s="859" t="s">
        <v>292</v>
      </c>
      <c r="D28" s="860" t="s">
        <v>292</v>
      </c>
    </row>
    <row r="29" spans="2:9" ht="21" customHeight="1">
      <c r="B29" s="546" t="s">
        <v>848</v>
      </c>
      <c r="C29" s="862">
        <v>22586437</v>
      </c>
      <c r="D29" s="863">
        <v>22479474</v>
      </c>
      <c r="H29" s="866"/>
      <c r="I29" s="866"/>
    </row>
    <row r="30" spans="2:9" ht="21" customHeight="1">
      <c r="B30" s="546" t="s">
        <v>704</v>
      </c>
      <c r="C30" s="862">
        <v>425522</v>
      </c>
      <c r="D30" s="863">
        <v>448077</v>
      </c>
      <c r="H30" s="866"/>
      <c r="I30" s="866"/>
    </row>
    <row r="31" spans="2:9" ht="21" customHeight="1">
      <c r="B31" s="546" t="s">
        <v>849</v>
      </c>
      <c r="C31" s="862">
        <v>114266</v>
      </c>
      <c r="D31" s="863">
        <v>114266</v>
      </c>
      <c r="H31" s="866"/>
      <c r="I31" s="866"/>
    </row>
    <row r="32" spans="2:9" ht="21" customHeight="1">
      <c r="B32" s="546" t="s">
        <v>850</v>
      </c>
      <c r="C32" s="862">
        <v>22669870</v>
      </c>
      <c r="D32" s="863">
        <v>22669870</v>
      </c>
      <c r="H32" s="866"/>
      <c r="I32" s="866"/>
    </row>
    <row r="33" spans="2:9" ht="21" customHeight="1">
      <c r="B33" s="546" t="s">
        <v>851</v>
      </c>
      <c r="C33" s="862">
        <v>45611780</v>
      </c>
      <c r="D33" s="863">
        <v>45611780</v>
      </c>
      <c r="H33" s="866"/>
      <c r="I33" s="866"/>
    </row>
    <row r="34" spans="2:9" ht="21" customHeight="1">
      <c r="B34" s="546" t="s">
        <v>852</v>
      </c>
      <c r="C34" s="862">
        <v>14253445</v>
      </c>
      <c r="D34" s="863">
        <v>14569528</v>
      </c>
      <c r="H34" s="866"/>
      <c r="I34" s="866"/>
    </row>
    <row r="35" spans="2:9" ht="21" customHeight="1">
      <c r="B35" s="546" t="s">
        <v>686</v>
      </c>
      <c r="C35" s="862">
        <v>49538</v>
      </c>
      <c r="D35" s="863">
        <v>49225</v>
      </c>
      <c r="H35" s="866"/>
      <c r="I35" s="866"/>
    </row>
    <row r="36" spans="2:9" ht="21" customHeight="1" thickBot="1">
      <c r="B36" s="1059" t="s">
        <v>316</v>
      </c>
      <c r="C36" s="864">
        <v>105710858</v>
      </c>
      <c r="D36" s="865">
        <v>105942220</v>
      </c>
      <c r="F36" s="866"/>
    </row>
    <row r="37" spans="2:9" ht="16.5" customHeight="1" thickBot="1">
      <c r="B37" s="869"/>
      <c r="C37" s="870"/>
      <c r="D37" s="870"/>
      <c r="F37" s="866"/>
    </row>
    <row r="38" spans="2:9" ht="24.75" customHeight="1" thickBot="1">
      <c r="B38" s="1061" t="s">
        <v>837</v>
      </c>
      <c r="C38" s="871">
        <v>-21920720</v>
      </c>
      <c r="D38" s="872">
        <v>-23224914</v>
      </c>
      <c r="F38" s="866"/>
    </row>
    <row r="39" spans="2:9" ht="27" customHeight="1">
      <c r="B39" s="873"/>
      <c r="C39" s="874"/>
      <c r="D39" s="874"/>
      <c r="F39" s="866"/>
    </row>
    <row r="40" spans="2:9" ht="27" customHeight="1" thickBot="1">
      <c r="B40" s="873"/>
      <c r="C40" s="866"/>
      <c r="D40" s="866"/>
      <c r="F40" s="866"/>
    </row>
    <row r="41" spans="2:9" ht="17.25" customHeight="1">
      <c r="B41" s="1283" t="s">
        <v>853</v>
      </c>
      <c r="C41" s="857">
        <v>42460</v>
      </c>
      <c r="D41" s="858">
        <v>42369</v>
      </c>
    </row>
    <row r="42" spans="2:9" ht="15.75" customHeight="1">
      <c r="B42" s="1284"/>
      <c r="C42" s="859" t="s">
        <v>292</v>
      </c>
      <c r="D42" s="860" t="s">
        <v>292</v>
      </c>
    </row>
    <row r="43" spans="2:9" ht="27" customHeight="1">
      <c r="B43" s="1062" t="s">
        <v>854</v>
      </c>
      <c r="C43" s="875">
        <v>105942220</v>
      </c>
      <c r="D43" s="876">
        <v>106981608</v>
      </c>
      <c r="G43" s="866"/>
      <c r="H43" s="866"/>
    </row>
    <row r="44" spans="2:9" ht="27" customHeight="1">
      <c r="B44" s="546" t="s">
        <v>855</v>
      </c>
      <c r="C44" s="877">
        <v>84721</v>
      </c>
      <c r="D44" s="867">
        <v>145927</v>
      </c>
      <c r="G44" s="866"/>
      <c r="H44" s="866"/>
    </row>
    <row r="45" spans="2:9" ht="27" customHeight="1">
      <c r="B45" s="546" t="s">
        <v>856</v>
      </c>
      <c r="C45" s="877">
        <v>-316083</v>
      </c>
      <c r="D45" s="867">
        <v>-1185315</v>
      </c>
      <c r="G45" s="866"/>
      <c r="H45" s="866"/>
    </row>
    <row r="46" spans="2:9" ht="27" customHeight="1">
      <c r="B46" s="1062" t="s">
        <v>857</v>
      </c>
      <c r="C46" s="875">
        <v>-231362</v>
      </c>
      <c r="D46" s="876">
        <v>-1039388</v>
      </c>
    </row>
    <row r="47" spans="2:9" ht="27" customHeight="1" thickBot="1">
      <c r="B47" s="1059" t="s">
        <v>858</v>
      </c>
      <c r="C47" s="864">
        <v>105710858</v>
      </c>
      <c r="D47" s="865">
        <v>105942220</v>
      </c>
      <c r="F47" s="866"/>
    </row>
    <row r="48" spans="2:9" ht="23.25" customHeight="1" thickBot="1">
      <c r="C48" s="878"/>
      <c r="D48" s="878"/>
    </row>
    <row r="49" spans="2:7" ht="23.25" hidden="1" customHeight="1" thickBot="1">
      <c r="B49" s="879"/>
      <c r="C49" s="1277" t="s">
        <v>40</v>
      </c>
      <c r="D49" s="1278"/>
    </row>
    <row r="50" spans="2:7" ht="28.5" customHeight="1">
      <c r="B50" s="1279" t="s">
        <v>859</v>
      </c>
      <c r="C50" s="881">
        <v>42460</v>
      </c>
      <c r="D50" s="882">
        <v>42094</v>
      </c>
    </row>
    <row r="51" spans="2:7" ht="16.5" customHeight="1">
      <c r="B51" s="1280"/>
      <c r="C51" s="884" t="s">
        <v>292</v>
      </c>
      <c r="D51" s="885" t="s">
        <v>292</v>
      </c>
    </row>
    <row r="52" spans="2:7" ht="23.25" customHeight="1">
      <c r="B52" s="546" t="s">
        <v>860</v>
      </c>
      <c r="C52" s="877">
        <v>-15684622</v>
      </c>
      <c r="D52" s="867">
        <v>-14008951</v>
      </c>
      <c r="E52" s="866"/>
    </row>
    <row r="53" spans="2:7" ht="23.25" customHeight="1">
      <c r="B53" s="546" t="s">
        <v>861</v>
      </c>
      <c r="C53" s="877">
        <v>0</v>
      </c>
      <c r="D53" s="867">
        <v>-602</v>
      </c>
      <c r="E53" s="866"/>
    </row>
    <row r="54" spans="2:7" ht="23.25" customHeight="1">
      <c r="B54" s="1062" t="s">
        <v>862</v>
      </c>
      <c r="C54" s="875">
        <v>-15684622</v>
      </c>
      <c r="D54" s="876">
        <v>-14009553</v>
      </c>
      <c r="E54" s="866"/>
    </row>
    <row r="55" spans="2:7" ht="23.25" customHeight="1">
      <c r="B55" s="546" t="s">
        <v>863</v>
      </c>
      <c r="C55" s="877">
        <v>0</v>
      </c>
      <c r="D55" s="867">
        <v>0</v>
      </c>
      <c r="E55" s="866"/>
    </row>
    <row r="56" spans="2:7" ht="32.25" customHeight="1">
      <c r="B56" s="546" t="s">
        <v>864</v>
      </c>
      <c r="C56" s="877">
        <v>1304194</v>
      </c>
      <c r="D56" s="867">
        <v>-304044</v>
      </c>
      <c r="E56" s="866"/>
    </row>
    <row r="57" spans="2:7" ht="23.25" customHeight="1">
      <c r="B57" s="546" t="s">
        <v>865</v>
      </c>
      <c r="C57" s="877">
        <v>-31886</v>
      </c>
      <c r="D57" s="867">
        <v>-14171</v>
      </c>
      <c r="E57" s="866"/>
    </row>
    <row r="58" spans="2:7" ht="23.25" customHeight="1">
      <c r="B58" s="1062" t="s">
        <v>866</v>
      </c>
      <c r="C58" s="875">
        <v>1272308</v>
      </c>
      <c r="D58" s="876">
        <v>-318215</v>
      </c>
      <c r="F58" s="866"/>
      <c r="G58" s="866"/>
    </row>
    <row r="59" spans="2:7" ht="23.25" customHeight="1" thickBot="1">
      <c r="B59" s="1059" t="s">
        <v>867</v>
      </c>
      <c r="C59" s="864">
        <v>-14412314</v>
      </c>
      <c r="D59" s="865">
        <v>-14327768</v>
      </c>
      <c r="F59" s="866"/>
    </row>
    <row r="60" spans="2:7">
      <c r="C60" s="874"/>
      <c r="D60" s="874"/>
    </row>
    <row r="61" spans="2:7">
      <c r="C61" s="866"/>
      <c r="D61" s="866"/>
    </row>
    <row r="62" spans="2:7" ht="11.25" thickBot="1">
      <c r="C62" s="866"/>
      <c r="D62" s="866"/>
    </row>
    <row r="63" spans="2:7" ht="29.25" customHeight="1">
      <c r="B63" s="880"/>
      <c r="C63" s="881">
        <v>42460</v>
      </c>
      <c r="D63" s="882">
        <v>42094</v>
      </c>
    </row>
    <row r="64" spans="2:7" ht="20.25" customHeight="1">
      <c r="B64" s="883"/>
      <c r="C64" s="884" t="s">
        <v>292</v>
      </c>
      <c r="D64" s="885" t="s">
        <v>292</v>
      </c>
    </row>
    <row r="65" spans="2:5" ht="24" customHeight="1">
      <c r="B65" s="1062" t="s">
        <v>873</v>
      </c>
      <c r="C65" s="886">
        <v>-15380641</v>
      </c>
      <c r="D65" s="863">
        <v>-14197252</v>
      </c>
      <c r="E65" s="866"/>
    </row>
    <row r="66" spans="2:5" ht="24" customHeight="1">
      <c r="B66" s="546" t="s">
        <v>874</v>
      </c>
      <c r="C66" s="862">
        <v>1124249</v>
      </c>
      <c r="D66" s="863">
        <v>-11286</v>
      </c>
      <c r="E66" s="866"/>
    </row>
    <row r="67" spans="2:5" ht="24" customHeight="1">
      <c r="B67" s="861" t="s">
        <v>875</v>
      </c>
      <c r="C67" s="862">
        <v>0</v>
      </c>
      <c r="D67" s="863"/>
      <c r="E67" s="866"/>
    </row>
    <row r="68" spans="2:5" ht="24" customHeight="1">
      <c r="B68" s="546" t="s">
        <v>868</v>
      </c>
      <c r="C68" s="862">
        <v>-31886</v>
      </c>
      <c r="D68" s="863">
        <v>-14171</v>
      </c>
    </row>
    <row r="69" spans="2:5" ht="24" customHeight="1">
      <c r="B69" s="546" t="s">
        <v>869</v>
      </c>
      <c r="C69" s="862">
        <v>0</v>
      </c>
      <c r="D69" s="863">
        <v>-602</v>
      </c>
    </row>
    <row r="70" spans="2:5" ht="24" customHeight="1">
      <c r="B70" s="546" t="s">
        <v>870</v>
      </c>
      <c r="C70" s="862">
        <v>-124036</v>
      </c>
      <c r="D70" s="863">
        <v>-104457</v>
      </c>
      <c r="E70" s="866"/>
    </row>
    <row r="71" spans="2:5" ht="24" customHeight="1">
      <c r="B71" s="1062" t="s">
        <v>871</v>
      </c>
      <c r="C71" s="886">
        <v>968327</v>
      </c>
      <c r="D71" s="887">
        <v>-130516</v>
      </c>
      <c r="E71" s="866"/>
    </row>
    <row r="72" spans="2:5" ht="24" customHeight="1" thickBot="1">
      <c r="B72" s="1059" t="s">
        <v>872</v>
      </c>
      <c r="C72" s="864">
        <v>-14412314</v>
      </c>
      <c r="D72" s="865">
        <v>-14327768</v>
      </c>
    </row>
    <row r="73" spans="2:5">
      <c r="C73" s="874"/>
      <c r="D73" s="874"/>
    </row>
    <row r="74" spans="2:5" ht="11.25" thickBot="1"/>
    <row r="75" spans="2:5" ht="29.25" customHeight="1">
      <c r="B75" s="888"/>
      <c r="C75" s="889">
        <v>42460</v>
      </c>
      <c r="D75" s="890">
        <v>42094</v>
      </c>
    </row>
    <row r="76" spans="2:5" ht="21" customHeight="1">
      <c r="B76" s="94" t="s">
        <v>876</v>
      </c>
      <c r="C76" s="891">
        <v>0.24</v>
      </c>
      <c r="D76" s="892">
        <v>0.22500000000000001</v>
      </c>
    </row>
    <row r="77" spans="2:5" ht="21" customHeight="1">
      <c r="B77" s="94" t="s">
        <v>874</v>
      </c>
      <c r="C77" s="891">
        <v>-1.7500000000000002E-2</v>
      </c>
      <c r="D77" s="892">
        <v>2.0000000000000001E-4</v>
      </c>
    </row>
    <row r="78" spans="2:5" ht="21" customHeight="1">
      <c r="B78" s="861" t="s">
        <v>875</v>
      </c>
      <c r="C78" s="891">
        <v>0</v>
      </c>
      <c r="D78" s="892">
        <v>0</v>
      </c>
    </row>
    <row r="79" spans="2:5" ht="21" customHeight="1">
      <c r="B79" s="546" t="s">
        <v>868</v>
      </c>
      <c r="C79" s="891">
        <v>5.0000000000000001E-4</v>
      </c>
      <c r="D79" s="892">
        <v>2.0000000000000001E-4</v>
      </c>
    </row>
    <row r="80" spans="2:5" ht="21" customHeight="1">
      <c r="B80" s="94" t="s">
        <v>82</v>
      </c>
      <c r="C80" s="891">
        <v>0</v>
      </c>
      <c r="D80" s="892">
        <v>0</v>
      </c>
    </row>
    <row r="81" spans="2:4" ht="21" customHeight="1">
      <c r="B81" s="546" t="s">
        <v>870</v>
      </c>
      <c r="C81" s="891">
        <v>1.9E-3</v>
      </c>
      <c r="D81" s="892">
        <v>1.6999999999999999E-3</v>
      </c>
    </row>
    <row r="82" spans="2:4" ht="21" customHeight="1" thickBot="1">
      <c r="B82" s="1063" t="s">
        <v>877</v>
      </c>
      <c r="C82" s="893">
        <v>0.22489999999999999</v>
      </c>
      <c r="D82" s="894">
        <v>0.22710000000000002</v>
      </c>
    </row>
    <row r="86" spans="2:4" ht="27.75" customHeight="1">
      <c r="D86" s="895"/>
    </row>
    <row r="87" spans="2:4" ht="29.25" customHeight="1">
      <c r="D87" s="895"/>
    </row>
    <row r="88" spans="2:4" ht="29.25" customHeight="1">
      <c r="D88" s="895"/>
    </row>
    <row r="89" spans="2:4" ht="29.25" customHeight="1">
      <c r="D89" s="895"/>
    </row>
    <row r="90" spans="2:4" ht="29.25" customHeight="1"/>
  </sheetData>
  <mergeCells count="6">
    <mergeCell ref="C49:D49"/>
    <mergeCell ref="B50:B51"/>
    <mergeCell ref="B3:B4"/>
    <mergeCell ref="B10:B11"/>
    <mergeCell ref="B27:B28"/>
    <mergeCell ref="B41:B42"/>
  </mergeCells>
  <pageMargins left="0.74803149606299213" right="0.74803149606299213" top="0.98425196850393704" bottom="0.98425196850393704" header="0" footer="0"/>
  <pageSetup scale="5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9" tint="0.59999389629810485"/>
  </sheetPr>
  <dimension ref="A1:E30"/>
  <sheetViews>
    <sheetView showGridLines="0" workbookViewId="0">
      <selection activeCell="B16" sqref="B16"/>
    </sheetView>
  </sheetViews>
  <sheetFormatPr baseColWidth="10" defaultRowHeight="10.5"/>
  <cols>
    <col min="1" max="1" width="11.42578125" style="81"/>
    <col min="2" max="2" width="59" style="81" customWidth="1"/>
    <col min="3" max="3" width="5.85546875" style="81" customWidth="1"/>
    <col min="4" max="5" width="13.7109375" style="81" customWidth="1"/>
    <col min="6" max="16384" width="11.42578125" style="81"/>
  </cols>
  <sheetData>
    <row r="1" spans="1:5" ht="11.25" thickBot="1">
      <c r="A1" s="5"/>
      <c r="B1" s="5"/>
    </row>
    <row r="2" spans="1:5" ht="33" customHeight="1">
      <c r="B2" s="1064" t="s">
        <v>346</v>
      </c>
      <c r="C2" s="313"/>
      <c r="D2" s="314">
        <v>42460</v>
      </c>
      <c r="E2" s="314">
        <v>42094</v>
      </c>
    </row>
    <row r="3" spans="1:5" ht="21" customHeight="1">
      <c r="B3" s="1057" t="s">
        <v>878</v>
      </c>
      <c r="C3" s="258" t="s">
        <v>292</v>
      </c>
      <c r="D3" s="169">
        <v>48293687</v>
      </c>
      <c r="E3" s="169">
        <v>47593901</v>
      </c>
    </row>
    <row r="4" spans="1:5" ht="21" customHeight="1">
      <c r="B4" s="1057" t="s">
        <v>879</v>
      </c>
      <c r="C4" s="258" t="s">
        <v>292</v>
      </c>
      <c r="D4" s="169">
        <v>48293687</v>
      </c>
      <c r="E4" s="169">
        <v>47593901</v>
      </c>
    </row>
    <row r="5" spans="1:5" ht="21" customHeight="1">
      <c r="B5" s="1057" t="s">
        <v>880</v>
      </c>
      <c r="C5" s="258"/>
      <c r="D5" s="169">
        <v>6118965160</v>
      </c>
      <c r="E5" s="169">
        <v>6118965160</v>
      </c>
    </row>
    <row r="6" spans="1:5" ht="21" customHeight="1" thickBot="1">
      <c r="B6" s="1065" t="s">
        <v>346</v>
      </c>
      <c r="C6" s="261" t="s">
        <v>0</v>
      </c>
      <c r="D6" s="614">
        <v>7.8924598747020811</v>
      </c>
      <c r="E6" s="614">
        <v>7.778096419166407</v>
      </c>
    </row>
    <row r="10" spans="1:5">
      <c r="D10" s="171"/>
      <c r="E10" s="171"/>
    </row>
    <row r="11" spans="1:5">
      <c r="D11" s="171"/>
      <c r="E11" s="171"/>
    </row>
    <row r="13" spans="1:5" ht="20.25" customHeight="1"/>
    <row r="14" spans="1:5" ht="20.25" customHeight="1"/>
    <row r="16" spans="1:5" ht="20.25" customHeight="1"/>
    <row r="17" ht="20.25" customHeight="1"/>
    <row r="18" ht="20.25" customHeight="1"/>
    <row r="19" ht="20.25" customHeight="1"/>
    <row r="20" ht="20.25" customHeight="1"/>
    <row r="22" ht="20.25" customHeight="1"/>
    <row r="23" ht="20.25" customHeight="1"/>
    <row r="30" hidden="1"/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0.59999389629810485"/>
  </sheetPr>
  <dimension ref="A1:F64"/>
  <sheetViews>
    <sheetView showGridLines="0" topLeftCell="A40" workbookViewId="0">
      <selection activeCell="H50" sqref="H50"/>
    </sheetView>
  </sheetViews>
  <sheetFormatPr baseColWidth="10" defaultRowHeight="10.5"/>
  <cols>
    <col min="1" max="1" width="11.42578125" style="241"/>
    <col min="2" max="2" width="59.7109375" style="241" bestFit="1" customWidth="1"/>
    <col min="3" max="6" width="13.7109375" style="241" customWidth="1"/>
    <col min="7" max="16384" width="11.42578125" style="241"/>
  </cols>
  <sheetData>
    <row r="1" spans="1:6" ht="11.25" thickBot="1">
      <c r="A1" s="5"/>
    </row>
    <row r="2" spans="1:6" s="578" customFormat="1" ht="14.1" customHeight="1">
      <c r="B2" s="1281" t="s">
        <v>881</v>
      </c>
      <c r="C2" s="1287">
        <v>42460</v>
      </c>
      <c r="D2" s="1287"/>
      <c r="E2" s="1287">
        <v>42094</v>
      </c>
      <c r="F2" s="1288"/>
    </row>
    <row r="3" spans="1:6" s="578" customFormat="1" ht="14.1" customHeight="1">
      <c r="B3" s="1289"/>
      <c r="C3" s="1066" t="s">
        <v>892</v>
      </c>
      <c r="D3" s="1066" t="s">
        <v>893</v>
      </c>
      <c r="E3" s="1066" t="s">
        <v>892</v>
      </c>
      <c r="F3" s="1067" t="s">
        <v>893</v>
      </c>
    </row>
    <row r="4" spans="1:6" s="578" customFormat="1" ht="14.1" customHeight="1">
      <c r="B4" s="1282"/>
      <c r="C4" s="385" t="s">
        <v>292</v>
      </c>
      <c r="D4" s="385" t="s">
        <v>292</v>
      </c>
      <c r="E4" s="337" t="s">
        <v>292</v>
      </c>
      <c r="F4" s="452" t="s">
        <v>292</v>
      </c>
    </row>
    <row r="5" spans="1:6" ht="18" customHeight="1">
      <c r="B5" s="546" t="s">
        <v>882</v>
      </c>
      <c r="C5" s="758">
        <v>133169262</v>
      </c>
      <c r="D5" s="758">
        <v>5896597</v>
      </c>
      <c r="E5" s="758">
        <v>125551803</v>
      </c>
      <c r="F5" s="759">
        <v>5413794</v>
      </c>
    </row>
    <row r="6" spans="1:6" ht="18" customHeight="1">
      <c r="B6" s="546" t="s">
        <v>883</v>
      </c>
      <c r="C6" s="758">
        <v>125260</v>
      </c>
      <c r="D6" s="758">
        <v>897441</v>
      </c>
      <c r="E6" s="758">
        <v>134190</v>
      </c>
      <c r="F6" s="759">
        <v>996785</v>
      </c>
    </row>
    <row r="7" spans="1:6" ht="18" customHeight="1">
      <c r="B7" s="546" t="s">
        <v>884</v>
      </c>
      <c r="C7" s="758">
        <v>-16914725</v>
      </c>
      <c r="D7" s="758">
        <v>-4553137</v>
      </c>
      <c r="E7" s="758">
        <v>-18014588</v>
      </c>
      <c r="F7" s="759">
        <v>-4066049</v>
      </c>
    </row>
    <row r="8" spans="1:6" ht="18" customHeight="1">
      <c r="B8" s="546" t="s">
        <v>885</v>
      </c>
      <c r="C8" s="758">
        <v>-16356105</v>
      </c>
      <c r="D8" s="758">
        <v>-178178</v>
      </c>
      <c r="E8" s="758">
        <v>-16766170</v>
      </c>
      <c r="F8" s="759">
        <v>-136489</v>
      </c>
    </row>
    <row r="9" spans="1:6" ht="18" customHeight="1">
      <c r="B9" s="546" t="s">
        <v>886</v>
      </c>
      <c r="C9" s="758">
        <v>-26134000</v>
      </c>
      <c r="D9" s="758">
        <v>-1472071</v>
      </c>
      <c r="E9" s="758">
        <v>-24265158</v>
      </c>
      <c r="F9" s="759">
        <v>-1147974</v>
      </c>
    </row>
    <row r="10" spans="1:6" ht="18" customHeight="1">
      <c r="B10" s="546" t="s">
        <v>335</v>
      </c>
      <c r="C10" s="758">
        <v>1920419</v>
      </c>
      <c r="D10" s="758">
        <v>26251</v>
      </c>
      <c r="E10" s="758">
        <v>1135889</v>
      </c>
      <c r="F10" s="759">
        <v>333274</v>
      </c>
    </row>
    <row r="11" spans="1:6" ht="18" customHeight="1">
      <c r="B11" s="546" t="s">
        <v>336</v>
      </c>
      <c r="C11" s="758">
        <v>-6861226</v>
      </c>
      <c r="D11" s="758">
        <v>-35456</v>
      </c>
      <c r="E11" s="758">
        <v>-6636303</v>
      </c>
      <c r="F11" s="759">
        <v>-6568</v>
      </c>
    </row>
    <row r="12" spans="1:6" ht="18" customHeight="1">
      <c r="B12" s="546" t="s">
        <v>887</v>
      </c>
      <c r="C12" s="758">
        <v>-5448686</v>
      </c>
      <c r="D12" s="758">
        <v>4356</v>
      </c>
      <c r="E12" s="758">
        <v>572982</v>
      </c>
      <c r="F12" s="759">
        <v>-519</v>
      </c>
    </row>
    <row r="13" spans="1:6" ht="18" customHeight="1">
      <c r="B13" s="546" t="s">
        <v>888</v>
      </c>
      <c r="C13" s="758">
        <v>-14217380</v>
      </c>
      <c r="D13" s="758">
        <v>-194934</v>
      </c>
      <c r="E13" s="758">
        <v>-14025352</v>
      </c>
      <c r="F13" s="759">
        <v>-302416</v>
      </c>
    </row>
    <row r="14" spans="1:6" ht="18" customHeight="1">
      <c r="B14" s="1062" t="s">
        <v>889</v>
      </c>
      <c r="C14" s="760">
        <v>49282819</v>
      </c>
      <c r="D14" s="760">
        <v>390869</v>
      </c>
      <c r="E14" s="760">
        <v>47687293</v>
      </c>
      <c r="F14" s="761">
        <v>1083838</v>
      </c>
    </row>
    <row r="15" spans="1:6" ht="18" customHeight="1">
      <c r="B15" s="1062" t="s">
        <v>890</v>
      </c>
      <c r="C15" s="760">
        <v>47902818</v>
      </c>
      <c r="D15" s="760">
        <v>390869</v>
      </c>
      <c r="E15" s="760">
        <v>46510063</v>
      </c>
      <c r="F15" s="761">
        <v>1083838</v>
      </c>
    </row>
    <row r="16" spans="1:6" ht="18" customHeight="1" thickBot="1">
      <c r="B16" s="560" t="s">
        <v>891</v>
      </c>
      <c r="C16" s="762">
        <v>1380001</v>
      </c>
      <c r="D16" s="762">
        <v>0</v>
      </c>
      <c r="E16" s="762">
        <v>1177230</v>
      </c>
      <c r="F16" s="763">
        <v>0</v>
      </c>
    </row>
    <row r="17" spans="2:6">
      <c r="B17" s="174"/>
      <c r="C17" s="175"/>
      <c r="D17" s="175"/>
      <c r="E17" s="176"/>
      <c r="F17" s="176"/>
    </row>
    <row r="18" spans="2:6" ht="11.25" thickBot="1">
      <c r="C18" s="248"/>
    </row>
    <row r="19" spans="2:6" s="578" customFormat="1" ht="14.1" customHeight="1">
      <c r="B19" s="1281" t="s">
        <v>894</v>
      </c>
      <c r="C19" s="1285">
        <v>42460</v>
      </c>
      <c r="D19" s="1285"/>
      <c r="E19" s="1285">
        <v>42369</v>
      </c>
      <c r="F19" s="1286"/>
    </row>
    <row r="20" spans="2:6" ht="14.1" customHeight="1">
      <c r="B20" s="1289"/>
      <c r="C20" s="1066" t="s">
        <v>892</v>
      </c>
      <c r="D20" s="1066" t="s">
        <v>893</v>
      </c>
      <c r="E20" s="1066" t="s">
        <v>892</v>
      </c>
      <c r="F20" s="1067" t="s">
        <v>893</v>
      </c>
    </row>
    <row r="21" spans="2:6" ht="14.1" customHeight="1">
      <c r="B21" s="1282"/>
      <c r="C21" s="587" t="s">
        <v>292</v>
      </c>
      <c r="D21" s="587" t="s">
        <v>292</v>
      </c>
      <c r="E21" s="588" t="s">
        <v>292</v>
      </c>
      <c r="F21" s="589" t="s">
        <v>292</v>
      </c>
    </row>
    <row r="22" spans="2:6" ht="18" customHeight="1">
      <c r="B22" s="546" t="s">
        <v>450</v>
      </c>
      <c r="C22" s="581">
        <v>230253169</v>
      </c>
      <c r="D22" s="581">
        <v>13773005</v>
      </c>
      <c r="E22" s="581">
        <v>139417111</v>
      </c>
      <c r="F22" s="582">
        <v>14460517</v>
      </c>
    </row>
    <row r="23" spans="2:6" ht="18" customHeight="1">
      <c r="B23" s="546" t="s">
        <v>451</v>
      </c>
      <c r="C23" s="581">
        <v>1523421874</v>
      </c>
      <c r="D23" s="581">
        <v>14590339</v>
      </c>
      <c r="E23" s="581">
        <v>1529251479</v>
      </c>
      <c r="F23" s="582">
        <v>14624249</v>
      </c>
    </row>
    <row r="24" spans="2:6" ht="18" customHeight="1">
      <c r="B24" s="1068" t="s">
        <v>769</v>
      </c>
      <c r="C24" s="583">
        <v>1753675043</v>
      </c>
      <c r="D24" s="583">
        <v>28363344</v>
      </c>
      <c r="E24" s="583">
        <v>1668668590</v>
      </c>
      <c r="F24" s="584">
        <v>29084766</v>
      </c>
    </row>
    <row r="25" spans="2:6" ht="18" customHeight="1">
      <c r="B25" s="546" t="s">
        <v>452</v>
      </c>
      <c r="C25" s="581">
        <v>184982827</v>
      </c>
      <c r="D25" s="581">
        <v>7628405</v>
      </c>
      <c r="E25" s="581">
        <v>230256110</v>
      </c>
      <c r="F25" s="582">
        <v>8706710</v>
      </c>
    </row>
    <row r="26" spans="2:6" ht="18" customHeight="1">
      <c r="B26" s="546" t="s">
        <v>453</v>
      </c>
      <c r="C26" s="581">
        <v>868060963</v>
      </c>
      <c r="D26" s="581">
        <v>102038</v>
      </c>
      <c r="E26" s="581">
        <v>787106298</v>
      </c>
      <c r="F26" s="582">
        <v>93772</v>
      </c>
    </row>
    <row r="27" spans="2:6" ht="18" customHeight="1">
      <c r="B27" s="546" t="s">
        <v>323</v>
      </c>
      <c r="C27" s="581">
        <v>644856762</v>
      </c>
      <c r="D27" s="581">
        <v>20632901</v>
      </c>
      <c r="E27" s="581">
        <v>596911692</v>
      </c>
      <c r="F27" s="582">
        <v>20284284</v>
      </c>
    </row>
    <row r="28" spans="2:6" ht="18" customHeight="1">
      <c r="B28" s="546" t="s">
        <v>895</v>
      </c>
      <c r="C28" s="581">
        <v>55774491</v>
      </c>
      <c r="D28" s="581">
        <v>0</v>
      </c>
      <c r="E28" s="581">
        <v>54394490</v>
      </c>
      <c r="F28" s="582">
        <v>0</v>
      </c>
    </row>
    <row r="29" spans="2:6" ht="18" customHeight="1" thickBot="1">
      <c r="B29" s="1059" t="s">
        <v>896</v>
      </c>
      <c r="C29" s="585">
        <v>1753675043</v>
      </c>
      <c r="D29" s="585">
        <v>28363344</v>
      </c>
      <c r="E29" s="585">
        <v>1668668590</v>
      </c>
      <c r="F29" s="586">
        <v>29084766</v>
      </c>
    </row>
    <row r="30" spans="2:6">
      <c r="B30" s="174"/>
      <c r="C30" s="177">
        <v>0</v>
      </c>
      <c r="D30" s="177">
        <v>0</v>
      </c>
      <c r="E30" s="177">
        <v>0</v>
      </c>
      <c r="F30" s="177">
        <v>0</v>
      </c>
    </row>
    <row r="31" spans="2:6" ht="11.25" thickBot="1"/>
    <row r="32" spans="2:6" ht="14.1" customHeight="1">
      <c r="B32" s="1281" t="s">
        <v>897</v>
      </c>
      <c r="C32" s="458">
        <v>42460</v>
      </c>
      <c r="D32" s="459">
        <v>42094</v>
      </c>
    </row>
    <row r="33" spans="1:6" ht="14.1" customHeight="1">
      <c r="B33" s="1282"/>
      <c r="C33" s="385" t="s">
        <v>292</v>
      </c>
      <c r="D33" s="386" t="s">
        <v>292</v>
      </c>
    </row>
    <row r="34" spans="1:6" ht="19.5" customHeight="1">
      <c r="A34" s="241" t="s">
        <v>134</v>
      </c>
      <c r="B34" s="546" t="s">
        <v>898</v>
      </c>
      <c r="C34" s="172">
        <v>140088560</v>
      </c>
      <c r="D34" s="713">
        <v>132096572</v>
      </c>
      <c r="E34" s="6">
        <v>0</v>
      </c>
      <c r="F34" s="6">
        <v>0</v>
      </c>
    </row>
    <row r="35" spans="1:6" ht="19.5" hidden="1" customHeight="1">
      <c r="B35" s="94" t="s">
        <v>42</v>
      </c>
      <c r="C35" s="172"/>
      <c r="D35" s="713"/>
    </row>
    <row r="36" spans="1:6" ht="19.5" customHeight="1">
      <c r="B36" s="546" t="s">
        <v>899</v>
      </c>
      <c r="C36" s="113">
        <v>-1022700</v>
      </c>
      <c r="D36" s="714">
        <v>-1130975</v>
      </c>
    </row>
    <row r="37" spans="1:6" ht="22.5" customHeight="1" thickBot="1">
      <c r="B37" s="1059" t="s">
        <v>329</v>
      </c>
      <c r="C37" s="303">
        <v>139065860</v>
      </c>
      <c r="D37" s="304">
        <v>130965597</v>
      </c>
      <c r="E37" s="6">
        <v>0</v>
      </c>
      <c r="F37" s="6">
        <v>0</v>
      </c>
    </row>
    <row r="38" spans="1:6">
      <c r="B38" s="579"/>
      <c r="C38" s="580"/>
      <c r="D38" s="580"/>
    </row>
    <row r="39" spans="1:6" ht="11.25" thickBot="1">
      <c r="B39" s="579"/>
      <c r="C39" s="580"/>
      <c r="D39" s="579"/>
    </row>
    <row r="40" spans="1:6" ht="14.1" customHeight="1">
      <c r="B40" s="1281" t="s">
        <v>900</v>
      </c>
      <c r="C40" s="458">
        <v>42460</v>
      </c>
      <c r="D40" s="459">
        <v>42094</v>
      </c>
    </row>
    <row r="41" spans="1:6" ht="14.1" customHeight="1">
      <c r="B41" s="1282"/>
      <c r="C41" s="385" t="s">
        <v>292</v>
      </c>
      <c r="D41" s="386" t="s">
        <v>292</v>
      </c>
    </row>
    <row r="42" spans="1:6" ht="20.25" customHeight="1">
      <c r="B42" s="546" t="s">
        <v>901</v>
      </c>
      <c r="C42" s="172">
        <v>49673688</v>
      </c>
      <c r="D42" s="173">
        <v>48771131</v>
      </c>
      <c r="E42" s="595">
        <v>0</v>
      </c>
      <c r="F42" s="595">
        <v>0</v>
      </c>
    </row>
    <row r="43" spans="1:6" ht="20.25" hidden="1" customHeight="1">
      <c r="B43" s="94" t="s">
        <v>42</v>
      </c>
      <c r="C43" s="172"/>
      <c r="D43" s="173"/>
    </row>
    <row r="44" spans="1:6" ht="20.25" customHeight="1">
      <c r="B44" s="546" t="s">
        <v>902</v>
      </c>
      <c r="C44" s="113">
        <v>-1380001</v>
      </c>
      <c r="D44" s="114">
        <v>-1177230</v>
      </c>
      <c r="E44" s="595">
        <v>0</v>
      </c>
      <c r="F44" s="595">
        <v>0</v>
      </c>
    </row>
    <row r="45" spans="1:6" ht="20.25" customHeight="1" thickBot="1">
      <c r="B45" s="1059" t="s">
        <v>903</v>
      </c>
      <c r="C45" s="303">
        <v>48293687</v>
      </c>
      <c r="D45" s="304">
        <v>47593901</v>
      </c>
      <c r="E45" s="6">
        <v>0</v>
      </c>
      <c r="F45" s="6">
        <v>0</v>
      </c>
    </row>
    <row r="47" spans="1:6" ht="11.25" thickBot="1"/>
    <row r="48" spans="1:6" ht="14.1" customHeight="1">
      <c r="B48" s="1281" t="s">
        <v>904</v>
      </c>
      <c r="C48" s="458">
        <v>42460</v>
      </c>
      <c r="D48" s="459">
        <v>42369</v>
      </c>
    </row>
    <row r="49" spans="2:6" ht="14.1" customHeight="1">
      <c r="B49" s="1282"/>
      <c r="C49" s="383" t="s">
        <v>292</v>
      </c>
      <c r="D49" s="384" t="s">
        <v>292</v>
      </c>
    </row>
    <row r="50" spans="2:6" ht="20.25" customHeight="1">
      <c r="B50" s="1062" t="s">
        <v>905</v>
      </c>
      <c r="C50" s="113"/>
      <c r="D50" s="114"/>
    </row>
    <row r="51" spans="2:6" ht="20.25" customHeight="1">
      <c r="B51" s="546" t="s">
        <v>906</v>
      </c>
      <c r="C51" s="113">
        <v>1782038387</v>
      </c>
      <c r="D51" s="114">
        <v>1697753356</v>
      </c>
      <c r="E51" s="248"/>
      <c r="F51" s="248"/>
    </row>
    <row r="52" spans="2:6" ht="20.25" hidden="1" customHeight="1">
      <c r="B52" s="94" t="s">
        <v>42</v>
      </c>
      <c r="C52" s="113"/>
      <c r="D52" s="114"/>
      <c r="E52" s="248"/>
      <c r="F52" s="248"/>
    </row>
    <row r="53" spans="2:6" ht="20.25" customHeight="1">
      <c r="B53" s="546" t="s">
        <v>907</v>
      </c>
      <c r="C53" s="113">
        <v>-18491037</v>
      </c>
      <c r="D53" s="114">
        <v>-6555508</v>
      </c>
    </row>
    <row r="54" spans="2:6" ht="20.25" customHeight="1">
      <c r="B54" s="1068" t="s">
        <v>769</v>
      </c>
      <c r="C54" s="382">
        <v>1763547350</v>
      </c>
      <c r="D54" s="387">
        <v>1691197848</v>
      </c>
      <c r="E54" s="6">
        <v>0</v>
      </c>
      <c r="F54" s="6">
        <v>0</v>
      </c>
    </row>
    <row r="55" spans="2:6" ht="20.25" customHeight="1">
      <c r="B55" s="1062" t="s">
        <v>908</v>
      </c>
      <c r="C55" s="709"/>
      <c r="D55" s="710"/>
    </row>
    <row r="56" spans="2:6" ht="20.25" customHeight="1">
      <c r="B56" s="546" t="s">
        <v>909</v>
      </c>
      <c r="C56" s="113">
        <v>1060774233</v>
      </c>
      <c r="D56" s="114">
        <v>1026162890.432</v>
      </c>
      <c r="E56" s="248"/>
    </row>
    <row r="57" spans="2:6" ht="20.25" hidden="1" customHeight="1">
      <c r="B57" s="708" t="s">
        <v>42</v>
      </c>
      <c r="C57" s="113"/>
      <c r="D57" s="114"/>
      <c r="E57" s="248"/>
    </row>
    <row r="58" spans="2:6" ht="20.25" customHeight="1">
      <c r="B58" s="546" t="s">
        <v>907</v>
      </c>
      <c r="C58" s="113">
        <v>-18491038</v>
      </c>
      <c r="D58" s="114">
        <v>-6555509</v>
      </c>
      <c r="E58" s="248"/>
    </row>
    <row r="59" spans="2:6" ht="20.25" customHeight="1">
      <c r="B59" s="1068" t="s">
        <v>768</v>
      </c>
      <c r="C59" s="711">
        <v>1042283195</v>
      </c>
      <c r="D59" s="712">
        <v>1019607381.432</v>
      </c>
      <c r="E59" s="6">
        <v>0</v>
      </c>
      <c r="F59" s="6">
        <v>0.43200004100799561</v>
      </c>
    </row>
    <row r="60" spans="2:6" ht="20.25" customHeight="1">
      <c r="B60" s="1062" t="s">
        <v>910</v>
      </c>
      <c r="C60" s="113"/>
      <c r="D60" s="114"/>
      <c r="E60" s="248"/>
    </row>
    <row r="61" spans="2:6" ht="20.25" customHeight="1">
      <c r="B61" s="546" t="s">
        <v>911</v>
      </c>
      <c r="C61" s="113">
        <v>665489664</v>
      </c>
      <c r="D61" s="114">
        <v>617195977</v>
      </c>
      <c r="E61" s="248"/>
    </row>
    <row r="62" spans="2:6" ht="20.25" hidden="1" customHeight="1">
      <c r="B62" s="94" t="s">
        <v>42</v>
      </c>
      <c r="C62" s="113"/>
      <c r="D62" s="114"/>
      <c r="E62" s="248"/>
    </row>
    <row r="63" spans="2:6" ht="20.25" hidden="1" customHeight="1">
      <c r="B63" s="94" t="s">
        <v>43</v>
      </c>
      <c r="C63" s="113">
        <v>0</v>
      </c>
      <c r="D63" s="114">
        <v>0</v>
      </c>
      <c r="E63" s="248"/>
    </row>
    <row r="64" spans="2:6" ht="20.25" customHeight="1" thickBot="1">
      <c r="B64" s="1059" t="s">
        <v>912</v>
      </c>
      <c r="C64" s="303">
        <v>665489664</v>
      </c>
      <c r="D64" s="304">
        <v>617195977</v>
      </c>
      <c r="E64" s="6">
        <v>0</v>
      </c>
      <c r="F64" s="6">
        <v>0</v>
      </c>
    </row>
  </sheetData>
  <mergeCells count="9">
    <mergeCell ref="B48:B49"/>
    <mergeCell ref="C19:D19"/>
    <mergeCell ref="E19:F19"/>
    <mergeCell ref="C2:D2"/>
    <mergeCell ref="E2:F2"/>
    <mergeCell ref="B32:B33"/>
    <mergeCell ref="B40:B41"/>
    <mergeCell ref="B2:B4"/>
    <mergeCell ref="B19:B2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43"/>
  <sheetViews>
    <sheetView workbookViewId="0">
      <selection activeCell="E39" sqref="E39"/>
    </sheetView>
  </sheetViews>
  <sheetFormatPr baseColWidth="10" defaultRowHeight="10.5"/>
  <cols>
    <col min="1" max="1" width="11.7109375" style="767" customWidth="1"/>
    <col min="2" max="2" width="44.5703125" style="771" customWidth="1"/>
    <col min="3" max="4" width="13.7109375" style="771" customWidth="1"/>
    <col min="5" max="5" width="11.42578125" style="771"/>
    <col min="6" max="7" width="11.42578125" style="769"/>
    <col min="8" max="256" width="11.42578125" style="771"/>
    <col min="257" max="257" width="11.7109375" style="771" customWidth="1"/>
    <col min="258" max="258" width="44.5703125" style="771" customWidth="1"/>
    <col min="259" max="260" width="13.7109375" style="771" customWidth="1"/>
    <col min="261" max="512" width="11.42578125" style="771"/>
    <col min="513" max="513" width="11.7109375" style="771" customWidth="1"/>
    <col min="514" max="514" width="44.5703125" style="771" customWidth="1"/>
    <col min="515" max="516" width="13.7109375" style="771" customWidth="1"/>
    <col min="517" max="768" width="11.42578125" style="771"/>
    <col min="769" max="769" width="11.7109375" style="771" customWidth="1"/>
    <col min="770" max="770" width="44.5703125" style="771" customWidth="1"/>
    <col min="771" max="772" width="13.7109375" style="771" customWidth="1"/>
    <col min="773" max="1024" width="11.42578125" style="771"/>
    <col min="1025" max="1025" width="11.7109375" style="771" customWidth="1"/>
    <col min="1026" max="1026" width="44.5703125" style="771" customWidth="1"/>
    <col min="1027" max="1028" width="13.7109375" style="771" customWidth="1"/>
    <col min="1029" max="1280" width="11.42578125" style="771"/>
    <col min="1281" max="1281" width="11.7109375" style="771" customWidth="1"/>
    <col min="1282" max="1282" width="44.5703125" style="771" customWidth="1"/>
    <col min="1283" max="1284" width="13.7109375" style="771" customWidth="1"/>
    <col min="1285" max="1536" width="11.42578125" style="771"/>
    <col min="1537" max="1537" width="11.7109375" style="771" customWidth="1"/>
    <col min="1538" max="1538" width="44.5703125" style="771" customWidth="1"/>
    <col min="1539" max="1540" width="13.7109375" style="771" customWidth="1"/>
    <col min="1541" max="1792" width="11.42578125" style="771"/>
    <col min="1793" max="1793" width="11.7109375" style="771" customWidth="1"/>
    <col min="1794" max="1794" width="44.5703125" style="771" customWidth="1"/>
    <col min="1795" max="1796" width="13.7109375" style="771" customWidth="1"/>
    <col min="1797" max="2048" width="11.42578125" style="771"/>
    <col min="2049" max="2049" width="11.7109375" style="771" customWidth="1"/>
    <col min="2050" max="2050" width="44.5703125" style="771" customWidth="1"/>
    <col min="2051" max="2052" width="13.7109375" style="771" customWidth="1"/>
    <col min="2053" max="2304" width="11.42578125" style="771"/>
    <col min="2305" max="2305" width="11.7109375" style="771" customWidth="1"/>
    <col min="2306" max="2306" width="44.5703125" style="771" customWidth="1"/>
    <col min="2307" max="2308" width="13.7109375" style="771" customWidth="1"/>
    <col min="2309" max="2560" width="11.42578125" style="771"/>
    <col min="2561" max="2561" width="11.7109375" style="771" customWidth="1"/>
    <col min="2562" max="2562" width="44.5703125" style="771" customWidth="1"/>
    <col min="2563" max="2564" width="13.7109375" style="771" customWidth="1"/>
    <col min="2565" max="2816" width="11.42578125" style="771"/>
    <col min="2817" max="2817" width="11.7109375" style="771" customWidth="1"/>
    <col min="2818" max="2818" width="44.5703125" style="771" customWidth="1"/>
    <col min="2819" max="2820" width="13.7109375" style="771" customWidth="1"/>
    <col min="2821" max="3072" width="11.42578125" style="771"/>
    <col min="3073" max="3073" width="11.7109375" style="771" customWidth="1"/>
    <col min="3074" max="3074" width="44.5703125" style="771" customWidth="1"/>
    <col min="3075" max="3076" width="13.7109375" style="771" customWidth="1"/>
    <col min="3077" max="3328" width="11.42578125" style="771"/>
    <col min="3329" max="3329" width="11.7109375" style="771" customWidth="1"/>
    <col min="3330" max="3330" width="44.5703125" style="771" customWidth="1"/>
    <col min="3331" max="3332" width="13.7109375" style="771" customWidth="1"/>
    <col min="3333" max="3584" width="11.42578125" style="771"/>
    <col min="3585" max="3585" width="11.7109375" style="771" customWidth="1"/>
    <col min="3586" max="3586" width="44.5703125" style="771" customWidth="1"/>
    <col min="3587" max="3588" width="13.7109375" style="771" customWidth="1"/>
    <col min="3589" max="3840" width="11.42578125" style="771"/>
    <col min="3841" max="3841" width="11.7109375" style="771" customWidth="1"/>
    <col min="3842" max="3842" width="44.5703125" style="771" customWidth="1"/>
    <col min="3843" max="3844" width="13.7109375" style="771" customWidth="1"/>
    <col min="3845" max="4096" width="11.42578125" style="771"/>
    <col min="4097" max="4097" width="11.7109375" style="771" customWidth="1"/>
    <col min="4098" max="4098" width="44.5703125" style="771" customWidth="1"/>
    <col min="4099" max="4100" width="13.7109375" style="771" customWidth="1"/>
    <col min="4101" max="4352" width="11.42578125" style="771"/>
    <col min="4353" max="4353" width="11.7109375" style="771" customWidth="1"/>
    <col min="4354" max="4354" width="44.5703125" style="771" customWidth="1"/>
    <col min="4355" max="4356" width="13.7109375" style="771" customWidth="1"/>
    <col min="4357" max="4608" width="11.42578125" style="771"/>
    <col min="4609" max="4609" width="11.7109375" style="771" customWidth="1"/>
    <col min="4610" max="4610" width="44.5703125" style="771" customWidth="1"/>
    <col min="4611" max="4612" width="13.7109375" style="771" customWidth="1"/>
    <col min="4613" max="4864" width="11.42578125" style="771"/>
    <col min="4865" max="4865" width="11.7109375" style="771" customWidth="1"/>
    <col min="4866" max="4866" width="44.5703125" style="771" customWidth="1"/>
    <col min="4867" max="4868" width="13.7109375" style="771" customWidth="1"/>
    <col min="4869" max="5120" width="11.42578125" style="771"/>
    <col min="5121" max="5121" width="11.7109375" style="771" customWidth="1"/>
    <col min="5122" max="5122" width="44.5703125" style="771" customWidth="1"/>
    <col min="5123" max="5124" width="13.7109375" style="771" customWidth="1"/>
    <col min="5125" max="5376" width="11.42578125" style="771"/>
    <col min="5377" max="5377" width="11.7109375" style="771" customWidth="1"/>
    <col min="5378" max="5378" width="44.5703125" style="771" customWidth="1"/>
    <col min="5379" max="5380" width="13.7109375" style="771" customWidth="1"/>
    <col min="5381" max="5632" width="11.42578125" style="771"/>
    <col min="5633" max="5633" width="11.7109375" style="771" customWidth="1"/>
    <col min="5634" max="5634" width="44.5703125" style="771" customWidth="1"/>
    <col min="5635" max="5636" width="13.7109375" style="771" customWidth="1"/>
    <col min="5637" max="5888" width="11.42578125" style="771"/>
    <col min="5889" max="5889" width="11.7109375" style="771" customWidth="1"/>
    <col min="5890" max="5890" width="44.5703125" style="771" customWidth="1"/>
    <col min="5891" max="5892" width="13.7109375" style="771" customWidth="1"/>
    <col min="5893" max="6144" width="11.42578125" style="771"/>
    <col min="6145" max="6145" width="11.7109375" style="771" customWidth="1"/>
    <col min="6146" max="6146" width="44.5703125" style="771" customWidth="1"/>
    <col min="6147" max="6148" width="13.7109375" style="771" customWidth="1"/>
    <col min="6149" max="6400" width="11.42578125" style="771"/>
    <col min="6401" max="6401" width="11.7109375" style="771" customWidth="1"/>
    <col min="6402" max="6402" width="44.5703125" style="771" customWidth="1"/>
    <col min="6403" max="6404" width="13.7109375" style="771" customWidth="1"/>
    <col min="6405" max="6656" width="11.42578125" style="771"/>
    <col min="6657" max="6657" width="11.7109375" style="771" customWidth="1"/>
    <col min="6658" max="6658" width="44.5703125" style="771" customWidth="1"/>
    <col min="6659" max="6660" width="13.7109375" style="771" customWidth="1"/>
    <col min="6661" max="6912" width="11.42578125" style="771"/>
    <col min="6913" max="6913" width="11.7109375" style="771" customWidth="1"/>
    <col min="6914" max="6914" width="44.5703125" style="771" customWidth="1"/>
    <col min="6915" max="6916" width="13.7109375" style="771" customWidth="1"/>
    <col min="6917" max="7168" width="11.42578125" style="771"/>
    <col min="7169" max="7169" width="11.7109375" style="771" customWidth="1"/>
    <col min="7170" max="7170" width="44.5703125" style="771" customWidth="1"/>
    <col min="7171" max="7172" width="13.7109375" style="771" customWidth="1"/>
    <col min="7173" max="7424" width="11.42578125" style="771"/>
    <col min="7425" max="7425" width="11.7109375" style="771" customWidth="1"/>
    <col min="7426" max="7426" width="44.5703125" style="771" customWidth="1"/>
    <col min="7427" max="7428" width="13.7109375" style="771" customWidth="1"/>
    <col min="7429" max="7680" width="11.42578125" style="771"/>
    <col min="7681" max="7681" width="11.7109375" style="771" customWidth="1"/>
    <col min="7682" max="7682" width="44.5703125" style="771" customWidth="1"/>
    <col min="7683" max="7684" width="13.7109375" style="771" customWidth="1"/>
    <col min="7685" max="7936" width="11.42578125" style="771"/>
    <col min="7937" max="7937" width="11.7109375" style="771" customWidth="1"/>
    <col min="7938" max="7938" width="44.5703125" style="771" customWidth="1"/>
    <col min="7939" max="7940" width="13.7109375" style="771" customWidth="1"/>
    <col min="7941" max="8192" width="11.42578125" style="771"/>
    <col min="8193" max="8193" width="11.7109375" style="771" customWidth="1"/>
    <col min="8194" max="8194" width="44.5703125" style="771" customWidth="1"/>
    <col min="8195" max="8196" width="13.7109375" style="771" customWidth="1"/>
    <col min="8197" max="8448" width="11.42578125" style="771"/>
    <col min="8449" max="8449" width="11.7109375" style="771" customWidth="1"/>
    <col min="8450" max="8450" width="44.5703125" style="771" customWidth="1"/>
    <col min="8451" max="8452" width="13.7109375" style="771" customWidth="1"/>
    <col min="8453" max="8704" width="11.42578125" style="771"/>
    <col min="8705" max="8705" width="11.7109375" style="771" customWidth="1"/>
    <col min="8706" max="8706" width="44.5703125" style="771" customWidth="1"/>
    <col min="8707" max="8708" width="13.7109375" style="771" customWidth="1"/>
    <col min="8709" max="8960" width="11.42578125" style="771"/>
    <col min="8961" max="8961" width="11.7109375" style="771" customWidth="1"/>
    <col min="8962" max="8962" width="44.5703125" style="771" customWidth="1"/>
    <col min="8963" max="8964" width="13.7109375" style="771" customWidth="1"/>
    <col min="8965" max="9216" width="11.42578125" style="771"/>
    <col min="9217" max="9217" width="11.7109375" style="771" customWidth="1"/>
    <col min="9218" max="9218" width="44.5703125" style="771" customWidth="1"/>
    <col min="9219" max="9220" width="13.7109375" style="771" customWidth="1"/>
    <col min="9221" max="9472" width="11.42578125" style="771"/>
    <col min="9473" max="9473" width="11.7109375" style="771" customWidth="1"/>
    <col min="9474" max="9474" width="44.5703125" style="771" customWidth="1"/>
    <col min="9475" max="9476" width="13.7109375" style="771" customWidth="1"/>
    <col min="9477" max="9728" width="11.42578125" style="771"/>
    <col min="9729" max="9729" width="11.7109375" style="771" customWidth="1"/>
    <col min="9730" max="9730" width="44.5703125" style="771" customWidth="1"/>
    <col min="9731" max="9732" width="13.7109375" style="771" customWidth="1"/>
    <col min="9733" max="9984" width="11.42578125" style="771"/>
    <col min="9985" max="9985" width="11.7109375" style="771" customWidth="1"/>
    <col min="9986" max="9986" width="44.5703125" style="771" customWidth="1"/>
    <col min="9987" max="9988" width="13.7109375" style="771" customWidth="1"/>
    <col min="9989" max="10240" width="11.42578125" style="771"/>
    <col min="10241" max="10241" width="11.7109375" style="771" customWidth="1"/>
    <col min="10242" max="10242" width="44.5703125" style="771" customWidth="1"/>
    <col min="10243" max="10244" width="13.7109375" style="771" customWidth="1"/>
    <col min="10245" max="10496" width="11.42578125" style="771"/>
    <col min="10497" max="10497" width="11.7109375" style="771" customWidth="1"/>
    <col min="10498" max="10498" width="44.5703125" style="771" customWidth="1"/>
    <col min="10499" max="10500" width="13.7109375" style="771" customWidth="1"/>
    <col min="10501" max="10752" width="11.42578125" style="771"/>
    <col min="10753" max="10753" width="11.7109375" style="771" customWidth="1"/>
    <col min="10754" max="10754" width="44.5703125" style="771" customWidth="1"/>
    <col min="10755" max="10756" width="13.7109375" style="771" customWidth="1"/>
    <col min="10757" max="11008" width="11.42578125" style="771"/>
    <col min="11009" max="11009" width="11.7109375" style="771" customWidth="1"/>
    <col min="11010" max="11010" width="44.5703125" style="771" customWidth="1"/>
    <col min="11011" max="11012" width="13.7109375" style="771" customWidth="1"/>
    <col min="11013" max="11264" width="11.42578125" style="771"/>
    <col min="11265" max="11265" width="11.7109375" style="771" customWidth="1"/>
    <col min="11266" max="11266" width="44.5703125" style="771" customWidth="1"/>
    <col min="11267" max="11268" width="13.7109375" style="771" customWidth="1"/>
    <col min="11269" max="11520" width="11.42578125" style="771"/>
    <col min="11521" max="11521" width="11.7109375" style="771" customWidth="1"/>
    <col min="11522" max="11522" width="44.5703125" style="771" customWidth="1"/>
    <col min="11523" max="11524" width="13.7109375" style="771" customWidth="1"/>
    <col min="11525" max="11776" width="11.42578125" style="771"/>
    <col min="11777" max="11777" width="11.7109375" style="771" customWidth="1"/>
    <col min="11778" max="11778" width="44.5703125" style="771" customWidth="1"/>
    <col min="11779" max="11780" width="13.7109375" style="771" customWidth="1"/>
    <col min="11781" max="12032" width="11.42578125" style="771"/>
    <col min="12033" max="12033" width="11.7109375" style="771" customWidth="1"/>
    <col min="12034" max="12034" width="44.5703125" style="771" customWidth="1"/>
    <col min="12035" max="12036" width="13.7109375" style="771" customWidth="1"/>
    <col min="12037" max="12288" width="11.42578125" style="771"/>
    <col min="12289" max="12289" width="11.7109375" style="771" customWidth="1"/>
    <col min="12290" max="12290" width="44.5703125" style="771" customWidth="1"/>
    <col min="12291" max="12292" width="13.7109375" style="771" customWidth="1"/>
    <col min="12293" max="12544" width="11.42578125" style="771"/>
    <col min="12545" max="12545" width="11.7109375" style="771" customWidth="1"/>
    <col min="12546" max="12546" width="44.5703125" style="771" customWidth="1"/>
    <col min="12547" max="12548" width="13.7109375" style="771" customWidth="1"/>
    <col min="12549" max="12800" width="11.42578125" style="771"/>
    <col min="12801" max="12801" width="11.7109375" style="771" customWidth="1"/>
    <col min="12802" max="12802" width="44.5703125" style="771" customWidth="1"/>
    <col min="12803" max="12804" width="13.7109375" style="771" customWidth="1"/>
    <col min="12805" max="13056" width="11.42578125" style="771"/>
    <col min="13057" max="13057" width="11.7109375" style="771" customWidth="1"/>
    <col min="13058" max="13058" width="44.5703125" style="771" customWidth="1"/>
    <col min="13059" max="13060" width="13.7109375" style="771" customWidth="1"/>
    <col min="13061" max="13312" width="11.42578125" style="771"/>
    <col min="13313" max="13313" width="11.7109375" style="771" customWidth="1"/>
    <col min="13314" max="13314" width="44.5703125" style="771" customWidth="1"/>
    <col min="13315" max="13316" width="13.7109375" style="771" customWidth="1"/>
    <col min="13317" max="13568" width="11.42578125" style="771"/>
    <col min="13569" max="13569" width="11.7109375" style="771" customWidth="1"/>
    <col min="13570" max="13570" width="44.5703125" style="771" customWidth="1"/>
    <col min="13571" max="13572" width="13.7109375" style="771" customWidth="1"/>
    <col min="13573" max="13824" width="11.42578125" style="771"/>
    <col min="13825" max="13825" width="11.7109375" style="771" customWidth="1"/>
    <col min="13826" max="13826" width="44.5703125" style="771" customWidth="1"/>
    <col min="13827" max="13828" width="13.7109375" style="771" customWidth="1"/>
    <col min="13829" max="14080" width="11.42578125" style="771"/>
    <col min="14081" max="14081" width="11.7109375" style="771" customWidth="1"/>
    <col min="14082" max="14082" width="44.5703125" style="771" customWidth="1"/>
    <col min="14083" max="14084" width="13.7109375" style="771" customWidth="1"/>
    <col min="14085" max="14336" width="11.42578125" style="771"/>
    <col min="14337" max="14337" width="11.7109375" style="771" customWidth="1"/>
    <col min="14338" max="14338" width="44.5703125" style="771" customWidth="1"/>
    <col min="14339" max="14340" width="13.7109375" style="771" customWidth="1"/>
    <col min="14341" max="14592" width="11.42578125" style="771"/>
    <col min="14593" max="14593" width="11.7109375" style="771" customWidth="1"/>
    <col min="14594" max="14594" width="44.5703125" style="771" customWidth="1"/>
    <col min="14595" max="14596" width="13.7109375" style="771" customWidth="1"/>
    <col min="14597" max="14848" width="11.42578125" style="771"/>
    <col min="14849" max="14849" width="11.7109375" style="771" customWidth="1"/>
    <col min="14850" max="14850" width="44.5703125" style="771" customWidth="1"/>
    <col min="14851" max="14852" width="13.7109375" style="771" customWidth="1"/>
    <col min="14853" max="15104" width="11.42578125" style="771"/>
    <col min="15105" max="15105" width="11.7109375" style="771" customWidth="1"/>
    <col min="15106" max="15106" width="44.5703125" style="771" customWidth="1"/>
    <col min="15107" max="15108" width="13.7109375" style="771" customWidth="1"/>
    <col min="15109" max="15360" width="11.42578125" style="771"/>
    <col min="15361" max="15361" width="11.7109375" style="771" customWidth="1"/>
    <col min="15362" max="15362" width="44.5703125" style="771" customWidth="1"/>
    <col min="15363" max="15364" width="13.7109375" style="771" customWidth="1"/>
    <col min="15365" max="15616" width="11.42578125" style="771"/>
    <col min="15617" max="15617" width="11.7109375" style="771" customWidth="1"/>
    <col min="15618" max="15618" width="44.5703125" style="771" customWidth="1"/>
    <col min="15619" max="15620" width="13.7109375" style="771" customWidth="1"/>
    <col min="15621" max="15872" width="11.42578125" style="771"/>
    <col min="15873" max="15873" width="11.7109375" style="771" customWidth="1"/>
    <col min="15874" max="15874" width="44.5703125" style="771" customWidth="1"/>
    <col min="15875" max="15876" width="13.7109375" style="771" customWidth="1"/>
    <col min="15877" max="16128" width="11.42578125" style="771"/>
    <col min="16129" max="16129" width="11.7109375" style="771" customWidth="1"/>
    <col min="16130" max="16130" width="44.5703125" style="771" customWidth="1"/>
    <col min="16131" max="16132" width="13.7109375" style="771" customWidth="1"/>
    <col min="16133" max="16384" width="11.42578125" style="771"/>
  </cols>
  <sheetData>
    <row r="1" spans="1:7">
      <c r="B1" s="811" t="s">
        <v>913</v>
      </c>
    </row>
    <row r="3" spans="1:7">
      <c r="B3" s="811" t="s">
        <v>8</v>
      </c>
    </row>
    <row r="4" spans="1:7" ht="11.25" thickBot="1">
      <c r="B4" s="811"/>
    </row>
    <row r="5" spans="1:7" ht="11.25" thickBot="1">
      <c r="A5" s="772"/>
      <c r="B5" s="1290" t="s">
        <v>914</v>
      </c>
      <c r="C5" s="774">
        <v>42460</v>
      </c>
      <c r="D5" s="774">
        <v>42369</v>
      </c>
    </row>
    <row r="6" spans="1:7" ht="11.25" thickBot="1">
      <c r="B6" s="1291"/>
      <c r="C6" s="838" t="s">
        <v>292</v>
      </c>
      <c r="D6" s="838" t="s">
        <v>292</v>
      </c>
    </row>
    <row r="7" spans="1:7" s="767" customFormat="1" ht="11.25" thickBot="1">
      <c r="B7" s="94" t="s">
        <v>915</v>
      </c>
      <c r="C7" s="840">
        <v>16845270</v>
      </c>
      <c r="D7" s="840">
        <v>22953502</v>
      </c>
      <c r="E7" s="831"/>
      <c r="F7" s="831"/>
      <c r="G7" s="831"/>
    </row>
    <row r="8" spans="1:7" s="767" customFormat="1" ht="11.25" thickBot="1">
      <c r="B8" s="94" t="s">
        <v>916</v>
      </c>
      <c r="C8" s="840">
        <v>0</v>
      </c>
      <c r="D8" s="840">
        <v>341476</v>
      </c>
      <c r="E8" s="831"/>
      <c r="F8" s="831"/>
      <c r="G8" s="831"/>
    </row>
    <row r="9" spans="1:7" s="767" customFormat="1" ht="11.25" thickBot="1">
      <c r="B9" s="94" t="s">
        <v>917</v>
      </c>
      <c r="C9" s="840">
        <v>0</v>
      </c>
      <c r="D9" s="840">
        <v>10978</v>
      </c>
      <c r="E9" s="831"/>
      <c r="F9" s="831"/>
      <c r="G9" s="831"/>
    </row>
    <row r="10" spans="1:7" ht="11.25" thickBot="1">
      <c r="B10" s="94" t="s">
        <v>918</v>
      </c>
      <c r="C10" s="840">
        <v>17865</v>
      </c>
      <c r="D10" s="840">
        <v>11152</v>
      </c>
      <c r="E10" s="831"/>
      <c r="F10" s="831"/>
    </row>
    <row r="11" spans="1:7" ht="11.25" thickBot="1">
      <c r="B11" s="94" t="s">
        <v>919</v>
      </c>
      <c r="C11" s="840">
        <v>31516</v>
      </c>
      <c r="D11" s="840">
        <v>51965</v>
      </c>
      <c r="E11" s="831"/>
      <c r="F11" s="831"/>
    </row>
    <row r="12" spans="1:7" ht="11.25" thickBot="1">
      <c r="B12" s="94" t="s">
        <v>920</v>
      </c>
      <c r="C12" s="840">
        <v>0</v>
      </c>
      <c r="D12" s="840">
        <v>52229</v>
      </c>
      <c r="E12" s="831"/>
      <c r="F12" s="831"/>
    </row>
    <row r="13" spans="1:7" ht="11.25" thickBot="1">
      <c r="B13" s="94" t="s">
        <v>921</v>
      </c>
      <c r="C13" s="840">
        <v>173751</v>
      </c>
      <c r="D13" s="840">
        <v>1207737</v>
      </c>
      <c r="E13" s="831"/>
      <c r="F13" s="831"/>
    </row>
    <row r="14" spans="1:7" ht="11.25" thickBot="1">
      <c r="B14" s="1069" t="s">
        <v>1</v>
      </c>
      <c r="C14" s="841">
        <f>SUM(C7:C13)</f>
        <v>17068402</v>
      </c>
      <c r="D14" s="841">
        <f>SUM(D7:D13)</f>
        <v>24629039</v>
      </c>
    </row>
    <row r="15" spans="1:7">
      <c r="B15" s="842"/>
      <c r="C15" s="843"/>
      <c r="D15" s="843"/>
    </row>
    <row r="16" spans="1:7">
      <c r="B16" s="844" t="s">
        <v>6</v>
      </c>
      <c r="C16" s="843"/>
      <c r="D16" s="843"/>
    </row>
    <row r="17" spans="1:4" ht="11.25" thickBot="1"/>
    <row r="18" spans="1:4" ht="11.25" thickBot="1">
      <c r="A18" s="772"/>
      <c r="B18" s="1290" t="s">
        <v>914</v>
      </c>
      <c r="C18" s="774">
        <v>42460</v>
      </c>
      <c r="D18" s="774">
        <v>42369</v>
      </c>
    </row>
    <row r="19" spans="1:4" ht="11.25" thickBot="1">
      <c r="B19" s="1291"/>
      <c r="C19" s="838" t="s">
        <v>292</v>
      </c>
      <c r="D19" s="838" t="s">
        <v>292</v>
      </c>
    </row>
    <row r="20" spans="1:4" ht="11.25" thickBot="1">
      <c r="B20" s="94" t="s">
        <v>921</v>
      </c>
      <c r="C20" s="840">
        <v>9252</v>
      </c>
      <c r="D20" s="840">
        <v>149181</v>
      </c>
    </row>
    <row r="21" spans="1:4" ht="11.25" thickBot="1">
      <c r="B21" s="1069" t="s">
        <v>1</v>
      </c>
      <c r="C21" s="841">
        <v>9252</v>
      </c>
      <c r="D21" s="841">
        <v>149181</v>
      </c>
    </row>
    <row r="22" spans="1:4">
      <c r="B22" s="845"/>
      <c r="C22" s="846"/>
      <c r="D22" s="846"/>
    </row>
    <row r="23" spans="1:4">
      <c r="B23" s="847" t="s">
        <v>5</v>
      </c>
      <c r="C23" s="846"/>
      <c r="D23" s="846"/>
    </row>
    <row r="24" spans="1:4" ht="11.25" thickBot="1">
      <c r="B24" s="845"/>
      <c r="C24" s="846"/>
      <c r="D24" s="846"/>
    </row>
    <row r="25" spans="1:4" ht="11.25" thickBot="1">
      <c r="A25" s="772"/>
      <c r="B25" s="1290" t="s">
        <v>914</v>
      </c>
      <c r="C25" s="774">
        <v>42460</v>
      </c>
      <c r="D25" s="774">
        <v>42369</v>
      </c>
    </row>
    <row r="26" spans="1:4" ht="11.25" thickBot="1">
      <c r="B26" s="1291"/>
      <c r="C26" s="848" t="s">
        <v>292</v>
      </c>
      <c r="D26" s="848" t="s">
        <v>292</v>
      </c>
    </row>
    <row r="27" spans="1:4" ht="11.25" thickBot="1">
      <c r="B27" s="1070" t="s">
        <v>922</v>
      </c>
      <c r="C27" s="840">
        <v>11335</v>
      </c>
      <c r="D27" s="840">
        <v>195620</v>
      </c>
    </row>
    <row r="28" spans="1:4" ht="11.25" thickBot="1">
      <c r="B28" s="94" t="s">
        <v>923</v>
      </c>
      <c r="C28" s="769">
        <v>181357</v>
      </c>
      <c r="D28" s="840">
        <v>295762</v>
      </c>
    </row>
    <row r="29" spans="1:4" ht="11.25" thickBot="1">
      <c r="B29" s="94" t="s">
        <v>924</v>
      </c>
      <c r="C29" s="840">
        <v>535</v>
      </c>
      <c r="D29" s="840">
        <v>33655</v>
      </c>
    </row>
    <row r="30" spans="1:4" ht="11.25" thickBot="1">
      <c r="B30" s="1071" t="s">
        <v>1</v>
      </c>
      <c r="C30" s="841">
        <v>193227</v>
      </c>
      <c r="D30" s="841">
        <v>525037</v>
      </c>
    </row>
    <row r="32" spans="1:4">
      <c r="C32" s="769"/>
    </row>
    <row r="33" spans="1:3">
      <c r="B33" s="16" t="s">
        <v>925</v>
      </c>
    </row>
    <row r="34" spans="1:3" ht="11.25" thickBot="1">
      <c r="B34" s="811"/>
    </row>
    <row r="35" spans="1:3" ht="11.25" thickBot="1">
      <c r="A35" s="772"/>
      <c r="B35" s="797" t="s">
        <v>412</v>
      </c>
      <c r="C35" s="797" t="s">
        <v>292</v>
      </c>
    </row>
    <row r="36" spans="1:3" ht="11.25" thickBot="1">
      <c r="B36" s="839" t="s">
        <v>8</v>
      </c>
      <c r="C36" s="849">
        <v>23859848.524999999</v>
      </c>
    </row>
    <row r="37" spans="1:3" ht="11.25" thickBot="1">
      <c r="B37" s="839" t="s">
        <v>6</v>
      </c>
      <c r="C37" s="849">
        <v>65528</v>
      </c>
    </row>
    <row r="38" spans="1:3" ht="11.25" thickBot="1">
      <c r="B38" s="839" t="s">
        <v>5</v>
      </c>
      <c r="C38" s="849">
        <v>624780</v>
      </c>
    </row>
    <row r="39" spans="1:3" ht="11.25" thickBot="1">
      <c r="B39" s="797" t="s">
        <v>278</v>
      </c>
      <c r="C39" s="841">
        <v>24550156.294</v>
      </c>
    </row>
    <row r="43" spans="1:3">
      <c r="C43" s="769"/>
    </row>
  </sheetData>
  <mergeCells count="3">
    <mergeCell ref="B5:B6"/>
    <mergeCell ref="B18:B19"/>
    <mergeCell ref="B25:B26"/>
  </mergeCells>
  <printOptions horizontalCentered="1" verticalCentered="1"/>
  <pageMargins left="0" right="0" top="0.39370078740157483" bottom="0.39370078740157483" header="0" footer="0"/>
  <pageSetup orientation="portrait" r:id="rId1"/>
  <headerFooter alignWithMargins="0">
    <oddHeader>&amp;F</oddHead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RowHeight="15" customHeight="1"/>
  <cols>
    <col min="1" max="1" width="11.42578125" style="1"/>
    <col min="2" max="3" width="31" style="1" customWidth="1"/>
    <col min="4" max="16384" width="11.42578125" style="1"/>
  </cols>
  <sheetData>
    <row r="1" spans="1:3" ht="15" customHeight="1">
      <c r="B1" s="1" t="s">
        <v>11</v>
      </c>
    </row>
    <row r="3" spans="1:3" ht="15" customHeight="1">
      <c r="A3" s="8"/>
      <c r="B3" s="14" t="s">
        <v>109</v>
      </c>
      <c r="C3" s="14" t="s">
        <v>110</v>
      </c>
    </row>
    <row r="4" spans="1:3" ht="15" customHeight="1">
      <c r="A4" s="15" t="s">
        <v>102</v>
      </c>
      <c r="B4" s="8" t="s">
        <v>88</v>
      </c>
      <c r="C4" s="8" t="s">
        <v>95</v>
      </c>
    </row>
    <row r="5" spans="1:3" ht="15" customHeight="1">
      <c r="A5" s="15" t="s">
        <v>103</v>
      </c>
      <c r="B5" s="8" t="s">
        <v>89</v>
      </c>
      <c r="C5" s="8" t="s">
        <v>96</v>
      </c>
    </row>
    <row r="6" spans="1:3" ht="15" customHeight="1">
      <c r="A6" s="15" t="s">
        <v>104</v>
      </c>
      <c r="B6" s="8" t="s">
        <v>90</v>
      </c>
      <c r="C6" s="8" t="s">
        <v>97</v>
      </c>
    </row>
    <row r="7" spans="1:3" ht="15" customHeight="1">
      <c r="A7" s="15" t="s">
        <v>105</v>
      </c>
      <c r="B7" s="8" t="s">
        <v>91</v>
      </c>
      <c r="C7" s="8" t="s">
        <v>98</v>
      </c>
    </row>
    <row r="8" spans="1:3" ht="15" customHeight="1">
      <c r="A8" s="15" t="s">
        <v>106</v>
      </c>
      <c r="B8" s="8" t="s">
        <v>92</v>
      </c>
      <c r="C8" s="8" t="s">
        <v>99</v>
      </c>
    </row>
    <row r="9" spans="1:3" ht="15" customHeight="1">
      <c r="A9" s="15" t="s">
        <v>107</v>
      </c>
      <c r="B9" s="8" t="s">
        <v>93</v>
      </c>
      <c r="C9" s="8" t="s">
        <v>100</v>
      </c>
    </row>
    <row r="10" spans="1:3" ht="15" customHeight="1">
      <c r="A10" s="15" t="s">
        <v>108</v>
      </c>
      <c r="B10" s="8" t="s">
        <v>94</v>
      </c>
      <c r="C10" s="8" t="s">
        <v>101</v>
      </c>
    </row>
    <row r="13" spans="1:3" ht="15" customHeight="1">
      <c r="B13" s="1" t="s">
        <v>111</v>
      </c>
    </row>
    <row r="15" spans="1:3" ht="15" customHeight="1">
      <c r="A15" s="15" t="s">
        <v>102</v>
      </c>
      <c r="B15" s="8" t="s">
        <v>91</v>
      </c>
    </row>
    <row r="16" spans="1:3" ht="15" customHeight="1">
      <c r="A16" s="15" t="s">
        <v>103</v>
      </c>
      <c r="B16" s="1" t="s">
        <v>112</v>
      </c>
    </row>
    <row r="17" spans="1:3" ht="15" customHeight="1">
      <c r="A17" s="15" t="s">
        <v>104</v>
      </c>
      <c r="B17" s="1" t="s">
        <v>113</v>
      </c>
    </row>
    <row r="18" spans="1:3" ht="15" customHeight="1">
      <c r="A18" s="15" t="s">
        <v>105</v>
      </c>
      <c r="B18" s="1" t="s">
        <v>114</v>
      </c>
    </row>
    <row r="19" spans="1:3" ht="15" customHeight="1">
      <c r="A19" s="15" t="s">
        <v>106</v>
      </c>
      <c r="B19" s="1" t="s">
        <v>115</v>
      </c>
    </row>
    <row r="22" spans="1:3" ht="15" customHeight="1">
      <c r="B22" s="1" t="s">
        <v>12</v>
      </c>
    </row>
    <row r="24" spans="1:3" ht="15" customHeight="1">
      <c r="B24" s="14" t="s">
        <v>109</v>
      </c>
      <c r="C24" s="14" t="s">
        <v>110</v>
      </c>
    </row>
    <row r="25" spans="1:3" ht="15" customHeight="1">
      <c r="A25" s="15" t="s">
        <v>102</v>
      </c>
      <c r="B25" s="8" t="s">
        <v>91</v>
      </c>
      <c r="C25" s="1" t="s">
        <v>121</v>
      </c>
    </row>
    <row r="26" spans="1:3" ht="15" customHeight="1">
      <c r="A26" s="15" t="s">
        <v>103</v>
      </c>
      <c r="B26" s="1" t="s">
        <v>116</v>
      </c>
      <c r="C26" s="1" t="s">
        <v>122</v>
      </c>
    </row>
    <row r="27" spans="1:3" ht="15" customHeight="1">
      <c r="A27" s="15" t="s">
        <v>104</v>
      </c>
      <c r="B27" s="1" t="s">
        <v>112</v>
      </c>
      <c r="C27" s="1" t="s">
        <v>123</v>
      </c>
    </row>
    <row r="28" spans="1:3" ht="15" customHeight="1">
      <c r="A28" s="15" t="s">
        <v>105</v>
      </c>
      <c r="B28" s="1" t="s">
        <v>117</v>
      </c>
      <c r="C28" s="1" t="s">
        <v>124</v>
      </c>
    </row>
    <row r="29" spans="1:3" ht="15" customHeight="1">
      <c r="A29" s="15" t="s">
        <v>106</v>
      </c>
      <c r="B29" s="1" t="s">
        <v>118</v>
      </c>
      <c r="C29" s="1" t="s">
        <v>125</v>
      </c>
    </row>
    <row r="30" spans="1:3" ht="15" customHeight="1">
      <c r="A30" s="15" t="s">
        <v>107</v>
      </c>
      <c r="B30" s="1" t="s">
        <v>119</v>
      </c>
      <c r="C30" s="1" t="s">
        <v>126</v>
      </c>
    </row>
    <row r="31" spans="1:3" ht="15" customHeight="1">
      <c r="A31" s="15" t="s">
        <v>108</v>
      </c>
      <c r="B31" s="1" t="s">
        <v>120</v>
      </c>
      <c r="C31" s="1" t="s">
        <v>127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C4372-58E8-43EE-BF7E-0B1C9E52FC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</vt:i4>
      </vt:variant>
    </vt:vector>
  </HeadingPairs>
  <TitlesOfParts>
    <vt:vector size="55" baseType="lpstr">
      <vt:lpstr>Activo</vt:lpstr>
      <vt:lpstr>Pasivo</vt:lpstr>
      <vt:lpstr>Estado de Resultado</vt:lpstr>
      <vt:lpstr>Flujo </vt:lpstr>
      <vt:lpstr>Eº Cambio Patrimonio</vt:lpstr>
      <vt:lpstr>Nuevos pronunciamientos</vt:lpstr>
      <vt:lpstr>Subsidiarias</vt:lpstr>
      <vt:lpstr>N2.2L ME</vt:lpstr>
      <vt:lpstr>N2.W Reclasificaciones</vt:lpstr>
      <vt:lpstr>N3 Series</vt:lpstr>
      <vt:lpstr>N4 Minoritarios</vt:lpstr>
      <vt:lpstr>N5 Otros Ing y Gtos</vt:lpstr>
      <vt:lpstr>N6 EEFF Cons e Ind</vt:lpstr>
      <vt:lpstr>N7 E y EQ</vt:lpstr>
      <vt:lpstr>N8 Clase de instrumentos finan</vt:lpstr>
      <vt:lpstr>AFR, corriente</vt:lpstr>
      <vt:lpstr>AFR, no corriente</vt:lpstr>
      <vt:lpstr>Prestamos periodo actual</vt:lpstr>
      <vt:lpstr>Prestamos periodo anterior</vt:lpstr>
      <vt:lpstr>Bonos periodo actual </vt:lpstr>
      <vt:lpstr>Bonos periodo anterior </vt:lpstr>
      <vt:lpstr>Riesgo de credito</vt:lpstr>
      <vt:lpstr>Perfil vencimiento</vt:lpstr>
      <vt:lpstr>Tasa de interes</vt:lpstr>
      <vt:lpstr>Analisis sensibilizacion</vt:lpstr>
      <vt:lpstr>Equivalentes al efectivo</vt:lpstr>
      <vt:lpstr>Acreedores comerciales (2)</vt:lpstr>
      <vt:lpstr>Acreed Comer x vencim (2)</vt:lpstr>
      <vt:lpstr>Valor justo</vt:lpstr>
      <vt:lpstr>N9 CxC</vt:lpstr>
      <vt:lpstr>N9 CxP</vt:lpstr>
      <vt:lpstr>N9 Transacciones</vt:lpstr>
      <vt:lpstr>N9 Directorio y Comité</vt:lpstr>
      <vt:lpstr>N10 Inventarios </vt:lpstr>
      <vt:lpstr>Nic 38 Intangibles</vt:lpstr>
      <vt:lpstr>Nic 16 PPyE</vt:lpstr>
      <vt:lpstr>N15 Provisiones</vt:lpstr>
      <vt:lpstr>N16 Garantias y Rest</vt:lpstr>
      <vt:lpstr>N17 Ingresos ordinario</vt:lpstr>
      <vt:lpstr>N18 Arrendamiento Operativo</vt:lpstr>
      <vt:lpstr>N19 Beneficios empleados</vt:lpstr>
      <vt:lpstr>N20 Dif. de cambio</vt:lpstr>
      <vt:lpstr>N21 Otros gastos</vt:lpstr>
      <vt:lpstr>N22 Costo Financ</vt:lpstr>
      <vt:lpstr>Renta y Diferido</vt:lpstr>
      <vt:lpstr>N24 Ganancias por acción</vt:lpstr>
      <vt:lpstr>N25 Segmento</vt:lpstr>
      <vt:lpstr>Medio ambiente</vt:lpstr>
      <vt:lpstr>Renovación Directorio</vt:lpstr>
      <vt:lpstr>Activo!Área_de_impresión</vt:lpstr>
      <vt:lpstr>'Eº Cambio Patrimonio'!Área_de_impresión</vt:lpstr>
      <vt:lpstr>'Estado de Resultado'!Área_de_impresión</vt:lpstr>
      <vt:lpstr>'Flujo '!Área_de_impresión</vt:lpstr>
      <vt:lpstr>'N8 Clase de instrumentos finan'!Área_de_impresión</vt:lpstr>
      <vt:lpstr>Pasivo!Área_de_impresión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Stephanie Baier Arocha</cp:lastModifiedBy>
  <cp:lastPrinted>2016-04-14T20:55:13Z</cp:lastPrinted>
  <dcterms:created xsi:type="dcterms:W3CDTF">2010-04-27T01:25:10Z</dcterms:created>
  <dcterms:modified xsi:type="dcterms:W3CDTF">2016-05-27T17:18:19Z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