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codeName="ThisWorkbook"/>
  <xr:revisionPtr revIDLastSave="0" documentId="13_ncr:1_{216E7679-B193-4F79-B019-AD9EE6E2FCB6}" xr6:coauthVersionLast="47" xr6:coauthVersionMax="47" xr10:uidLastSave="{00000000-0000-0000-0000-000000000000}"/>
  <bookViews>
    <workbookView xWindow="-110" yWindow="-110" windowWidth="19420" windowHeight="10300" tabRatio="870" xr2:uid="{00000000-000D-0000-FFFF-FFFF00000000}"/>
  </bookViews>
  <sheets>
    <sheet name=" Assets" sheetId="5" r:id="rId1"/>
    <sheet name="Liabilities" sheetId="6" r:id="rId2"/>
    <sheet name=" Result" sheetId="7" r:id="rId3"/>
    <sheet name=" Flow" sheetId="8" r:id="rId4"/>
    <sheet name="Assets changes" sheetId="9" r:id="rId5"/>
    <sheet name=" N2.2 Reclassifications" sheetId="12" r:id="rId6"/>
    <sheet name=" N3 Maturity Profile" sheetId="13" r:id="rId7"/>
    <sheet name=" N6 Board of Directors" sheetId="23" r:id="rId8"/>
    <sheet name=" N15.2 Lease liabilities" sheetId="48" r:id="rId9"/>
    <sheet name=" N16 Deffered tax" sheetId="42" r:id="rId10"/>
    <sheet name=" N17.3 Instruments" sheetId="43" r:id="rId11"/>
    <sheet name=" N16.7 Promissory Notes" sheetId="49" r:id="rId12"/>
    <sheet name=" N17.4 ST Loans" sheetId="50" r:id="rId13"/>
    <sheet name=" N17.4 LT Loans" sheetId="51" r:id="rId14"/>
    <sheet name=" N17.4 ST Bonds" sheetId="52" r:id="rId15"/>
    <sheet name=" N16.4 SI and SF Reconciliation" sheetId="54" state="hidden" r:id="rId16"/>
    <sheet name=" N17.4 LT Bonds" sheetId="53" r:id="rId17"/>
    <sheet name=" N20 Employee Benefits" sheetId="59" r:id="rId18"/>
    <sheet name=" N21 Non-Financial Liabilities" sheetId="60" r:id="rId19"/>
    <sheet name="N25 Ordinary Revenues" sheetId="26" r:id="rId20"/>
    <sheet name=" N26 Other Expenses" sheetId="27" r:id="rId21"/>
    <sheet name=" N27 Other Income and Expenses" sheetId="28" r:id="rId22"/>
    <sheet name=" N29 Discontinued Operations" sheetId="31" state="hidden" r:id="rId23"/>
    <sheet name=" N30 Segments" sheetId="32" r:id="rId24"/>
    <sheet name=" N32 Subsidiaries" sheetId="35" r:id="rId25"/>
    <sheet name=" N34.1 Covenant AA" sheetId="69" r:id="rId26"/>
    <sheet name=" CovenantAC" sheetId="70" state="hidden" r:id="rId27"/>
    <sheet name=" N6 CxC CxP Related" sheetId="62" state="hidden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__DAT11">#REF!</definedName>
    <definedName name="___DAT9">#REF!</definedName>
    <definedName name="__123Graph_A" hidden="1">#REF!</definedName>
    <definedName name="__123Graph_ACAPTACIO" hidden="1">#REF!</definedName>
    <definedName name="__123Graph_ACAPTUEN" hidden="1">#REF!</definedName>
    <definedName name="__123Graph_BCAPTUEN" hidden="1">#REF!</definedName>
    <definedName name="__123Graph_CCAPTUEN" hidden="1">#REF!</definedName>
    <definedName name="__123Graph_DCAPTUEN" hidden="1">#REF!</definedName>
    <definedName name="__123Graph_X" hidden="1">#REF!</definedName>
    <definedName name="__123Graph_XCAPTACIO" hidden="1">#REF!</definedName>
    <definedName name="__123Graph_XCAPTUEN" hidden="1">#REF!</definedName>
    <definedName name="__DAT11">#REF!</definedName>
    <definedName name="__DAT9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xlnm._FilterDatabase" localSheetId="9" hidden="1">'[1]N16 Impuestos Dif'!$B$19:$D$33</definedName>
    <definedName name="_xlnm._FilterDatabase" localSheetId="27" hidden="1">'[2]N6 CxC CxP Relacionadas'!$C$12:$M$65</definedName>
    <definedName name="_hyt">#REF!</definedName>
    <definedName name="_Key1" hidden="1">#REF!</definedName>
    <definedName name="_Key2" hidden="1">#REF!</definedName>
    <definedName name="_Order1" hidden="1">0</definedName>
    <definedName name="_Regression_Int" hidden="1">1</definedName>
    <definedName name="_Sort" hidden="1">#REF!</definedName>
    <definedName name="AccessDatabase" hidden="1">"F:\AndersonLegal\Modificado\ANEXOC2000 PARA SOCIEDADES.mdb"</definedName>
    <definedName name="amortización">#REF!</definedName>
    <definedName name="anscount" hidden="1">1</definedName>
    <definedName name="año02">#REF!</definedName>
    <definedName name="AS2DocOpenMode" hidden="1">"AS2DocumentEdit"</definedName>
    <definedName name="AS2LinkLS" hidden="1">#REF!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CALEND" hidden="1">{"'18'!$A$5:$M$18"}</definedName>
    <definedName name="cas" hidden="1">{"'18'!$A$5:$M$18"}</definedName>
    <definedName name="Chile">#REF!</definedName>
    <definedName name="Cias">#REF!</definedName>
    <definedName name="Contractual">#REF!</definedName>
    <definedName name="DME_Dirty" hidden="1">"Falso"</definedName>
    <definedName name="DME_DocumentFlags" hidden="1">"1"</definedName>
    <definedName name="DME_DocumentID" hidden="1">"::ODMA\DME-MSE\PC-37552"</definedName>
    <definedName name="DME_DocumentOpened" hidden="1">"Verdadero"</definedName>
    <definedName name="DME_DocumentTitle" hidden="1">"PC-37552 - formulario readquisición de acciones - epsa"</definedName>
    <definedName name="DME_LocalFile" hidden="1">"Falso"</definedName>
    <definedName name="DME_NextWindowNumber" hidden="1">"2"</definedName>
    <definedName name="Empleados">#REF!</definedName>
    <definedName name="ERE" hidden="1">{"'18'!$A$5:$M$18"}</definedName>
    <definedName name="ewew" hidden="1">{"'18'!$A$5:$M$18"}</definedName>
    <definedName name="fdgf">#REF!</definedName>
    <definedName name="FECHA">#REF!</definedName>
    <definedName name="FECHA_ACT">#REF!</definedName>
    <definedName name="FECHA_ANT">#REF!</definedName>
    <definedName name="Fechas">#REF!</definedName>
    <definedName name="HOLA" hidden="1">{"'18'!$A$5:$M$18"}</definedName>
    <definedName name="HTML_CodePage" hidden="1">1252</definedName>
    <definedName name="HTML_Control" hidden="1">{"'PACÍFICO12'!$A$1:$E$6"}</definedName>
    <definedName name="Html_control1" hidden="1">{"'18'!$A$5:$M$18"}</definedName>
    <definedName name="HTML_Description" hidden="1">""</definedName>
    <definedName name="HTML_Email" hidden="1">""</definedName>
    <definedName name="HTML_Header" hidden="1">"PACÍFICO12"</definedName>
    <definedName name="HTML_LastUpdate" hidden="1">"11/12/01"</definedName>
    <definedName name="HTML_LineAfter" hidden="1">FALSE</definedName>
    <definedName name="HTML_LineBefore" hidden="1">FALSE</definedName>
    <definedName name="HTML_Name" hidden="1">"GERENCIA DE SISTEMAS"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"\\Sap1002264\c\COMPAQ\HTML.htm"</definedName>
    <definedName name="HTML_PathTemplate" hidden="1">"D:\Pruebas\HTML.htm"</definedName>
    <definedName name="HTML_Title" hidden="1">"Planeacion 2002-cto11"</definedName>
    <definedName name="ijij">#REF!</definedName>
    <definedName name="ind" hidden="1">{"'18'!$A$5:$M$18"}</definedName>
    <definedName name="Indus" hidden="1">{"'18'!$A$5:$M$18"}</definedName>
    <definedName name="Merck" hidden="1">{"'18'!$A$5:$M$18"}</definedName>
    <definedName name="MES">#REF!</definedName>
    <definedName name="MESA">#REF!</definedName>
    <definedName name="monedas">#REF!</definedName>
    <definedName name="PATRIMONIO_Y_PASIVOS">#REF!</definedName>
    <definedName name="ppe">#REF!</definedName>
    <definedName name="ppevsdsd">#REF!</definedName>
    <definedName name="Pptomol06revisrefino" hidden="1">{"'18'!$A$5:$M$18"}</definedName>
    <definedName name="REE" hidden="1">{"'18'!$A$5:$M$18"}</definedName>
    <definedName name="rei" hidden="1">{"'18'!$A$5:$M$18"}</definedName>
    <definedName name="Resumen" hidden="1">#REF!</definedName>
    <definedName name="reti" hidden="1">{"'18'!$A$5:$M$18"}</definedName>
    <definedName name="retiro" hidden="1">{"'18'!$A$5:$M$18"}</definedName>
    <definedName name="SAPBEXhrIndnt" hidden="1">"Wide"</definedName>
    <definedName name="SAPsysID" hidden="1">"708C5W7SBKP804JT78WJ0JNKI"</definedName>
    <definedName name="SAPwbID" hidden="1">"ARS"</definedName>
    <definedName name="sencount" hidden="1">1</definedName>
    <definedName name="SI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999999999</definedName>
    <definedName name="TablaHistorico" hidden="1">#REF!</definedName>
    <definedName name="TEST0">#REF!</definedName>
    <definedName name="TESTHKEY">#REF!</definedName>
    <definedName name="TESTKEYS">#REF!</definedName>
    <definedName name="TESTVKEY">#REF!</definedName>
    <definedName name="TextRefCopyRangeCount" hidden="1">13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util" hidden="1">{"'Hoja2'!$A$4:$H$68"}</definedName>
    <definedName name="v0">#REF!</definedName>
    <definedName name="xa" hidden="1">{"'Hoja2'!$A$4:$H$68"}</definedName>
    <definedName name="XREF_COLUMN_1" hidden="1">#REF!</definedName>
    <definedName name="XREF_COLUMN_2" hidden="1">#REF!</definedName>
    <definedName name="XREF_COLUMN_3" hidden="1">#REF!</definedName>
    <definedName name="XREF_COLUMN_4" hidden="1">#REF!</definedName>
    <definedName name="XRefActiveRow" hidden="1">#REF!</definedName>
    <definedName name="XRefColumnsCount" hidden="1">4</definedName>
    <definedName name="XRefCopy1" hidden="1">#REF!</definedName>
    <definedName name="XRefCopy1Row" hidden="1">#REF!</definedName>
    <definedName name="XRefCopy2" hidden="1">#REF!</definedName>
    <definedName name="XRefCopy3" hidden="1">#REF!</definedName>
    <definedName name="XRefCopy3Row" hidden="1">#REF!</definedName>
    <definedName name="XRefCopyRangeCount" hidden="1">3</definedName>
    <definedName name="XRefPaste1" hidden="1">#REF!</definedName>
    <definedName name="XRefPaste1Row" hidden="1">#REF!</definedName>
    <definedName name="XRefPaste2" hidden="1">#REF!</definedName>
    <definedName name="XRefPaste2Row" hidden="1">#REF!</definedName>
    <definedName name="XRefPasteRangeCount" hidden="1">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54" l="1"/>
  <c r="F7" i="54"/>
  <c r="F34" i="54" l="1"/>
  <c r="E34" i="54"/>
  <c r="N16" i="54" l="1"/>
  <c r="D49" i="54" l="1"/>
  <c r="D47" i="54"/>
  <c r="D50" i="54" s="1"/>
  <c r="F49" i="54"/>
  <c r="E49" i="54"/>
  <c r="E47" i="54"/>
  <c r="F45" i="54"/>
  <c r="F44" i="54"/>
  <c r="H44" i="54" s="1"/>
  <c r="F43" i="54"/>
  <c r="G49" i="54"/>
  <c r="C49" i="54"/>
  <c r="H48" i="54"/>
  <c r="H49" i="54" s="1"/>
  <c r="G47" i="54"/>
  <c r="G50" i="54" s="1"/>
  <c r="C47" i="54"/>
  <c r="H46" i="54"/>
  <c r="H37" i="54"/>
  <c r="H35" i="54"/>
  <c r="H33" i="54"/>
  <c r="H38" i="54"/>
  <c r="G38" i="54"/>
  <c r="F38" i="54"/>
  <c r="D38" i="54"/>
  <c r="C38" i="54"/>
  <c r="G36" i="54"/>
  <c r="D36" i="54"/>
  <c r="D39" i="54" s="1"/>
  <c r="C36" i="54"/>
  <c r="E38" i="54"/>
  <c r="E36" i="54"/>
  <c r="F32" i="54"/>
  <c r="F36" i="54" s="1"/>
  <c r="F39" i="54" s="1"/>
  <c r="F47" i="54" l="1"/>
  <c r="F50" i="54" s="1"/>
  <c r="C39" i="54"/>
  <c r="H32" i="54"/>
  <c r="E39" i="54"/>
  <c r="H34" i="54"/>
  <c r="G39" i="54"/>
  <c r="E50" i="54"/>
  <c r="C50" i="54"/>
  <c r="H43" i="54"/>
  <c r="H45" i="54"/>
  <c r="H47" i="54" l="1"/>
  <c r="H50" i="54" s="1"/>
  <c r="H36" i="54"/>
  <c r="H39" i="54" l="1"/>
  <c r="Q39" i="62" l="1"/>
  <c r="O39" i="62"/>
  <c r="I63" i="62"/>
  <c r="G17" i="62"/>
  <c r="D70" i="62" l="1"/>
  <c r="I45" i="62"/>
  <c r="I25" i="62"/>
  <c r="I40" i="62"/>
  <c r="I35" i="62"/>
  <c r="G60" i="62"/>
  <c r="I18" i="62"/>
  <c r="I20" i="62"/>
  <c r="I43" i="62"/>
  <c r="I38" i="62"/>
  <c r="I28" i="62"/>
  <c r="M12" i="62"/>
  <c r="M16" i="54" l="1"/>
  <c r="G61" i="62" l="1"/>
  <c r="H15" i="54" l="1"/>
  <c r="I17" i="54" l="1"/>
  <c r="O61" i="62" l="1"/>
  <c r="Q61" i="62" s="1"/>
  <c r="O40" i="62"/>
  <c r="Q40" i="62" s="1"/>
  <c r="O63" i="62"/>
  <c r="Q63" i="62" s="1"/>
  <c r="R41" i="62"/>
  <c r="T41" i="62" s="1"/>
  <c r="I20" i="54" l="1"/>
  <c r="C15" i="54"/>
  <c r="I26" i="62" l="1"/>
  <c r="G30" i="62"/>
  <c r="I27" i="62"/>
  <c r="T57" i="62"/>
  <c r="R59" i="62"/>
  <c r="T59" i="62" s="1"/>
  <c r="R58" i="62"/>
  <c r="T58" i="62" s="1"/>
  <c r="R33" i="62"/>
  <c r="T33" i="62" s="1"/>
  <c r="R52" i="62"/>
  <c r="T52" i="62" s="1"/>
  <c r="T49" i="62"/>
  <c r="R48" i="62"/>
  <c r="T48" i="62" s="1"/>
  <c r="R50" i="62"/>
  <c r="T50" i="62" s="1"/>
  <c r="R47" i="62"/>
  <c r="T47" i="62" s="1"/>
  <c r="R46" i="62"/>
  <c r="T46" i="62" s="1"/>
  <c r="R45" i="62"/>
  <c r="T45" i="62" s="1"/>
  <c r="R27" i="62"/>
  <c r="T27" i="62" s="1"/>
  <c r="Q62" i="62"/>
  <c r="Q35" i="62"/>
  <c r="U125" i="62"/>
  <c r="U126" i="62" s="1"/>
  <c r="T125" i="62"/>
  <c r="T126" i="62" s="1"/>
  <c r="S125" i="62"/>
  <c r="S126" i="62" s="1"/>
  <c r="R125" i="62"/>
  <c r="R126" i="62" s="1"/>
  <c r="Q125" i="62"/>
  <c r="Q126" i="62" s="1"/>
  <c r="P125" i="62"/>
  <c r="P126" i="62" s="1"/>
  <c r="O125" i="62"/>
  <c r="O126" i="62" s="1"/>
  <c r="G125" i="62"/>
  <c r="M79" i="62"/>
  <c r="R73" i="62"/>
  <c r="I18" i="54" l="1"/>
  <c r="G33" i="62"/>
  <c r="C22" i="54" l="1"/>
  <c r="C20" i="54"/>
  <c r="C19" i="54"/>
  <c r="C18" i="54"/>
  <c r="C11" i="54"/>
  <c r="C9" i="54"/>
  <c r="I8" i="54" l="1"/>
  <c r="F21" i="54" l="1"/>
  <c r="E21" i="54"/>
  <c r="G21" i="54"/>
  <c r="D21" i="54"/>
  <c r="H20" i="54" l="1"/>
  <c r="J20" i="54" s="1"/>
  <c r="R8" i="62" l="1"/>
  <c r="P64" i="62"/>
  <c r="S64" i="62"/>
  <c r="U64" i="62"/>
  <c r="H64" i="62"/>
  <c r="J64" i="62"/>
  <c r="K64" i="62"/>
  <c r="L64" i="62"/>
  <c r="M64" i="62"/>
  <c r="H125" i="62"/>
  <c r="I125" i="62"/>
  <c r="J125" i="62"/>
  <c r="K125" i="62"/>
  <c r="L125" i="62"/>
  <c r="M125" i="62"/>
  <c r="M126" i="62" s="1"/>
  <c r="C32" i="70" l="1"/>
  <c r="C35" i="70"/>
  <c r="C13" i="70"/>
  <c r="C7" i="70"/>
  <c r="C9" i="70" s="1"/>
  <c r="C15" i="70" l="1"/>
  <c r="C37" i="70"/>
  <c r="H9" i="54" l="1"/>
  <c r="G64" i="62" l="1"/>
  <c r="I64" i="62" l="1"/>
  <c r="E10" i="54" l="1"/>
  <c r="F10" i="54"/>
  <c r="G10" i="54"/>
  <c r="D10" i="54"/>
  <c r="N17" i="54" s="1"/>
  <c r="N18" i="54" s="1"/>
  <c r="M17" i="54" l="1"/>
  <c r="M18" i="54" s="1"/>
  <c r="I7" i="54" l="1"/>
  <c r="I126" i="62" l="1"/>
  <c r="H126" i="62"/>
  <c r="G126" i="62"/>
  <c r="S65" i="62"/>
  <c r="U65" i="62"/>
  <c r="P65" i="62"/>
  <c r="O64" i="62"/>
  <c r="R64" i="62" l="1"/>
  <c r="R65" i="62" s="1"/>
  <c r="T64" i="62"/>
  <c r="Q64" i="62"/>
  <c r="O65" i="62"/>
  <c r="Q65" i="62" l="1"/>
  <c r="T65" i="62"/>
  <c r="H65" i="62"/>
  <c r="J65" i="62"/>
  <c r="K65" i="62"/>
  <c r="L65" i="62"/>
  <c r="M14" i="62"/>
  <c r="M65" i="62" l="1"/>
  <c r="G65" i="62"/>
  <c r="I65" i="62" l="1"/>
  <c r="E70" i="62" l="1"/>
  <c r="I6" i="54" l="1"/>
  <c r="D69" i="62" l="1"/>
  <c r="E69" i="62" s="1"/>
  <c r="D129" i="62" l="1"/>
  <c r="E129" i="62" s="1"/>
  <c r="D130" i="62" l="1"/>
  <c r="E130" i="62" s="1"/>
  <c r="D67" i="31" l="1"/>
  <c r="I11" i="54" l="1"/>
  <c r="I22" i="54" l="1"/>
  <c r="I79" i="31" l="1"/>
  <c r="I84" i="31" s="1"/>
  <c r="I64" i="31"/>
  <c r="H64" i="31"/>
  <c r="C63" i="31" l="1"/>
  <c r="D63" i="31"/>
  <c r="F63" i="31" s="1"/>
  <c r="I71" i="31" l="1"/>
  <c r="H71" i="31"/>
  <c r="F71" i="31"/>
  <c r="E71" i="31"/>
  <c r="D148" i="31"/>
  <c r="D158" i="31" s="1"/>
  <c r="C148" i="31"/>
  <c r="C158" i="31" s="1"/>
  <c r="D141" i="31"/>
  <c r="C141" i="31"/>
  <c r="D115" i="31"/>
  <c r="D108" i="31"/>
  <c r="C108" i="31"/>
  <c r="D102" i="31"/>
  <c r="C102" i="31"/>
  <c r="C116" i="31" s="1"/>
  <c r="F92" i="31"/>
  <c r="E92" i="31"/>
  <c r="F85" i="31"/>
  <c r="E85" i="31"/>
  <c r="E63" i="31" s="1"/>
  <c r="F83" i="31"/>
  <c r="E83" i="31"/>
  <c r="F82" i="31"/>
  <c r="E82" i="31"/>
  <c r="F81" i="31"/>
  <c r="E81" i="31"/>
  <c r="F80" i="31"/>
  <c r="E80" i="31"/>
  <c r="D79" i="31"/>
  <c r="D84" i="31" s="1"/>
  <c r="C79" i="31"/>
  <c r="C84" i="31" s="1"/>
  <c r="F78" i="31"/>
  <c r="E78" i="31"/>
  <c r="F77" i="31"/>
  <c r="E77" i="31"/>
  <c r="F76" i="31"/>
  <c r="E76" i="31"/>
  <c r="F75" i="31"/>
  <c r="E75" i="31"/>
  <c r="F74" i="31"/>
  <c r="E74" i="31"/>
  <c r="F73" i="31"/>
  <c r="E73" i="31"/>
  <c r="D71" i="31"/>
  <c r="D95" i="31" s="1"/>
  <c r="C71" i="31"/>
  <c r="C95" i="31" s="1"/>
  <c r="I68" i="31"/>
  <c r="H68" i="31"/>
  <c r="D86" i="31" l="1"/>
  <c r="D62" i="31"/>
  <c r="E79" i="31"/>
  <c r="E84" i="31" s="1"/>
  <c r="E86" i="31" s="1"/>
  <c r="C86" i="31"/>
  <c r="C62" i="31"/>
  <c r="F79" i="31"/>
  <c r="F84" i="31" s="1"/>
  <c r="F86" i="31" s="1"/>
  <c r="D116" i="31"/>
  <c r="D162" i="31" s="1"/>
  <c r="D164" i="31" s="1"/>
  <c r="C162" i="31"/>
  <c r="C164" i="31" s="1"/>
  <c r="F62" i="31" l="1"/>
  <c r="D64" i="31"/>
  <c r="D68" i="31" s="1"/>
  <c r="C64" i="31"/>
  <c r="E62" i="31"/>
  <c r="C68" i="31"/>
  <c r="E64" i="31" l="1"/>
  <c r="E68" i="31"/>
  <c r="F64" i="31"/>
  <c r="F68" i="31"/>
  <c r="H18" i="54" l="1"/>
  <c r="J18" i="54" s="1"/>
  <c r="K18" i="54" s="1"/>
  <c r="C8" i="54"/>
  <c r="H8" i="54" s="1"/>
  <c r="C6" i="54"/>
  <c r="G23" i="54"/>
  <c r="F23" i="54"/>
  <c r="E23" i="54"/>
  <c r="D23" i="54"/>
  <c r="G12" i="54"/>
  <c r="G13" i="54" s="1"/>
  <c r="F12" i="54"/>
  <c r="F13" i="54" s="1"/>
  <c r="E12" i="54"/>
  <c r="E13" i="54" s="1"/>
  <c r="D12" i="54"/>
  <c r="D13" i="54" s="1"/>
  <c r="J8" i="54" l="1"/>
  <c r="K8" i="54" s="1"/>
  <c r="H6" i="54"/>
  <c r="C12" i="54"/>
  <c r="G24" i="54"/>
  <c r="C17" i="54"/>
  <c r="C21" i="54" s="1"/>
  <c r="C7" i="54"/>
  <c r="H7" i="54" s="1"/>
  <c r="D24" i="54"/>
  <c r="E24" i="54"/>
  <c r="H19" i="54"/>
  <c r="F24" i="54"/>
  <c r="J7" i="54" l="1"/>
  <c r="K7" i="54" s="1"/>
  <c r="J6" i="54"/>
  <c r="K6" i="54" s="1"/>
  <c r="C10" i="54"/>
  <c r="C13" i="54" s="1"/>
  <c r="H17" i="54"/>
  <c r="J17" i="54" s="1"/>
  <c r="K17" i="54" s="1"/>
  <c r="H10" i="54"/>
  <c r="H11" i="54"/>
  <c r="C23" i="54"/>
  <c r="H22" i="54"/>
  <c r="J22" i="54" s="1"/>
  <c r="H12" i="54" l="1"/>
  <c r="H13" i="54" s="1"/>
  <c r="J11" i="54"/>
  <c r="H21" i="54"/>
  <c r="C24" i="54"/>
  <c r="H23" i="54"/>
  <c r="H24" i="54" l="1"/>
  <c r="I19" i="54" l="1"/>
  <c r="J19" i="54" s="1"/>
  <c r="K19" i="54" s="1"/>
  <c r="C69" i="31" l="1"/>
  <c r="I21" i="54" l="1"/>
  <c r="J21" i="54" s="1"/>
  <c r="I10" i="54"/>
  <c r="J10" i="54" s="1"/>
  <c r="D68" i="62" l="1"/>
  <c r="E68" i="62" s="1"/>
  <c r="E69" i="31" l="1"/>
  <c r="D69" i="31" l="1"/>
  <c r="F69" i="31"/>
  <c r="C3" i="70" l="1"/>
  <c r="C21" i="70" s="1"/>
</calcChain>
</file>

<file path=xl/sharedStrings.xml><?xml version="1.0" encoding="utf-8"?>
<sst xmlns="http://schemas.openxmlformats.org/spreadsheetml/2006/main" count="3531" uniqueCount="853">
  <si>
    <t>ASSETS</t>
  </si>
  <si>
    <t>CASH AND CASH EQUIVALENTS</t>
  </si>
  <si>
    <t>INVENTORIES</t>
  </si>
  <si>
    <t>Inventories</t>
  </si>
  <si>
    <t>CURRENT TAX ASSETS</t>
  </si>
  <si>
    <t>Current tax assets</t>
  </si>
  <si>
    <t>Non-current assets held for sale</t>
  </si>
  <si>
    <t>INVESTMENTS ACCOUNTED FOR USABLE</t>
  </si>
  <si>
    <t>Investments accounted for using the equity method</t>
  </si>
  <si>
    <t>Intangible assets other than goodwill</t>
  </si>
  <si>
    <t>Right-of-use assets</t>
  </si>
  <si>
    <t>DEFERRED TAX ASSETS</t>
  </si>
  <si>
    <t>ACCOUNTS RECEIVABLE FROM ENTITIES</t>
  </si>
  <si>
    <t>LIABILITIES, CURRENT</t>
  </si>
  <si>
    <t>OTHER FINANCIAL LIABILITIES CORRIE</t>
  </si>
  <si>
    <t>CURRENT LEASE LIABILITIES</t>
  </si>
  <si>
    <t>TRADE AND ACCOUNTS PAYABLE</t>
  </si>
  <si>
    <t>Trade accounts payable and other accounts payable</t>
  </si>
  <si>
    <t>ACCOUNTS PAYABLE TO RE ENTITIES</t>
  </si>
  <si>
    <t>OTHER SHORT-TERM PROVISIONS</t>
  </si>
  <si>
    <t>Litigation</t>
  </si>
  <si>
    <t>CURRENT TAX LIABILITIES</t>
  </si>
  <si>
    <t>CURRENT PROVISIONS FOR BENEF</t>
  </si>
  <si>
    <t>Current provisions for employee benefits</t>
  </si>
  <si>
    <t>OTHER NON-FINANCIAL LIABILITIES COR</t>
  </si>
  <si>
    <t>NON-CURRENT LIABILITIES</t>
  </si>
  <si>
    <t>OTHER FINANCIAL LIABILITIES, NON-CO</t>
  </si>
  <si>
    <t>LIABILITIES FOR UNEXPECTED LEASES</t>
  </si>
  <si>
    <t>OTHER ACCOUNTS PAYABLE, NOT CORR</t>
  </si>
  <si>
    <t>Other accounts payable, non-current</t>
  </si>
  <si>
    <t>ACCOUNTS PAYABLE RELATED ENTITIES</t>
  </si>
  <si>
    <t>OTHER LONG-TERM PROVISIONS</t>
  </si>
  <si>
    <t>DEFERRED TAX LIABILITY</t>
  </si>
  <si>
    <t>Deferred tax liability</t>
  </si>
  <si>
    <t>NON-CURRENT PROVISIONS FOR BE</t>
  </si>
  <si>
    <t>Non-current provisions for employee benefits</t>
  </si>
  <si>
    <t>OTHER NON-FINANCIAL LIABILITIES</t>
  </si>
  <si>
    <t>ISSUED CAPITAL</t>
  </si>
  <si>
    <t>Issued Capital</t>
  </si>
  <si>
    <t>ACCUMULATED PROFITS (LOSSES)</t>
  </si>
  <si>
    <t>Accumulated profits (losses)</t>
  </si>
  <si>
    <t>OTHER PARTICIPATIONS IN THE PATR</t>
  </si>
  <si>
    <t>Other equity interests</t>
  </si>
  <si>
    <t>NON-CONTROLLING INTERESTS</t>
  </si>
  <si>
    <t>Non-controlling interests</t>
  </si>
  <si>
    <t>Income from ordinary activities</t>
  </si>
  <si>
    <t>Purchase of water</t>
  </si>
  <si>
    <t>RAW MATERIALS AND CONSUMABLES UT</t>
  </si>
  <si>
    <t>Raw materials and consumables used</t>
  </si>
  <si>
    <t>EMPLOYEE BENEFITS EXPENSES</t>
  </si>
  <si>
    <t>Employee benefits expenses</t>
  </si>
  <si>
    <t>DEPRECIATION AND AMORTIZATION EXPENSE</t>
  </si>
  <si>
    <t>Depreciation and amortization expense</t>
  </si>
  <si>
    <t>OTHER EXPENSES, BY NATURE</t>
  </si>
  <si>
    <t>Other expenses, by nature</t>
  </si>
  <si>
    <t>OTHER PROFITS (LOSSES)</t>
  </si>
  <si>
    <t>Other gains (losses)</t>
  </si>
  <si>
    <t>PROFIT SHARING (</t>
  </si>
  <si>
    <t>FINANCIAL INCOME</t>
  </si>
  <si>
    <t>Financial income</t>
  </si>
  <si>
    <t>FINANCIAL COSTS</t>
  </si>
  <si>
    <t>Financial Costs</t>
  </si>
  <si>
    <t>REVERSAL OF LOSSES DUE TO IMPAIRMENT</t>
  </si>
  <si>
    <t>Reversal of impairment losses (losses due to impairment)</t>
  </si>
  <si>
    <t>EXCHANGE GAINS (LOSSES) AND</t>
  </si>
  <si>
    <t>Foreign currency exchange gains (losses)</t>
  </si>
  <si>
    <t>RESULT BY RESET UNITS</t>
  </si>
  <si>
    <t>TAX EXPENSES</t>
  </si>
  <si>
    <t>PROFIT (LOSS), ATTRIBUTABLE TO</t>
  </si>
  <si>
    <t>Note</t>
  </si>
  <si>
    <t>Variation</t>
  </si>
  <si>
    <t>%</t>
  </si>
  <si>
    <t>M$</t>
  </si>
  <si>
    <t>Flow</t>
  </si>
  <si>
    <t>CURRENT ASSETS</t>
  </si>
  <si>
    <t>Cash and cash equivalents</t>
  </si>
  <si>
    <t>Other financial assets</t>
  </si>
  <si>
    <t>Other non-financial assets</t>
  </si>
  <si>
    <t>Accounts receivable from related entities</t>
  </si>
  <si>
    <t>Total current assets other than assets or disposal groups classified as held for sale or held for distribution to owners</t>
  </si>
  <si>
    <t>TOTAL CURRENT ASSETS</t>
  </si>
  <si>
    <t>NON-CURRENT ASSETS</t>
  </si>
  <si>
    <t>Rights receivable</t>
  </si>
  <si>
    <t>Deferred tax assets</t>
  </si>
  <si>
    <t>TOTAL NON-CURRENT ASSETS</t>
  </si>
  <si>
    <t>TOTAL ASSETS</t>
  </si>
  <si>
    <t>LIABILITIES</t>
  </si>
  <si>
    <t>CURRENT LIABILITIES</t>
  </si>
  <si>
    <t xml:space="preserve"> Other financial liabilities</t>
  </si>
  <si>
    <t>Lease liabilities</t>
  </si>
  <si>
    <t>Accounts payable to related entities</t>
  </si>
  <si>
    <t>Other provisions</t>
  </si>
  <si>
    <t>Tax liabilities</t>
  </si>
  <si>
    <t>Other non-financial liabilities</t>
  </si>
  <si>
    <t>LIABILITIES INCLUDED IN GROUPS OF A</t>
  </si>
  <si>
    <t>Liabilities included in disposal groups classified as held for sale</t>
  </si>
  <si>
    <t>TOTAL CURRENT LIABILITIES</t>
  </si>
  <si>
    <t>NON-CURRENT LIABILITIES</t>
  </si>
  <si>
    <t>Other financial liabilities</t>
  </si>
  <si>
    <t>Other accounts payable</t>
  </si>
  <si>
    <t>TOTAL NON-CURRENT LIABILITIES</t>
  </si>
  <si>
    <t>TOTAL LIABILITIES</t>
  </si>
  <si>
    <t>Equity attributable to the owners of the controlling company</t>
  </si>
  <si>
    <t xml:space="preserve"> TOTAL ASSETS</t>
  </si>
  <si>
    <t>TOTAL ASSETS AND LIABILITIES</t>
  </si>
  <si>
    <t xml:space="preserve"> INCOME STATEMENTS BY NATURE</t>
  </si>
  <si>
    <t>Var. Acum</t>
  </si>
  <si>
    <t>Earnings from operating activities</t>
  </si>
  <si>
    <t>Financial costs</t>
  </si>
  <si>
    <t>Impairment gains and reversals of impairment losses (Impairment losses) determined in accordance with IFRS 9 on financial assets</t>
  </si>
  <si>
    <t>Income tax expenses</t>
  </si>
  <si>
    <t>Gain (loss) from discontinued operations</t>
  </si>
  <si>
    <t xml:space="preserve"> Revenue</t>
  </si>
  <si>
    <t>Basic earnings per share ($)</t>
  </si>
  <si>
    <t>Components of other comprehensive income that will not be reclassified to profit or loss for the period, before taxes</t>
  </si>
  <si>
    <t>Other comprehensive income that will not be reclassified to profit or loss for the period, before taxes</t>
  </si>
  <si>
    <t>Components of other comprehensive income that will be reclassified to profit or loss for the period, before taxes</t>
  </si>
  <si>
    <t>Gains (losses) on cash flow hedges</t>
  </si>
  <si>
    <t>Total other comprehensive income that will be reclassified to profit or loss for the period</t>
  </si>
  <si>
    <t>Other components of other comprehensive income, before taxes</t>
  </si>
  <si>
    <t>Income taxes relating to components of other comprehensive income that will not be reclassified to profit or loss for the period</t>
  </si>
  <si>
    <t>Total income taxes related to components of other comprehensive income that will not be reclassified to profit or loss for the period</t>
  </si>
  <si>
    <t>Taxes Gains (losses) from cash flow hedges</t>
  </si>
  <si>
    <t xml:space="preserve"> Total other comprehensive income</t>
  </si>
  <si>
    <t>Comprehensive income attributable to:</t>
  </si>
  <si>
    <t>Comprehensive income attributable to non-controlling interests</t>
  </si>
  <si>
    <t>Total comprehensive income</t>
  </si>
  <si>
    <t>Direct Cash Flow Statement</t>
  </si>
  <si>
    <t>Collections from sales of goods and provision of services</t>
  </si>
  <si>
    <t>Collections from royalties, fees, commissions and other income from ordinary activities</t>
  </si>
  <si>
    <t>Collections from contracts held for intermediation or trading purposes</t>
  </si>
  <si>
    <t>Collections from premiums and benefits, annuities and other benefits from subscribed policies</t>
  </si>
  <si>
    <t>Other charges for operating activities</t>
  </si>
  <si>
    <t>Types of collections for operating activities</t>
  </si>
  <si>
    <t>Payments to suppliers for the supply of goods and services</t>
  </si>
  <si>
    <t>Payments from contracts held for brokerage or trading</t>
  </si>
  <si>
    <t>Payments to and from employees</t>
  </si>
  <si>
    <t>Payments for premiums and benefits, annuities and other obligations arising from the policies subscribed</t>
  </si>
  <si>
    <t>Other payments for operating activities</t>
  </si>
  <si>
    <t>Types of cash payments from operating activities</t>
  </si>
  <si>
    <t>Dividends paid</t>
  </si>
  <si>
    <t>Dividends received</t>
  </si>
  <si>
    <t>Interest paid</t>
  </si>
  <si>
    <t>Interest received</t>
  </si>
  <si>
    <t>Income taxes paid (refunded)</t>
  </si>
  <si>
    <t>Other cash inflows (outflows)</t>
  </si>
  <si>
    <t>Cash flows from (used in) operations</t>
  </si>
  <si>
    <t>Cash flows from (used in) operating activities</t>
  </si>
  <si>
    <t>Cash flows from loss of control of subsidiaries or other businesses</t>
  </si>
  <si>
    <t>Cash flows used to obtain control of subsidiaries or other businesses</t>
  </si>
  <si>
    <t>Cash flows used in the purchase of non-controlling interests</t>
  </si>
  <si>
    <t>Other collections from the sale of assets or debt instruments of other entities</t>
  </si>
  <si>
    <t>Other payments to acquire assets or debt instruments from other entities</t>
  </si>
  <si>
    <t>Other collections from the sale of interests in joint ventures</t>
  </si>
  <si>
    <t>Other payments to acquire interests in joint ventures</t>
  </si>
  <si>
    <t>Loans to related entities</t>
  </si>
  <si>
    <t>Purchases of property, plant and equipment</t>
  </si>
  <si>
    <t>Amounts from sales of intangible assets</t>
  </si>
  <si>
    <t>Purchases of intangible assets</t>
  </si>
  <si>
    <t>Resources from sales of other long-term assets</t>
  </si>
  <si>
    <t>Purchases of other long-term assets</t>
  </si>
  <si>
    <t>Amounts from government subsidies</t>
  </si>
  <si>
    <t>Cash advances and loans granted to third parties</t>
  </si>
  <si>
    <t>Collections from the repayment of advances and loans granted to third parties</t>
  </si>
  <si>
    <t>Payments arising from futures, forward, options and financial swap contracts</t>
  </si>
  <si>
    <t>Collections from futures, forward, options and financial swap contracts</t>
  </si>
  <si>
    <t>Collections from related entities</t>
  </si>
  <si>
    <t>Income taxes refunded (paid)</t>
  </si>
  <si>
    <t>Cash flows from (used in) investing activities</t>
  </si>
  <si>
    <t>Amounts from the issuance of shares</t>
  </si>
  <si>
    <t>Amounts from the issuance of other equity instruments</t>
  </si>
  <si>
    <t>Payments for acquiring or redeeming the entity's shares</t>
  </si>
  <si>
    <t>Payments for other equity interests</t>
  </si>
  <si>
    <t>Amounts from long-term loans</t>
  </si>
  <si>
    <t>Amounts from short-term loans</t>
  </si>
  <si>
    <t>Amounts from loans, classified as financing activities</t>
  </si>
  <si>
    <t>Loans from related entities</t>
  </si>
  <si>
    <t>Loan Repayments</t>
  </si>
  <si>
    <t>Payments of liabilities for financial leases</t>
  </si>
  <si>
    <t>Loan payments to related entities</t>
  </si>
  <si>
    <t>Cash flows from (used in) financing activities</t>
  </si>
  <si>
    <t xml:space="preserve"> Increase (decrease) in cash and cash equivalents, before the effect of changes in the exchange rate</t>
  </si>
  <si>
    <t>Increase (decrease) in cash and cash equivalents, before the effect of changes in the exchange rate</t>
  </si>
  <si>
    <t>Effects of exchange rate changes on cash and cash equivalents</t>
  </si>
  <si>
    <t>Net increase (decrease) in cash and cash equivalents</t>
  </si>
  <si>
    <t>Cash and cash equivalents at the beginning of the period</t>
  </si>
  <si>
    <t>Cash and cash equivalents at the end of the period</t>
  </si>
  <si>
    <t>Issued capital</t>
  </si>
  <si>
    <t>Other equity interests</t>
  </si>
  <si>
    <t>Accumulated gains (losses)</t>
  </si>
  <si>
    <t>Total other reserves</t>
  </si>
  <si>
    <t>Assets attributable to the owners of the controlled company</t>
  </si>
  <si>
    <t>Total assets</t>
  </si>
  <si>
    <t>Revaluation surplus</t>
  </si>
  <si>
    <t xml:space="preserve"> Cash flow hedge reserve</t>
  </si>
  <si>
    <t>Share-based payment reservation</t>
  </si>
  <si>
    <t>Reserve for actuarial gains or losses in defined benefit plans</t>
  </si>
  <si>
    <t>Initial balance as of 01-01-2023</t>
  </si>
  <si>
    <t>Other comprehensive income</t>
  </si>
  <si>
    <t>Comprehensive income</t>
  </si>
  <si>
    <t xml:space="preserve"> Dividends</t>
  </si>
  <si>
    <t>Decrease due to transfers and other changes</t>
  </si>
  <si>
    <t xml:space="preserve"> Total</t>
  </si>
  <si>
    <t>96.809.310-K</t>
  </si>
  <si>
    <t>89.221.000-4</t>
  </si>
  <si>
    <t>Currency</t>
  </si>
  <si>
    <t>JPY</t>
  </si>
  <si>
    <t>CLP</t>
  </si>
  <si>
    <t>USD</t>
  </si>
  <si>
    <t>EUR</t>
  </si>
  <si>
    <t>Total</t>
  </si>
  <si>
    <t>Total current assets</t>
  </si>
  <si>
    <t>Total non-current assets</t>
  </si>
  <si>
    <t>Total assets</t>
  </si>
  <si>
    <t>Total current liabilities</t>
  </si>
  <si>
    <t>Total non-current liabilities</t>
  </si>
  <si>
    <t>Reclassifications</t>
  </si>
  <si>
    <t>Maturity profile</t>
  </si>
  <si>
    <t>Up to 90 days</t>
  </si>
  <si>
    <t>From 91 days to 1 year</t>
  </si>
  <si>
    <t>From 13 months to 3 years</t>
  </si>
  <si>
    <t>More than 3 years to 5 years</t>
  </si>
  <si>
    <t>More than 5 years</t>
  </si>
  <si>
    <t>Interest rate contract</t>
  </si>
  <si>
    <t>Bank loans</t>
  </si>
  <si>
    <t>Bonds</t>
  </si>
  <si>
    <t>Lease liability</t>
  </si>
  <si>
    <t>Trade accounts and other accounts payable</t>
  </si>
  <si>
    <t xml:space="preserve"> Totals</t>
  </si>
  <si>
    <t xml:space="preserve"> Derivative</t>
  </si>
  <si>
    <t>Reimbursable financial contributions</t>
  </si>
  <si>
    <t>Forward</t>
  </si>
  <si>
    <t>Totals</t>
  </si>
  <si>
    <t>quadrature</t>
  </si>
  <si>
    <t>Non-current accounts receivable</t>
  </si>
  <si>
    <t>77.441.870-9</t>
  </si>
  <si>
    <t>Veolia Environmental Solutions Chile SA</t>
  </si>
  <si>
    <t>Laboratory analysis and sampling services</t>
  </si>
  <si>
    <t>65.113.732-2</t>
  </si>
  <si>
    <t>Chilean Water Research Corporation SpA.</t>
  </si>
  <si>
    <t>Rent</t>
  </si>
  <si>
    <t>87.803.800-2</t>
  </si>
  <si>
    <t>Veolia Chile SA</t>
  </si>
  <si>
    <t>76.746.454-1</t>
  </si>
  <si>
    <t>Biofactoria Andina Spa.</t>
  </si>
  <si>
    <t>Nitrogen removal and adaptation plan for the Mapocho-Trebal treatment plant to a biofactory</t>
  </si>
  <si>
    <t>Operational Control Center CCO 2.0 Update Project, maintenance and support.</t>
  </si>
  <si>
    <t>76.078.231-9</t>
  </si>
  <si>
    <t>Mapocho El Trebal Wastewater Treatment Company Ltd.</t>
  </si>
  <si>
    <t xml:space="preserve"> Operation of the La Farfana Biogas purification plant, control and monitoring of electricity costs</t>
  </si>
  <si>
    <t>A85788073</t>
  </si>
  <si>
    <t>Aquatec Projects for the water sector SA</t>
  </si>
  <si>
    <t>Monitoring control of dams, water supply.</t>
  </si>
  <si>
    <t>96.817.230-1</t>
  </si>
  <si>
    <t>EPSA Electrica Puntilla SA</t>
  </si>
  <si>
    <t>76.080.553-K</t>
  </si>
  <si>
    <t>Virtual platform</t>
  </si>
  <si>
    <t>Specialized customer service</t>
  </si>
  <si>
    <t>Purchase of materials</t>
  </si>
  <si>
    <t>70.009.410-3</t>
  </si>
  <si>
    <t>Association of canalists of the Maipo canal society</t>
  </si>
  <si>
    <t>Studies and Consultancies</t>
  </si>
  <si>
    <t>A03466604</t>
  </si>
  <si>
    <t>Logistium, Logistics Services SA</t>
  </si>
  <si>
    <t>Operating Supplies</t>
  </si>
  <si>
    <t xml:space="preserve"> 70.009.410-3</t>
  </si>
  <si>
    <t>Purchase of water, electricity and canal management.</t>
  </si>
  <si>
    <t xml:space="preserve"> 96.817.230-1</t>
  </si>
  <si>
    <t xml:space="preserve"> EPSA Electric Puntilla SA</t>
  </si>
  <si>
    <t xml:space="preserve"> Purchase of water and electricity</t>
  </si>
  <si>
    <t xml:space="preserve"> 77.441.870-9</t>
  </si>
  <si>
    <t>Operational Control Center CCO 2.0 Update Project and Leak Detection with Tracer Gas</t>
  </si>
  <si>
    <t>Veolia Remote Control Service</t>
  </si>
  <si>
    <t>Extension of maintenance and support service</t>
  </si>
  <si>
    <t>Treatment services, Laboratory analysis and sampling contract and others.</t>
  </si>
  <si>
    <t>Logistium Logistics Services SA</t>
  </si>
  <si>
    <t xml:space="preserve"> 65.113.732-2</t>
  </si>
  <si>
    <t>Research and development consultancy and laboratory analysis and sampling contract</t>
  </si>
  <si>
    <t>Operation and maintenance services for the Biogas Plant</t>
  </si>
  <si>
    <t xml:space="preserve"> 76.746.454-1</t>
  </si>
  <si>
    <t>Operation, maintenance and adaptation of Biofactoria treatment plant.</t>
  </si>
  <si>
    <t>77.274.820-5</t>
  </si>
  <si>
    <t>Directory</t>
  </si>
  <si>
    <t>Board of Directors</t>
  </si>
  <si>
    <t>Property, plant and equipment</t>
  </si>
  <si>
    <t>Buildings</t>
  </si>
  <si>
    <t>Concept</t>
  </si>
  <si>
    <t>Transport equipment</t>
  </si>
  <si>
    <t>Decrease due to loss of control of a subsidiary</t>
  </si>
  <si>
    <t>More than 90 days up to 1 year</t>
  </si>
  <si>
    <t>More than 1 year up to 3 years</t>
  </si>
  <si>
    <t>More than 3 years up to 5 years</t>
  </si>
  <si>
    <t>As of December 31, 2023</t>
  </si>
  <si>
    <t>Country</t>
  </si>
  <si>
    <t>Currency or Unit of Adjustment</t>
  </si>
  <si>
    <t>Maturities</t>
  </si>
  <si>
    <t>Type of amortization</t>
  </si>
  <si>
    <t>Interest rate</t>
  </si>
  <si>
    <t>Nominal rate</t>
  </si>
  <si>
    <t>(%)</t>
  </si>
  <si>
    <t>Monthly</t>
  </si>
  <si>
    <t xml:space="preserve"> More than 5 years</t>
  </si>
  <si>
    <t>XBRL VALIDATION</t>
  </si>
  <si>
    <t>More than 1 year up to 2 years</t>
  </si>
  <si>
    <t>More than 2 years up to 3 years</t>
  </si>
  <si>
    <t>More than 4 years up to 5 years</t>
  </si>
  <si>
    <t>Statement of financial position</t>
  </si>
  <si>
    <t>Deferred tax asset</t>
  </si>
  <si>
    <t>Deferred tax liability</t>
  </si>
  <si>
    <t>Gross deferred taxes</t>
  </si>
  <si>
    <t>Net deferred tax position</t>
  </si>
  <si>
    <t>Disclosures on deferred tax assets</t>
  </si>
  <si>
    <t>Provision for doubtful accounts</t>
  </si>
  <si>
    <t>Compensation for years of service</t>
  </si>
  <si>
    <t>Amortizations</t>
  </si>
  <si>
    <t xml:space="preserve"> Lease liabilities</t>
  </si>
  <si>
    <t>Water rights (amortization)</t>
  </si>
  <si>
    <t>La Dehesa Dam Transaction</t>
  </si>
  <si>
    <t>Tax losses</t>
  </si>
  <si>
    <t>Impairment losses due to change in accounting criteria</t>
  </si>
  <si>
    <t>Disclosures on deferred tax liabilities</t>
  </si>
  <si>
    <t>Deferred tax liabilities</t>
  </si>
  <si>
    <t>Revaluation of land due to change in accounting criteria</t>
  </si>
  <si>
    <t>Investment expenditure in related companies</t>
  </si>
  <si>
    <t>Increases (decreases) in deferred tax assets</t>
  </si>
  <si>
    <t>Increases (decreases) due to variation in monetary correction and depreciation of assets</t>
  </si>
  <si>
    <t>Changes in deferred tax assets</t>
  </si>
  <si>
    <t>Changes in deferred tax assets total</t>
  </si>
  <si>
    <t>Increases (decreases) in deferred tax liabilities</t>
  </si>
  <si>
    <t>Increases (decreases) in acquisitions through business combinations</t>
  </si>
  <si>
    <t>Changes in deferred tax liabilities</t>
  </si>
  <si>
    <t>Changes in deferred tax liabilities total</t>
  </si>
  <si>
    <t>Current tax expense</t>
  </si>
  <si>
    <t>Deferred tax income (expenses) related to the creation and reversal of temporary differences</t>
  </si>
  <si>
    <t>Income (expenses) from other taxes</t>
  </si>
  <si>
    <t>Reconciliation between the income tax result recorded and the effective rate</t>
  </si>
  <si>
    <t>Tax expenses using the legal rate</t>
  </si>
  <si>
    <t>Permanent difference due to monetary correction of tax assets</t>
  </si>
  <si>
    <t>Permanent difference for rejected expenses</t>
  </si>
  <si>
    <t>Permanent difference for income tax from previous years</t>
  </si>
  <si>
    <t>Other permanent differences</t>
  </si>
  <si>
    <t>Legal tax rate</t>
  </si>
  <si>
    <t>Effective tax rate</t>
  </si>
  <si>
    <t>XBRL</t>
  </si>
  <si>
    <t>Other effects of the tax rate</t>
  </si>
  <si>
    <t>Current financial assets</t>
  </si>
  <si>
    <t>Other financial assets, current</t>
  </si>
  <si>
    <t xml:space="preserve"> Accounts receivable from related entities</t>
  </si>
  <si>
    <t>Information on related entities, current</t>
  </si>
  <si>
    <t>Total financial assets, current</t>
  </si>
  <si>
    <t>Non-current financial assets</t>
  </si>
  <si>
    <t xml:space="preserve"> Rights receivable</t>
  </si>
  <si>
    <t xml:space="preserve"> Other financial assets</t>
  </si>
  <si>
    <t>Total financial assets, non-current</t>
  </si>
  <si>
    <t>Total financial assets</t>
  </si>
  <si>
    <t>Current financial liabilities</t>
  </si>
  <si>
    <t xml:space="preserve"> Bank loans</t>
  </si>
  <si>
    <t>16.4</t>
  </si>
  <si>
    <t xml:space="preserve"> Bonds</t>
  </si>
  <si>
    <t>AUD</t>
  </si>
  <si>
    <t xml:space="preserve"> Reimbursable financial contributions</t>
  </si>
  <si>
    <t>Other financial liabilities, current</t>
  </si>
  <si>
    <t xml:space="preserve"> Lease liabilities</t>
  </si>
  <si>
    <t>Lease liabilities, current</t>
  </si>
  <si>
    <t xml:space="preserve"> Trade accounts and other accounts payable</t>
  </si>
  <si>
    <t xml:space="preserve"> USD</t>
  </si>
  <si>
    <t xml:space="preserve"> Trade accounts and other accounts payable, current</t>
  </si>
  <si>
    <t>Accounts payable to related entities</t>
  </si>
  <si>
    <t>Total financial liabilities, current</t>
  </si>
  <si>
    <t>Non-current financial liabilities</t>
  </si>
  <si>
    <t xml:space="preserve"> Derivative</t>
  </si>
  <si>
    <t>Other non-current financial liabilities</t>
  </si>
  <si>
    <t>Lease liabilities, non-current</t>
  </si>
  <si>
    <t xml:space="preserve"> Other accounts payable</t>
  </si>
  <si>
    <t>Total financial liabilities, non-current</t>
  </si>
  <si>
    <t>Total financial liabilities</t>
  </si>
  <si>
    <t>Currency index of adjustment</t>
  </si>
  <si>
    <t>Residual UF</t>
  </si>
  <si>
    <t xml:space="preserve"> Real interest rate contract</t>
  </si>
  <si>
    <t xml:space="preserve"> Effective rate</t>
  </si>
  <si>
    <t>Placement in Chile or Abroad</t>
  </si>
  <si>
    <t>Issuing company</t>
  </si>
  <si>
    <t>Guaranteed (Yes/No)</t>
  </si>
  <si>
    <t>61.808.000-5</t>
  </si>
  <si>
    <t>At maturity</t>
  </si>
  <si>
    <t>No</t>
  </si>
  <si>
    <t>Due date</t>
  </si>
  <si>
    <t>Currency or unit of adjustment</t>
  </si>
  <si>
    <t>Effective rate</t>
  </si>
  <si>
    <t>Biannual</t>
  </si>
  <si>
    <t>Scotiabank</t>
  </si>
  <si>
    <t>Current bank loans - Nominal values</t>
  </si>
  <si>
    <t>More than 3 years up to 4 years</t>
  </si>
  <si>
    <t>Total Current and Non-Current</t>
  </si>
  <si>
    <t>Non-current bank loans - Nominal values</t>
  </si>
  <si>
    <t/>
  </si>
  <si>
    <t/>
  </si>
  <si>
    <t>Registration number</t>
  </si>
  <si>
    <t>Series</t>
  </si>
  <si>
    <t>Expiration date</t>
  </si>
  <si>
    <t>BAGUA-M</t>
  </si>
  <si>
    <t>BAGUA-P</t>
  </si>
  <si>
    <t>BAGUA-Q</t>
  </si>
  <si>
    <t>BAGUA-S</t>
  </si>
  <si>
    <t>BAGUA-U</t>
  </si>
  <si>
    <t>BAGUA-V</t>
  </si>
  <si>
    <t>BAGUA-W</t>
  </si>
  <si>
    <t>BAGUA-X</t>
  </si>
  <si>
    <t>BAGUA-AA</t>
  </si>
  <si>
    <t>BAGUA-AD</t>
  </si>
  <si>
    <t>BAGUA-AC</t>
  </si>
  <si>
    <t>BAGUA-AE</t>
  </si>
  <si>
    <t>AUD SERIES</t>
  </si>
  <si>
    <t>JPY SERIES</t>
  </si>
  <si>
    <t/>
  </si>
  <si>
    <t>Current period</t>
  </si>
  <si>
    <t>Opening balance 01-01-2023</t>
  </si>
  <si>
    <t xml:space="preserve"> Highs</t>
  </si>
  <si>
    <t>Low</t>
  </si>
  <si>
    <t>Transfers</t>
  </si>
  <si>
    <t>Final balance 12-31-2023</t>
  </si>
  <si>
    <t>Lease liabilities</t>
  </si>
  <si>
    <t>Total lease liabilities</t>
  </si>
  <si>
    <t>Total other financial liabilities</t>
  </si>
  <si>
    <t>Sent by Maria Jose/Andrea</t>
  </si>
  <si>
    <t>Previous period</t>
  </si>
  <si>
    <t/>
  </si>
  <si>
    <t>,</t>
  </si>
  <si>
    <t>Total other financial liabilities</t>
  </si>
  <si>
    <t xml:space="preserve"> Provisions for employee benefits</t>
  </si>
  <si>
    <t>Cost of services</t>
  </si>
  <si>
    <t>Interest cost</t>
  </si>
  <si>
    <t>Actuarial (gain) or loss</t>
  </si>
  <si>
    <t>Benefits paid</t>
  </si>
  <si>
    <t>Provision for termination benefits</t>
  </si>
  <si>
    <t xml:space="preserve"> Special compensation by union agreement</t>
  </si>
  <si>
    <t>Decrease due to liabilities included in disposal groups classified as held for sale</t>
  </si>
  <si>
    <t xml:space="preserve"> Subtotals</t>
  </si>
  <si>
    <t>Provisions for employee benefits, current</t>
  </si>
  <si>
    <t>Provisions for employee benefits, non-current</t>
  </si>
  <si>
    <t>Expected payment flows</t>
  </si>
  <si>
    <t>Number of employees</t>
  </si>
  <si>
    <t>Expected payment flow M$</t>
  </si>
  <si>
    <t>Year</t>
  </si>
  <si>
    <t>Costs for services M$</t>
  </si>
  <si>
    <t>Interest costs M$</t>
  </si>
  <si>
    <t>Discount rate</t>
  </si>
  <si>
    <t>Base</t>
  </si>
  <si>
    <t>Plus 0.5% M$</t>
  </si>
  <si>
    <t>Less 0.5% M$</t>
  </si>
  <si>
    <t>Turnover rate</t>
  </si>
  <si>
    <t>Salary increase rate</t>
  </si>
  <si>
    <t xml:space="preserve"> Personnel expenses</t>
  </si>
  <si>
    <t>Salaries and wages</t>
  </si>
  <si>
    <t>Defined benefits</t>
  </si>
  <si>
    <t>Compensation for termination of relationship</t>
  </si>
  <si>
    <t>Unionized workers with compensation calculation</t>
  </si>
  <si>
    <t>Workers governed by the labor code</t>
  </si>
  <si>
    <t>TOTALS</t>
  </si>
  <si>
    <t>Currents</t>
  </si>
  <si>
    <t>Value Added Tax</t>
  </si>
  <si>
    <t>Monthly Provisional Payments</t>
  </si>
  <si>
    <t>Agreement for real estate developments</t>
  </si>
  <si>
    <t>Other taxes</t>
  </si>
  <si>
    <t>Work requested by third parties</t>
  </si>
  <si>
    <t>Total currents</t>
  </si>
  <si>
    <t>Total non-current</t>
  </si>
  <si>
    <t>Wastewater</t>
  </si>
  <si>
    <t>Unregulated Businesses</t>
  </si>
  <si>
    <t>Other expenses by nature</t>
  </si>
  <si>
    <t>Network maintenance and repairs</t>
  </si>
  <si>
    <t>Services</t>
  </si>
  <si>
    <t>Costs for work requested by third parties</t>
  </si>
  <si>
    <t>Business Services</t>
  </si>
  <si>
    <t>Operating leases</t>
  </si>
  <si>
    <t>Removal of waste and sludge</t>
  </si>
  <si>
    <t xml:space="preserve"> Totals</t>
  </si>
  <si>
    <t xml:space="preserve"> Income and expenses other than operations</t>
  </si>
  <si>
    <t>Gain (loss) on sale of non-current assets, not held for sale</t>
  </si>
  <si>
    <t>Organizational restructuring program *</t>
  </si>
  <si>
    <t xml:space="preserve"> Other gains (losses)</t>
  </si>
  <si>
    <t>Hedging instrument expenses</t>
  </si>
  <si>
    <t>Amortization of additional costs related to loan contracts</t>
  </si>
  <si>
    <t xml:space="preserve"> Financial costs</t>
  </si>
  <si>
    <t>Interest income</t>
  </si>
  <si>
    <t>Profit from debt rescue and extinction</t>
  </si>
  <si>
    <t>Trade debtors and other receivables</t>
  </si>
  <si>
    <t>Tax assets</t>
  </si>
  <si>
    <t>Capital gain</t>
  </si>
  <si>
    <t>Deferred tax asset</t>
  </si>
  <si>
    <t>Total assets available for sale</t>
  </si>
  <si>
    <t>ASSETS AND LIABILITIES</t>
  </si>
  <si>
    <t>Provisions for employee benefits</t>
  </si>
  <si>
    <t>Total liabilities available for sale</t>
  </si>
  <si>
    <t>Issued capital</t>
  </si>
  <si>
    <t>Retained earnings</t>
  </si>
  <si>
    <t>Non-controlling interests in assets available for sale</t>
  </si>
  <si>
    <t>01-07-2021 30-09-2021</t>
  </si>
  <si>
    <t>01-07-2020 30-09-2020</t>
  </si>
  <si>
    <t>Pre-tax profit or loss from discontinued operations</t>
  </si>
  <si>
    <t>(Expense) income from income taxes</t>
  </si>
  <si>
    <t>After-tax profit or loss from discontinued operations</t>
  </si>
  <si>
    <t>Pre-tax profit from sale of subsidiaries</t>
  </si>
  <si>
    <t>Profit after tax from the sale of subsidiaries</t>
  </si>
  <si>
    <t>Depreciation and amortization expenses</t>
  </si>
  <si>
    <t>Other (losses) gains</t>
  </si>
  <si>
    <t>Gains (losses) from operating activities</t>
  </si>
  <si>
    <t>Results by readjustment units</t>
  </si>
  <si>
    <t>Profit (loss) before taxes</t>
  </si>
  <si>
    <t>Profit (loss) attributable to</t>
  </si>
  <si>
    <t>Profit (loss) attributable to owners of the parent company</t>
  </si>
  <si>
    <t>Profit (loss) attributable to non-controlling interests</t>
  </si>
  <si>
    <t>Profit (loss)</t>
  </si>
  <si>
    <t>Gain (loss) attributable to non-controlling interests in discontinued operations</t>
  </si>
  <si>
    <t>CASH FLOW STATEMENTS</t>
  </si>
  <si>
    <t>Amounts from the sale of property, plant and equipment</t>
  </si>
  <si>
    <t>Water</t>
  </si>
  <si>
    <t>Subtotal revenue from ordinary activities from external customers and transactions with other operating segments of the same entity</t>
  </si>
  <si>
    <t>Operating expenses</t>
  </si>
  <si>
    <t>Depreciation and amortization</t>
  </si>
  <si>
    <t>Result by adjustment units and exchange rate difference</t>
  </si>
  <si>
    <t>Segment gain</t>
  </si>
  <si>
    <t>Totals on general information on assets, liabilities and equity</t>
  </si>
  <si>
    <t>Current assets</t>
  </si>
  <si>
    <t>Non-current assets</t>
  </si>
  <si>
    <t xml:space="preserve"> Total Assets</t>
  </si>
  <si>
    <t>Current liabilities</t>
  </si>
  <si>
    <t>Non-current liabilities</t>
  </si>
  <si>
    <t>Total Liabilities</t>
  </si>
  <si>
    <t xml:space="preserve"> Non-controlling interests</t>
  </si>
  <si>
    <t>Total Equity</t>
  </si>
  <si>
    <t>Total Equity and Liabilities</t>
  </si>
  <si>
    <t>Cash Flow Statement</t>
  </si>
  <si>
    <t xml:space="preserve"> Cash flows from (used in) operating activities</t>
  </si>
  <si>
    <t xml:space="preserve"> Cash flows from (used in) investing activities</t>
  </si>
  <si>
    <t>Cash flows from (used in) financing activities</t>
  </si>
  <si>
    <t xml:space="preserve"> Profit Reconciliation</t>
  </si>
  <si>
    <t>Consolidation of total segment profit (loss)</t>
  </si>
  <si>
    <t>Consolidation of elimination of gain (loss) between segments</t>
  </si>
  <si>
    <t>Consolidation of gain (loss)</t>
  </si>
  <si>
    <t xml:space="preserve"> Reconciliations of segment assets, liabilities and equity</t>
  </si>
  <si>
    <t>Elimination of inter-segment accounts</t>
  </si>
  <si>
    <t>Total Assets</t>
  </si>
  <si>
    <t xml:space="preserve"> Reconciliation of liabilities</t>
  </si>
  <si>
    <t>Total operational flows</t>
  </si>
  <si>
    <t>Total investment flows</t>
  </si>
  <si>
    <t xml:space="preserve"> Operating expenses</t>
  </si>
  <si>
    <t>Subsidiaries</t>
  </si>
  <si>
    <t>Functional currency</t>
  </si>
  <si>
    <t>Chilean pesos</t>
  </si>
  <si>
    <t>Contribution margin</t>
  </si>
  <si>
    <t>ANDEAN WATERS S.A.</t>
  </si>
  <si>
    <t>RELATED PARTIES</t>
  </si>
  <si>
    <t>INFORMATION ON RELATED PARTY TRANSACTIONS</t>
  </si>
  <si>
    <t>LIST</t>
  </si>
  <si>
    <t>Name of related party</t>
  </si>
  <si>
    <t>RUT related party</t>
  </si>
  <si>
    <t>Country of origin</t>
  </si>
  <si>
    <t>Description of transactions with related parties</t>
  </si>
  <si>
    <t>Related party transactions</t>
  </si>
  <si>
    <t>Outstanding balances from transactions with related parties</t>
  </si>
  <si>
    <t>Purchase of goods</t>
  </si>
  <si>
    <t>Income from ordinary activities from the sale of goods</t>
  </si>
  <si>
    <t>Services received</t>
  </si>
  <si>
    <t>Income from ordinary activities arising from the provision of services</t>
  </si>
  <si>
    <t>Leases as a landlord</t>
  </si>
  <si>
    <t>Leases as a tenant</t>
  </si>
  <si>
    <t>Transfers according to financial agreements to the entity</t>
  </si>
  <si>
    <t>Current accounts receivable</t>
  </si>
  <si>
    <t>Accounts receivable</t>
  </si>
  <si>
    <t>Current accounts payable</t>
  </si>
  <si>
    <t>Non-current accounts payable</t>
  </si>
  <si>
    <t>Accounts payable</t>
  </si>
  <si>
    <t>Type of currency or unit</t>
  </si>
  <si>
    <t>Controller</t>
  </si>
  <si>
    <t>Metropolitan Water Investments SA</t>
  </si>
  <si>
    <t>CHL: Chile</t>
  </si>
  <si>
    <t>Total, Controller</t>
  </si>
  <si>
    <t>Associates</t>
  </si>
  <si>
    <t>Veolia Solutions Chile Ltda</t>
  </si>
  <si>
    <t>Without rut</t>
  </si>
  <si>
    <t>Without Ruth</t>
  </si>
  <si>
    <t>Control and monitoring of the operation of dams used to supply water to Santiago Embalse el Yeso</t>
  </si>
  <si>
    <t>Administration, operation, and maintenance of customer service system, virtual office, and technological upgrade project.</t>
  </si>
  <si>
    <t>Siebel and Aquacis virtual platform maintenance, consulting and evolutionary maintenance and Aquacis Licenses</t>
  </si>
  <si>
    <t>Suez Advanced Solutions Chile Ltda</t>
  </si>
  <si>
    <t xml:space="preserve"> 76.078.231-9</t>
  </si>
  <si>
    <t>Upgrade Liferay</t>
  </si>
  <si>
    <t>Bistalk to Fuse migration</t>
  </si>
  <si>
    <t>Collection for termination of Mapocho-Trebal contract.</t>
  </si>
  <si>
    <t>Cost overruns for the Mapocho – Trebal Wastewater Treatment Plant Expansion Project.</t>
  </si>
  <si>
    <t>Digester Rehabilitation</t>
  </si>
  <si>
    <t>Suez Environment Chile SA</t>
  </si>
  <si>
    <t>Construction of San Antonio Arsenic Plant</t>
  </si>
  <si>
    <t>Lease of water rights to the Batuco Canal</t>
  </si>
  <si>
    <t>Sales of Materials</t>
  </si>
  <si>
    <t>Surely the Farfana plant</t>
  </si>
  <si>
    <t>Adaptation plan for the La Farfana treatment plant to a biofactory</t>
  </si>
  <si>
    <t>Web Design Project</t>
  </si>
  <si>
    <t>Suez Group</t>
  </si>
  <si>
    <t>Chemboard Implementation</t>
  </si>
  <si>
    <t>Environmental Services and Projects SA</t>
  </si>
  <si>
    <t>96.799.790-0</t>
  </si>
  <si>
    <t>Laboratory service and quality control</t>
  </si>
  <si>
    <t>Aqua Development Network SA</t>
  </si>
  <si>
    <t>A-85788065</t>
  </si>
  <si>
    <t>Labaqua SA</t>
  </si>
  <si>
    <t>A03637899</t>
  </si>
  <si>
    <t>Purchase of patterns and certification</t>
  </si>
  <si>
    <t>Laboratory analysis and sampling service</t>
  </si>
  <si>
    <t>Income due to excess cargo</t>
  </si>
  <si>
    <t>Total, Associates</t>
  </si>
  <si>
    <t>Entity total</t>
  </si>
  <si>
    <t>Accounts payable, current</t>
  </si>
  <si>
    <t>Transactions</t>
  </si>
  <si>
    <t>Construction of Chamisero Plant (Batuco canal)</t>
  </si>
  <si>
    <t xml:space="preserve"> Suez Andean Biofactory spa.</t>
  </si>
  <si>
    <t>Settlement for termination of contract and other Nitrogeno projects.</t>
  </si>
  <si>
    <t>Water Purchase</t>
  </si>
  <si>
    <t xml:space="preserve"> Study on models for the management of resilient urban hydraulic infrastructures in relation to hydrological and geological risks, sludge recovery</t>
  </si>
  <si>
    <t>Discharge of sewage (waste)</t>
  </si>
  <si>
    <t>Operation and maintenance of plants</t>
  </si>
  <si>
    <t>Suez Advanced Solutions Chile Ltda.</t>
  </si>
  <si>
    <t>Suez Biofactoria Andina Spa.</t>
  </si>
  <si>
    <t>Debt Level (Bonds) - Aguas Andinas Consolidated</t>
  </si>
  <si>
    <t>Debt Level</t>
  </si>
  <si>
    <t>AC, AD and AE bonds</t>
  </si>
  <si>
    <t>Total current liabilities</t>
  </si>
  <si>
    <t>Total non-current liabilities</t>
  </si>
  <si>
    <t>Total liabilities IFRS</t>
  </si>
  <si>
    <t>Cash and cash equivalents</t>
  </si>
  <si>
    <t>Third party guarantees</t>
  </si>
  <si>
    <t>Total liabilities payable</t>
  </si>
  <si>
    <t>Total net worth</t>
  </si>
  <si>
    <t>Level of indebtedness</t>
  </si>
  <si>
    <t>Debt Level (Loans) - Aguas Andinas Consolidated</t>
  </si>
  <si>
    <t>Debt Level - Cordillera Waters Consolidated</t>
  </si>
  <si>
    <t>Financial Expense Coverage (Scotiabank) - Aguas Cordillera Consolidated</t>
  </si>
  <si>
    <t>Coverage of financial expenses</t>
  </si>
  <si>
    <t>Revenue from Ordinary Activities</t>
  </si>
  <si>
    <t>Income from Ordinary Activities</t>
  </si>
  <si>
    <t>Raw Materials and Consumables Ut</t>
  </si>
  <si>
    <t>Raw Materials and Consumables Used</t>
  </si>
  <si>
    <t>Employee Benefits Expenses</t>
  </si>
  <si>
    <t>Employee Benefits Expenses</t>
  </si>
  <si>
    <t>Other Expenses, By Nature</t>
  </si>
  <si>
    <t>Other Expenses, by Nature</t>
  </si>
  <si>
    <t xml:space="preserve"> Gains (Losses) from Operating Activities</t>
  </si>
  <si>
    <t>Ebitda</t>
  </si>
  <si>
    <t>Net Financial Expenses</t>
  </si>
  <si>
    <t>Financial Expenses Coverage</t>
  </si>
  <si>
    <t>Note: The financial expense coverage established in the contract indicates that it must be submitted annually.</t>
  </si>
  <si>
    <t>Expense Reimbursement</t>
  </si>
  <si>
    <t>Laboratory analysis and sampling contract</t>
  </si>
  <si>
    <t>Interest activation</t>
  </si>
  <si>
    <t>Highs</t>
  </si>
  <si>
    <t>AS OF MARCH 31, 2024 AND 2023</t>
  </si>
  <si>
    <t>Initial balance as of 01-01-2024</t>
  </si>
  <si>
    <t>Projected liabilities as of December 31, 2024</t>
  </si>
  <si>
    <t>It is not presented quarterly or text, only annually</t>
  </si>
  <si>
    <t>Bonds M, P, Q, S, U, V, W, X and AA</t>
  </si>
  <si>
    <t>Revaluations of water rights first adoption IFRS</t>
  </si>
  <si>
    <t>Revaluations of land first adoption IFRS</t>
  </si>
  <si>
    <t>Other gains (losses)***</t>
  </si>
  <si>
    <t>Non-current bank loans - Nominal values</t>
  </si>
  <si>
    <t>Opening balance 01-01-2024</t>
  </si>
  <si>
    <t>Final balance 03-31-2024</t>
  </si>
  <si>
    <t>Derivative</t>
  </si>
  <si>
    <t xml:space="preserve"> Derivative</t>
  </si>
  <si>
    <t>12-14-15</t>
  </si>
  <si>
    <t>Cash flows from (used in) operating activities:</t>
  </si>
  <si>
    <t>Biogenera S.A.</t>
  </si>
  <si>
    <t>Total income taxes related to components of other comprehensive income that will be reclassified to profit or loss for the period</t>
  </si>
  <si>
    <t>See according to Luis's note</t>
  </si>
  <si>
    <t>CHF</t>
  </si>
  <si>
    <t>CHF SERIES</t>
  </si>
  <si>
    <t>16.5</t>
  </si>
  <si>
    <t>Final balance as of 09-30-2024</t>
  </si>
  <si>
    <t>Final balance as of 09-30-2023</t>
  </si>
  <si>
    <t>For the period ended September 30, 2024, certain reclassifications have been made to facilitate comparison as of September 30, 2023, as follows:</t>
  </si>
  <si>
    <t>Banco BCI 26 / Banco de Chile / Banco Itaú</t>
  </si>
  <si>
    <t>Other comprehensive income, before taxes, gains (losses) on revaluation</t>
  </si>
  <si>
    <t>Income tax on remeasurements of defined benefit plans from other comprehensive income</t>
  </si>
  <si>
    <t>Revaluation of water rights due to change in accounting criteria</t>
  </si>
  <si>
    <t>As of September 30, 2024</t>
  </si>
  <si>
    <t>Trade receivables and other accounts receivable</t>
  </si>
  <si>
    <t>Goodwill</t>
  </si>
  <si>
    <t>Ownership, plant and equipment</t>
  </si>
  <si>
    <t>Depreciation of Ownership, plant and equipment</t>
  </si>
  <si>
    <t>EQUITY</t>
  </si>
  <si>
    <t>Other reserves</t>
  </si>
  <si>
    <t>reserves</t>
  </si>
  <si>
    <t>Equity attributable to the owners of the controller</t>
  </si>
  <si>
    <t>Assets attributable to the owners of the controller</t>
  </si>
  <si>
    <t xml:space="preserve"> Equity attributable to the owners of the controller</t>
  </si>
  <si>
    <t>Revenues from ordinary activities</t>
  </si>
  <si>
    <t>Collections from royalties, fees, commissions and other Revenues from ordinary activities</t>
  </si>
  <si>
    <t>Revenues from ordinary activities from external customers</t>
  </si>
  <si>
    <t xml:space="preserve"> Reconciliation of Revenues from ordinary activities</t>
  </si>
  <si>
    <t>Adjustments to tax expenses using the statutory rate</t>
  </si>
  <si>
    <t>Income</t>
  </si>
  <si>
    <t>Income attributable to</t>
  </si>
  <si>
    <t xml:space="preserve">Income attributable to owners of the controller </t>
  </si>
  <si>
    <t xml:space="preserve">Comprehensive income attributable to owners of the controller </t>
  </si>
  <si>
    <t>Income attributable to non-controlling interests</t>
  </si>
  <si>
    <t>Earnings per share</t>
  </si>
  <si>
    <t>Gain from continued  operations</t>
  </si>
  <si>
    <t>Basic earnings per share from continued  operations ($)</t>
  </si>
  <si>
    <t>COMPREHENSIVE INCOME STATEMENTS</t>
  </si>
  <si>
    <t>OTHER COMPREHENSIVE RESULT</t>
  </si>
  <si>
    <t>TOTAL COMPREHENSIVE RESULT</t>
  </si>
  <si>
    <t>Cash flow hedges</t>
  </si>
  <si>
    <t>Income taxes (paid)</t>
  </si>
  <si>
    <t>Purchases of ownership, plant and equipment</t>
  </si>
  <si>
    <t>Loan repayments</t>
  </si>
  <si>
    <t xml:space="preserve"> Statements of equity changes</t>
  </si>
  <si>
    <t>Share premiums</t>
  </si>
  <si>
    <t>Reserves</t>
  </si>
  <si>
    <t>Total equity changes</t>
  </si>
  <si>
    <t>07-01-2024 09-30-2024</t>
  </si>
  <si>
    <t>Promissory notes</t>
  </si>
  <si>
    <t>UF</t>
  </si>
  <si>
    <t>Carrying value</t>
  </si>
  <si>
    <t>Non-current bank loans - Carrying values</t>
  </si>
  <si>
    <t>Chile</t>
  </si>
  <si>
    <t>Debtor ID number</t>
  </si>
  <si>
    <t>Aguas Andinas S.A..</t>
  </si>
  <si>
    <t>Aguas Cordillera S.A.</t>
  </si>
  <si>
    <t>Aguas Manquehue S.A.</t>
  </si>
  <si>
    <t>EcoRiles S.A.</t>
  </si>
  <si>
    <t>Hidrogística S.A.</t>
  </si>
  <si>
    <t>Análisis Ambientales S.A.</t>
  </si>
  <si>
    <t>96.945.210-3</t>
  </si>
  <si>
    <t>96.828.120-8</t>
  </si>
  <si>
    <t>96.967.550-1</t>
  </si>
  <si>
    <t>Variation in monetary correction and assets depreciation</t>
  </si>
  <si>
    <t>Vacation provisions</t>
  </si>
  <si>
    <t>Other</t>
  </si>
  <si>
    <t>Deferred tax assets, initial balance</t>
  </si>
  <si>
    <t>Deferred tax liabilities, initial balance</t>
  </si>
  <si>
    <t>initial balance</t>
  </si>
  <si>
    <t xml:space="preserve"> Income tax (expenses) in current and deferred parts</t>
  </si>
  <si>
    <t>Current income tax expenses</t>
  </si>
  <si>
    <t xml:space="preserve"> Income tax (expenses)</t>
  </si>
  <si>
    <t xml:space="preserve"> Income (expenses) from taxes using the effective rate</t>
  </si>
  <si>
    <t xml:space="preserve"> Advance bonds</t>
  </si>
  <si>
    <t xml:space="preserve"> Profit sharing and bonds</t>
  </si>
  <si>
    <t xml:space="preserve"> Trade receivables and other accounts receivable</t>
  </si>
  <si>
    <t>Total trade receivables and other accounts receivable, current</t>
  </si>
  <si>
    <t>Classes of financial instruments</t>
  </si>
  <si>
    <t>Registration or ID number of the instrument</t>
  </si>
  <si>
    <t>Current bank loans - Carrying Values</t>
  </si>
  <si>
    <t>Non-current bank loans - Carrying Values</t>
  </si>
  <si>
    <t>Debtor entity ID number</t>
  </si>
  <si>
    <t>Debtor entity name</t>
  </si>
  <si>
    <t>Debtor entity country</t>
  </si>
  <si>
    <t>Creditor entity name</t>
  </si>
  <si>
    <t>Banco Chile</t>
  </si>
  <si>
    <t>Banco BCI</t>
  </si>
  <si>
    <t>Banco BCI 4</t>
  </si>
  <si>
    <t>Banco BCI 2</t>
  </si>
  <si>
    <t>Banco BCI 3</t>
  </si>
  <si>
    <t>Banco BTG Pactual</t>
  </si>
  <si>
    <t>Banco Itaú 2</t>
  </si>
  <si>
    <t>Banco BICE</t>
  </si>
  <si>
    <t>Current liabilities - Nominal values</t>
  </si>
  <si>
    <t>Non-current liabilities - Nominal values</t>
  </si>
  <si>
    <t>Current public liabilities - Carrying Values</t>
  </si>
  <si>
    <t>Non-current public liabilities - Carrying Values</t>
  </si>
  <si>
    <t xml:space="preserve"> Company</t>
  </si>
  <si>
    <t>Company</t>
  </si>
  <si>
    <t>Other personnel expenses</t>
  </si>
  <si>
    <t>Asociación Sociedad Canalistas del Maipo</t>
  </si>
  <si>
    <t>Ordinary revenues class</t>
  </si>
  <si>
    <t>Ordinary revenues</t>
  </si>
  <si>
    <t>Potable water</t>
  </si>
  <si>
    <t>Non-sanitation revenues</t>
  </si>
  <si>
    <t>Other Sanitation revenues</t>
  </si>
  <si>
    <t>Other Regulated Revenues</t>
  </si>
  <si>
    <t>Maintenance of facilities and equipment</t>
  </si>
  <si>
    <t>Contributions, patents, insurance and rights</t>
  </si>
  <si>
    <t>Discarded projects and guarantee bonds **</t>
  </si>
  <si>
    <t>Interest expenses, lease liability</t>
  </si>
  <si>
    <t>Interest expenses, other</t>
  </si>
  <si>
    <t>Non-water</t>
  </si>
  <si>
    <t>Other gains and expenses</t>
  </si>
  <si>
    <t xml:space="preserve">Segment profit attributable to owners of the controller </t>
  </si>
  <si>
    <t>Segment profit (loss) attributable to non-controlling interests</t>
  </si>
  <si>
    <t>Revenues from segments ordinary activities</t>
  </si>
  <si>
    <t>Elimination of inter-segments ordinary activities</t>
  </si>
  <si>
    <t>Consolidation of segments total assets</t>
  </si>
  <si>
    <t>Assets reconciliation</t>
  </si>
  <si>
    <t>Reconciliation of segments operational flows</t>
  </si>
  <si>
    <t>Consolidation of segments operational flows</t>
  </si>
  <si>
    <t xml:space="preserve"> Reconciliation of segments investment flows</t>
  </si>
  <si>
    <t>Consolidation of segments investment flows</t>
  </si>
  <si>
    <t xml:space="preserve"> Reconciliation of segments financial flows</t>
  </si>
  <si>
    <t>Consolidation of segments financial flows</t>
  </si>
  <si>
    <t>Total financial flows</t>
  </si>
  <si>
    <t>Subsidiaries statements of financial position 09-30-2024</t>
  </si>
  <si>
    <t>Subsidiaries statements of financial position 12-31-2023</t>
  </si>
  <si>
    <t>Net income</t>
  </si>
  <si>
    <t>Voting power percentage in significant subsidiary</t>
  </si>
  <si>
    <t>Promissory notes, current portion.</t>
  </si>
  <si>
    <t>OTHER FINANCIAL ASSETS</t>
  </si>
  <si>
    <t>OTHER NON-FINANCIAL ASSETS</t>
  </si>
  <si>
    <t>TRADE RECEIVABLES AND OTHER ACCOUNTS RECEIVABLE</t>
  </si>
  <si>
    <t>ACCOUNTS RECEIVABLE FROM RELATED ENTITIES</t>
  </si>
  <si>
    <t>NON-CURRENT ASSETS HELD FOR SALE</t>
  </si>
  <si>
    <t>RIGHTS RECEIVABLE</t>
  </si>
  <si>
    <t>INTANGIBLE ASSETS OTHER THAN GOODWILL</t>
  </si>
  <si>
    <t>GOODWILL</t>
  </si>
  <si>
    <t>OWNERSHIP, PLANTS AND EQUIPMENT</t>
  </si>
  <si>
    <t>RIGHT-OF-USE ASSETS</t>
  </si>
  <si>
    <t>Total current liabilities other than liabilities included in disposal groups classified as held for sale</t>
  </si>
  <si>
    <t>Income before tax</t>
  </si>
  <si>
    <t>Result from indexation units</t>
  </si>
  <si>
    <t>Other comprehensive income that will not be reclassified to profit or loss, before tax</t>
  </si>
  <si>
    <t>Income tax related to changes in the revaluation surplus of other comprehensive income</t>
  </si>
  <si>
    <t>Amounts from sales of ownership, plant and equipment</t>
  </si>
  <si>
    <t>Cash flows from (used in) financial activities</t>
  </si>
  <si>
    <t>Increase / (Decrease) M$</t>
  </si>
  <si>
    <t>Cash flows from (used in) financial activities:</t>
  </si>
  <si>
    <t>Paid salaries</t>
  </si>
  <si>
    <t>Non-current lease Liabilities (Accounting)</t>
  </si>
  <si>
    <t>Current lease liabilities (Accounting)</t>
  </si>
  <si>
    <t>Non-current lease liabilities (Accounting)</t>
  </si>
  <si>
    <t>Compensation</t>
  </si>
  <si>
    <t>Deferred revenues</t>
  </si>
  <si>
    <t>Rights-of-use assets</t>
  </si>
  <si>
    <t>Increases (decreases) due to uncollectible receivables provisions</t>
  </si>
  <si>
    <t>Adjustment to tax expense of previous period</t>
  </si>
  <si>
    <t>Single tax expenses (non-deductible expenses)</t>
  </si>
  <si>
    <t>Actuarial provision changes</t>
  </si>
  <si>
    <t>Actuarial assumptions</t>
  </si>
  <si>
    <t>Unionized workers without calculation of compensation</t>
  </si>
  <si>
    <t>Overhead expenses</t>
  </si>
  <si>
    <t>Interest expenses, bank loans</t>
  </si>
  <si>
    <t>Interest expenses, promissory notes</t>
  </si>
  <si>
    <t>Interest expenses, bonds</t>
  </si>
  <si>
    <t>Totals information on results</t>
  </si>
  <si>
    <t>Revenues from ordinary activities between segments</t>
  </si>
  <si>
    <t>Impairment of value of earnings and reversal of impairment losses, determined in accordance with IFRS 9.</t>
  </si>
  <si>
    <t>Other expenses (-) / net income (+)</t>
  </si>
  <si>
    <t>Name of significant subsidiary</t>
  </si>
  <si>
    <t>Ownership percentage in significant subsidiary</t>
  </si>
  <si>
    <t>Consolidated values percentage as of September 30, 2024</t>
  </si>
  <si>
    <t>Total net equity</t>
  </si>
  <si>
    <t>Debt level</t>
  </si>
  <si>
    <t>Share of profit (loss) of associates and joint ventures</t>
  </si>
  <si>
    <t>Promissory notes, non-current portion.</t>
  </si>
  <si>
    <t>Consolidation of segments total liabilities</t>
  </si>
  <si>
    <t>Banco BCI 29 / Scotiabank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</si>
</sst>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1" formatCode="_ * #,##0_ ;_ * \-#,##0_ ;_ * &quot;-&quot;_ ;_ @_ "/>
    <numFmt numFmtId="43" formatCode="_ * #,##0.00_ ;_ * \-#,##0.00_ ;_ * &quot;-&quot;??_ ;_ @_ "/>
    <numFmt numFmtId="164" formatCode="_-* #,##0_-;\-* #,##0_-;_-* &quot;-&quot;_-;_-@_-"/>
    <numFmt numFmtId="165" formatCode="_-* #,##0.00_-;\-* #,##0.00_-;_-* &quot;-&quot;??_-;_-@_-"/>
    <numFmt numFmtId="166" formatCode="_-* #,##0\ &quot;€&quot;_-;\-* #,##0\ &quot;€&quot;_-;_-* &quot;-&quot;\ &quot;€&quot;_-;_-@_-"/>
    <numFmt numFmtId="167" formatCode="_-* #,##0.00\ &quot;€&quot;_-;\-* #,##0.00\ &quot;€&quot;_-;_-* &quot;-&quot;??\ &quot;€&quot;_-;_-@_-"/>
    <numFmt numFmtId="168" formatCode="&quot;$&quot;#,##0_);\(&quot;$&quot;#,##0\)"/>
    <numFmt numFmtId="169" formatCode="_(* #,##0_);_(* \(#,##0\);_(* &quot;-&quot;_);_(@_)"/>
    <numFmt numFmtId="170" formatCode="_(* #,##0.00_);_(* \(#,##0.00\);_(* &quot;-&quot;??_);_(@_)"/>
    <numFmt numFmtId="171" formatCode="#,##0;\(#,##0\);\-"/>
    <numFmt numFmtId="172" formatCode="#,##0.000;\(#,##0.000\);\-"/>
    <numFmt numFmtId="173" formatCode="#,##0.00;\(#,##0.00\);\-"/>
    <numFmt numFmtId="174" formatCode="_(* #,##0_);_(* \(#,##0\);_(* &quot;-&quot;??_);_(@_)"/>
    <numFmt numFmtId="175" formatCode="dd\-mm\-yyyy"/>
    <numFmt numFmtId="176" formatCode="_-* #,##0\ _D_M_-;\-* #,##0\ _D_M_-;_-* &quot;-&quot;\ _D_M_-;_-@_-"/>
    <numFmt numFmtId="177" formatCode="_-* #,##0.00\ _D_M_-;\-* #,##0.00\ _D_M_-;_-* &quot;-&quot;??\ _D_M_-;_-@_-"/>
    <numFmt numFmtId="178" formatCode="0.00000%"/>
    <numFmt numFmtId="179" formatCode="0.00%_);\(0.00%\)"/>
    <numFmt numFmtId="180" formatCode="#,##0\ &quot;CLP&quot;"/>
    <numFmt numFmtId="181" formatCode="d\-mm\-yyyy"/>
    <numFmt numFmtId="182" formatCode="#,##0_ ;\-#,##0\ "/>
    <numFmt numFmtId="183" formatCode="#,##0.0"/>
    <numFmt numFmtId="184" formatCode="_-* #,##0.00\ _€_-;\-* #,##0.00\ _€_-;_-* &quot;-&quot;??\ _€_-;_-@_-"/>
    <numFmt numFmtId="185" formatCode="_-* #,##0.00\ [$€]_-;\-* #,##0.00\ [$€]_-;_-* &quot;-&quot;??\ [$€]_-;_-@_-"/>
    <numFmt numFmtId="186" formatCode="0.000_)"/>
    <numFmt numFmtId="187" formatCode="&quot;$&quot;#,##0"/>
    <numFmt numFmtId="188" formatCode="_-[$€-2]\ * #,##0.00_-;\-[$€-2]\ * #,##0.00_-;_-[$€-2]\ * &quot;-&quot;??_-"/>
    <numFmt numFmtId="189" formatCode="#,#00"/>
    <numFmt numFmtId="190" formatCode="#.##000"/>
    <numFmt numFmtId="191" formatCode="_-* #,##0\ &quot;DM&quot;_-;\-* #,##0\ &quot;DM&quot;_-;_-* &quot;-&quot;\ &quot;DM&quot;_-;_-@_-"/>
    <numFmt numFmtId="192" formatCode="_-* #,##0.00\ &quot;DM&quot;_-;\-* #,##0.00\ &quot;DM&quot;_-;_-* &quot;-&quot;??\ &quot;DM&quot;_-;_-@_-"/>
    <numFmt numFmtId="193" formatCode="\$#,#00"/>
    <numFmt numFmtId="194" formatCode="\$#,"/>
    <numFmt numFmtId="195" formatCode="General_)"/>
    <numFmt numFmtId="196" formatCode="0.00_)"/>
    <numFmt numFmtId="197" formatCode="#.##0,"/>
    <numFmt numFmtId="198" formatCode="_-* #,##0\ &quot;Pts&quot;_-;\-* #,##0\ &quot;Pts&quot;_-;_-* &quot;-&quot;\ &quot;Pts&quot;_-;_-@_-"/>
    <numFmt numFmtId="199" formatCode="_-* #,##0.00\ &quot;Pts&quot;_-;\-* #,##0.00\ &quot;Pts&quot;_-;_-* &quot;-&quot;??\ &quot;Pts&quot;_-;_-@_-"/>
    <numFmt numFmtId="200" formatCode="0.0%_);\(0.0%\)"/>
    <numFmt numFmtId="201" formatCode="_-* #,##0\ _€_-;\-* #,##0\ _€_-;_-* &quot;-&quot;\ _€_-;_-@_-"/>
    <numFmt numFmtId="202" formatCode="_(* #,##0.00000000_);_(* \(#,##0.00000000\);_(* &quot;-&quot;??_);_(@_)"/>
    <numFmt numFmtId="203" formatCode="_(&quot;$&quot;* #,##0.00_);_(&quot;$&quot;* \(#,##0.00\);_(&quot;$&quot;* &quot;-&quot;??_);_(@_)"/>
    <numFmt numFmtId="204" formatCode="_-* #,##0\ _z_ł_-;\-* #,##0\ _z_ł_-;_-* &quot;-&quot;\ _z_ł_-;_-@_-"/>
    <numFmt numFmtId="205" formatCode="_-* #,##0.00\ _z_ł_-;\-* #,##0.00\ _z_ł_-;_-* &quot;-&quot;??\ _z_ł_-;_-@_-"/>
    <numFmt numFmtId="206" formatCode="#,##0.000"/>
    <numFmt numFmtId="207" formatCode="#,##0;[Red]\(#,##0\)"/>
    <numFmt numFmtId="208" formatCode="#,##0;\(#,##0\)"/>
    <numFmt numFmtId="209" formatCode="m/d/yyyy;@"/>
  </numFmts>
  <fonts count="18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0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name val="Arial"/>
      <family val="2"/>
    </font>
    <font>
      <b/>
      <sz val="10"/>
      <name val="Calibri Light"/>
      <family val="2"/>
      <scheme val="major"/>
    </font>
    <font>
      <b/>
      <sz val="8"/>
      <color theme="0"/>
      <name val="Arial Narrow"/>
      <family val="2"/>
    </font>
    <font>
      <b/>
      <sz val="9"/>
      <name val="Calibri Light"/>
      <family val="2"/>
      <scheme val="major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rgb="FFFF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11"/>
      <color indexed="8"/>
      <name val="Calibri"/>
      <family val="2"/>
    </font>
    <font>
      <sz val="8"/>
      <name val="Calibri Light"/>
      <family val="2"/>
      <scheme val="major"/>
    </font>
    <font>
      <sz val="9"/>
      <color theme="0"/>
      <name val="Calibri Light"/>
      <family val="2"/>
      <scheme val="major"/>
    </font>
    <font>
      <sz val="9"/>
      <name val="Calibri"/>
      <family val="2"/>
      <scheme val="minor"/>
    </font>
    <font>
      <b/>
      <sz val="9"/>
      <color indexed="8"/>
      <name val="Calibri Light"/>
      <family val="2"/>
      <scheme val="major"/>
    </font>
    <font>
      <sz val="11"/>
      <color theme="1"/>
      <name val="Calibri"/>
      <family val="2"/>
    </font>
    <font>
      <sz val="7"/>
      <color indexed="8"/>
      <name val="Calibri Light"/>
      <family val="2"/>
      <scheme val="major"/>
    </font>
    <font>
      <b/>
      <sz val="7"/>
      <name val="Calibri Light"/>
      <family val="2"/>
      <scheme val="major"/>
    </font>
    <font>
      <sz val="7"/>
      <name val="Calibri Light"/>
      <family val="2"/>
      <scheme val="major"/>
    </font>
    <font>
      <sz val="7"/>
      <color rgb="FFFF0000"/>
      <name val="Calibri Light"/>
      <family val="2"/>
      <scheme val="major"/>
    </font>
    <font>
      <sz val="7"/>
      <color theme="1"/>
      <name val="Calibri Light"/>
      <family val="2"/>
      <scheme val="major"/>
    </font>
    <font>
      <b/>
      <u/>
      <sz val="9"/>
      <color theme="1"/>
      <name val="Calibri Light"/>
      <family val="2"/>
      <scheme val="major"/>
    </font>
    <font>
      <u/>
      <sz val="9"/>
      <color theme="1"/>
      <name val="Calibri Light"/>
      <family val="2"/>
      <scheme val="major"/>
    </font>
    <font>
      <b/>
      <i/>
      <sz val="9"/>
      <name val="Calibri Light"/>
      <family val="2"/>
      <scheme val="major"/>
    </font>
    <font>
      <i/>
      <sz val="10"/>
      <color rgb="FFFF0000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sz val="11"/>
      <color indexed="8"/>
      <name val="Calibri"/>
      <family val="2"/>
      <scheme val="minor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Serif"/>
    </font>
    <font>
      <b/>
      <sz val="8"/>
      <color rgb="FF000000"/>
      <name val="Arial"/>
      <family val="2"/>
    </font>
    <font>
      <sz val="9"/>
      <color theme="0"/>
      <name val="SansSerif.plain"/>
    </font>
    <font>
      <b/>
      <sz val="9"/>
      <color rgb="FF000000"/>
      <name val="Arial"/>
      <family val="2"/>
    </font>
    <font>
      <b/>
      <sz val="8"/>
      <color theme="0"/>
      <name val="Arial"/>
      <family val="2"/>
    </font>
    <font>
      <sz val="8"/>
      <color indexed="8"/>
      <name val="SansSerif.plain"/>
    </font>
    <font>
      <b/>
      <sz val="8"/>
      <color indexed="8"/>
      <name val="SansSerif.plain"/>
    </font>
    <font>
      <sz val="10"/>
      <color indexed="8"/>
      <name val="SansSerif.plain"/>
    </font>
    <font>
      <sz val="9"/>
      <color indexed="8"/>
      <name val="SansSerif.plain"/>
    </font>
    <font>
      <sz val="10"/>
      <color indexed="8"/>
      <name val="Calibri"/>
      <family val="2"/>
      <scheme val="minor"/>
    </font>
    <font>
      <b/>
      <sz val="9"/>
      <color rgb="FF000000"/>
      <name val="Calibri Light"/>
      <family val="2"/>
    </font>
    <font>
      <sz val="9"/>
      <color theme="1"/>
      <name val="Calibri"/>
      <family val="2"/>
      <scheme val="minor"/>
    </font>
    <font>
      <sz val="9"/>
      <color theme="1"/>
      <name val="Calibri Light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Courier"/>
      <family val="3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name val="Helv"/>
    </font>
    <font>
      <sz val="1"/>
      <color indexed="8"/>
      <name val="Courier"/>
      <family val="3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sz val="11"/>
      <name val="Tms Rmn"/>
      <family val="1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u/>
      <sz val="11"/>
      <color theme="10"/>
      <name val="Calibri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2"/>
      <name val="Helv"/>
    </font>
    <font>
      <b/>
      <i/>
      <sz val="16"/>
      <name val="Helv"/>
    </font>
    <font>
      <sz val="8"/>
      <color theme="1"/>
      <name val="Arial"/>
      <family val="2"/>
    </font>
    <font>
      <sz val="10"/>
      <name val="Helv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2"/>
      <name val="Times New Roman"/>
      <family val="1"/>
    </font>
    <font>
      <b/>
      <sz val="18"/>
      <color theme="3"/>
      <name val="Calibri Light"/>
      <family val="2"/>
      <scheme val="major"/>
    </font>
    <font>
      <sz val="9"/>
      <color theme="1"/>
      <name val="Calibri Light"/>
      <family val="1"/>
      <scheme val="major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0"/>
      <color theme="1"/>
      <name val="Calibri Light"/>
      <family val="2"/>
      <scheme val="major"/>
    </font>
    <font>
      <strike/>
      <sz val="7"/>
      <color rgb="FFFF0000"/>
      <name val="Calibri Light"/>
      <family val="2"/>
      <scheme val="major"/>
    </font>
    <font>
      <sz val="10"/>
      <color rgb="FF000000"/>
      <name val="Calibri Light"/>
      <family val="2"/>
    </font>
    <font>
      <u/>
      <sz val="10"/>
      <color indexed="12"/>
      <name val="Arial"/>
      <family val="2"/>
    </font>
    <font>
      <sz val="10"/>
      <color indexed="8"/>
      <name val="Calibri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sz val="11"/>
      <color rgb="FF9C6500"/>
      <name val="Calibri"/>
      <family val="2"/>
      <scheme val="minor"/>
    </font>
    <font>
      <sz val="8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1"/>
      <color indexed="10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</font>
    <font>
      <sz val="10"/>
      <name val="Geneva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b/>
      <sz val="9"/>
      <color rgb="FF000000"/>
      <name val="Calibri"/>
      <family val="2"/>
      <scheme val="minor"/>
    </font>
  </fonts>
  <fills count="146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0"/>
      </patternFill>
    </fill>
    <fill>
      <patternFill patternType="solid">
        <fgColor rgb="FFDDDDD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3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</fills>
  <borders count="220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medium">
        <color indexed="23"/>
      </right>
      <top/>
      <bottom style="thin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55"/>
      </right>
      <top/>
      <bottom style="thin">
        <color indexed="2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/>
      <bottom style="dashed">
        <color theme="0" tint="-0.499984740745262"/>
      </bottom>
      <diagonal/>
    </border>
    <border>
      <left/>
      <right style="dashed">
        <color theme="0" tint="-0.499984740745262"/>
      </right>
      <top/>
      <bottom style="dashed">
        <color theme="0" tint="-0.4999847407452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theme="0" tint="-0.34998626667073579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34998626667073579"/>
      </right>
      <top/>
      <bottom style="medium">
        <color theme="0" tint="-0.499984740745262"/>
      </bottom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/>
      <top/>
      <bottom/>
      <diagonal/>
    </border>
    <border>
      <left style="thin">
        <color rgb="FF92D050"/>
      </left>
      <right style="medium">
        <color rgb="FF92D050"/>
      </right>
      <top/>
      <bottom/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/>
      <top style="medium">
        <color rgb="FF92D050"/>
      </top>
      <bottom style="double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double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/>
      <diagonal/>
    </border>
    <border>
      <left style="medium">
        <color rgb="FF92D050"/>
      </left>
      <right style="thin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/>
      <bottom/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double">
        <color rgb="FF92D050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/>
      <diagonal/>
    </border>
    <border>
      <left style="thin">
        <color theme="0" tint="-0.499984740745262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theme="0" tint="-0.499984740745262"/>
      </left>
      <right style="thin">
        <color indexed="55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55"/>
      </right>
      <top/>
      <bottom/>
      <diagonal/>
    </border>
    <border>
      <left style="thin">
        <color indexed="55"/>
      </left>
      <right style="thin">
        <color theme="0" tint="-0.499984740745262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theme="0" tint="-0.499984740745262"/>
      </right>
      <top style="thin">
        <color indexed="55"/>
      </top>
      <bottom/>
      <diagonal/>
    </border>
    <border>
      <left style="thin">
        <color indexed="55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indexed="55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80808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medium">
        <color theme="0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80162968840602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</borders>
  <cellStyleXfs count="5141">
    <xf numFmtId="0" fontId="0" fillId="0" borderId="0"/>
    <xf numFmtId="9" fontId="1" fillId="0" borderId="0" applyFont="0" applyFill="0" applyBorder="0" applyAlignment="0" applyProtection="0"/>
    <xf numFmtId="0" fontId="2" fillId="0" borderId="0"/>
    <xf numFmtId="4" fontId="3" fillId="2" borderId="1" applyNumberFormat="0" applyProtection="0">
      <alignment horizontal="left" vertical="center" indent="1"/>
    </xf>
    <xf numFmtId="169" fontId="2" fillId="0" borderId="0" applyFont="0" applyFill="0" applyBorder="0" applyAlignment="0" applyProtection="0"/>
    <xf numFmtId="0" fontId="3" fillId="3" borderId="1" applyNumberFormat="0" applyProtection="0">
      <alignment horizontal="left" vertical="center" indent="1"/>
    </xf>
    <xf numFmtId="0" fontId="3" fillId="4" borderId="1" applyNumberFormat="0" applyProtection="0">
      <alignment horizontal="left" vertical="center" indent="1"/>
    </xf>
    <xf numFmtId="0" fontId="3" fillId="5" borderId="1" applyNumberFormat="0" applyProtection="0">
      <alignment horizontal="left" vertical="center" indent="1"/>
    </xf>
    <xf numFmtId="0" fontId="3" fillId="6" borderId="1" applyNumberFormat="0" applyProtection="0">
      <alignment horizontal="left" vertical="center" indent="1"/>
    </xf>
    <xf numFmtId="0" fontId="8" fillId="0" borderId="0"/>
    <xf numFmtId="169" fontId="1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169" fontId="1" fillId="0" borderId="0" applyFont="0" applyFill="0" applyBorder="0" applyAlignment="0" applyProtection="0"/>
    <xf numFmtId="0" fontId="1" fillId="0" borderId="0"/>
    <xf numFmtId="0" fontId="3" fillId="0" borderId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7" borderId="0"/>
    <xf numFmtId="9" fontId="19" fillId="0" borderId="0" applyFont="0" applyFill="0" applyBorder="0" applyAlignment="0" applyProtection="0"/>
    <xf numFmtId="0" fontId="8" fillId="0" borderId="0"/>
    <xf numFmtId="177" fontId="8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24" fillId="0" borderId="0"/>
    <xf numFmtId="169" fontId="24" fillId="0" borderId="0" applyFont="0" applyFill="0" applyBorder="0" applyAlignment="0" applyProtection="0"/>
    <xf numFmtId="0" fontId="8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16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35" fillId="0" borderId="0"/>
    <xf numFmtId="0" fontId="1" fillId="0" borderId="0"/>
    <xf numFmtId="170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" fontId="3" fillId="2" borderId="83" applyNumberFormat="0" applyProtection="0">
      <alignment horizontal="left" vertical="center" indent="1"/>
    </xf>
    <xf numFmtId="169" fontId="2" fillId="0" borderId="0" applyFont="0" applyFill="0" applyBorder="0" applyAlignment="0" applyProtection="0"/>
    <xf numFmtId="0" fontId="3" fillId="3" borderId="83" applyNumberFormat="0" applyProtection="0">
      <alignment horizontal="left" vertical="center" indent="1"/>
    </xf>
    <xf numFmtId="0" fontId="3" fillId="4" borderId="83" applyNumberFormat="0" applyProtection="0">
      <alignment horizontal="left" vertical="center" indent="1"/>
    </xf>
    <xf numFmtId="0" fontId="3" fillId="5" borderId="83" applyNumberFormat="0" applyProtection="0">
      <alignment horizontal="left" vertical="center" indent="1"/>
    </xf>
    <xf numFmtId="0" fontId="3" fillId="6" borderId="83" applyNumberFormat="0" applyProtection="0">
      <alignment horizontal="left" vertical="center" indent="1"/>
    </xf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56" fillId="0" borderId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58" fillId="5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8" fillId="42" borderId="0" applyNumberFormat="0" applyBorder="0" applyAlignment="0" applyProtection="0"/>
    <xf numFmtId="0" fontId="58" fillId="5" borderId="0" applyNumberFormat="0" applyBorder="0" applyAlignment="0" applyProtection="0"/>
    <xf numFmtId="0" fontId="58" fillId="47" borderId="0" applyNumberFormat="0" applyBorder="0" applyAlignment="0" applyProtection="0"/>
    <xf numFmtId="0" fontId="58" fillId="5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8" fillId="42" borderId="0" applyNumberFormat="0" applyBorder="0" applyAlignment="0" applyProtection="0"/>
    <xf numFmtId="0" fontId="58" fillId="5" borderId="0" applyNumberFormat="0" applyBorder="0" applyAlignment="0" applyProtection="0"/>
    <xf numFmtId="0" fontId="58" fillId="47" borderId="0" applyNumberFormat="0" applyBorder="0" applyAlignment="0" applyProtection="0"/>
    <xf numFmtId="0" fontId="58" fillId="5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8" fillId="42" borderId="0" applyNumberFormat="0" applyBorder="0" applyAlignment="0" applyProtection="0"/>
    <xf numFmtId="0" fontId="58" fillId="5" borderId="0" applyNumberFormat="0" applyBorder="0" applyAlignment="0" applyProtection="0"/>
    <xf numFmtId="0" fontId="58" fillId="47" borderId="0" applyNumberFormat="0" applyBorder="0" applyAlignment="0" applyProtection="0"/>
    <xf numFmtId="0" fontId="57" fillId="48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9" borderId="0" applyNumberFormat="0" applyBorder="0" applyAlignment="0" applyProtection="0"/>
    <xf numFmtId="0" fontId="57" fillId="2" borderId="0" applyNumberFormat="0" applyBorder="0" applyAlignment="0" applyProtection="0"/>
    <xf numFmtId="0" fontId="57" fillId="50" borderId="0" applyNumberFormat="0" applyBorder="0" applyAlignment="0" applyProtection="0"/>
    <xf numFmtId="0" fontId="57" fillId="48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9" borderId="0" applyNumberFormat="0" applyBorder="0" applyAlignment="0" applyProtection="0"/>
    <xf numFmtId="0" fontId="57" fillId="2" borderId="0" applyNumberFormat="0" applyBorder="0" applyAlignment="0" applyProtection="0"/>
    <xf numFmtId="0" fontId="57" fillId="50" borderId="0" applyNumberFormat="0" applyBorder="0" applyAlignment="0" applyProtection="0"/>
    <xf numFmtId="0" fontId="57" fillId="48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9" borderId="0" applyNumberFormat="0" applyBorder="0" applyAlignment="0" applyProtection="0"/>
    <xf numFmtId="0" fontId="57" fillId="2" borderId="0" applyNumberFormat="0" applyBorder="0" applyAlignment="0" applyProtection="0"/>
    <xf numFmtId="0" fontId="57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57" fillId="53" borderId="0" applyNumberFormat="0" applyBorder="0" applyAlignment="0" applyProtection="0"/>
    <xf numFmtId="0" fontId="57" fillId="49" borderId="0" applyNumberFormat="0" applyBorder="0" applyAlignment="0" applyProtection="0"/>
    <xf numFmtId="0" fontId="57" fillId="2" borderId="0" applyNumberFormat="0" applyBorder="0" applyAlignment="0" applyProtection="0"/>
    <xf numFmtId="0" fontId="57" fillId="54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57" fillId="53" borderId="0" applyNumberFormat="0" applyBorder="0" applyAlignment="0" applyProtection="0"/>
    <xf numFmtId="0" fontId="57" fillId="49" borderId="0" applyNumberFormat="0" applyBorder="0" applyAlignment="0" applyProtection="0"/>
    <xf numFmtId="0" fontId="57" fillId="2" borderId="0" applyNumberFormat="0" applyBorder="0" applyAlignment="0" applyProtection="0"/>
    <xf numFmtId="0" fontId="57" fillId="54" borderId="0" applyNumberFormat="0" applyBorder="0" applyAlignment="0" applyProtection="0"/>
    <xf numFmtId="0" fontId="59" fillId="40" borderId="0" applyNumberFormat="0" applyBorder="0" applyAlignment="0" applyProtection="0"/>
    <xf numFmtId="0" fontId="60" fillId="41" borderId="0" applyNumberFormat="0" applyBorder="0" applyAlignment="0" applyProtection="0"/>
    <xf numFmtId="0" fontId="61" fillId="3" borderId="84" applyNumberFormat="0" applyAlignment="0" applyProtection="0"/>
    <xf numFmtId="0" fontId="61" fillId="3" borderId="84" applyNumberFormat="0" applyAlignment="0" applyProtection="0"/>
    <xf numFmtId="0" fontId="62" fillId="55" borderId="94" applyNumberFormat="0" applyAlignment="0" applyProtection="0"/>
    <xf numFmtId="0" fontId="63" fillId="0" borderId="95" applyNumberFormat="0" applyFill="0" applyAlignment="0" applyProtection="0"/>
    <xf numFmtId="0" fontId="62" fillId="55" borderId="94" applyNumberFormat="0" applyAlignment="0" applyProtection="0"/>
    <xf numFmtId="0" fontId="64" fillId="44" borderId="84" applyNumberFormat="0" applyAlignment="0" applyProtection="0"/>
    <xf numFmtId="0" fontId="65" fillId="3" borderId="96" applyNumberFormat="0" applyAlignment="0" applyProtection="0"/>
    <xf numFmtId="0" fontId="60" fillId="41" borderId="0" applyNumberFormat="0" applyBorder="0" applyAlignment="0" applyProtection="0"/>
    <xf numFmtId="0" fontId="6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57" fillId="53" borderId="0" applyNumberFormat="0" applyBorder="0" applyAlignment="0" applyProtection="0"/>
    <xf numFmtId="0" fontId="57" fillId="49" borderId="0" applyNumberFormat="0" applyBorder="0" applyAlignment="0" applyProtection="0"/>
    <xf numFmtId="0" fontId="57" fillId="2" borderId="0" applyNumberFormat="0" applyBorder="0" applyAlignment="0" applyProtection="0"/>
    <xf numFmtId="0" fontId="57" fillId="54" borderId="0" applyNumberFormat="0" applyBorder="0" applyAlignment="0" applyProtection="0"/>
    <xf numFmtId="0" fontId="64" fillId="44" borderId="84" applyNumberFormat="0" applyAlignment="0" applyProtection="0"/>
    <xf numFmtId="185" fontId="8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0" fillId="41" borderId="0" applyNumberFormat="0" applyBorder="0" applyAlignment="0" applyProtection="0"/>
    <xf numFmtId="0" fontId="68" fillId="0" borderId="97" applyNumberFormat="0" applyFill="0" applyAlignment="0" applyProtection="0"/>
    <xf numFmtId="0" fontId="69" fillId="0" borderId="98" applyNumberFormat="0" applyFill="0" applyAlignment="0" applyProtection="0"/>
    <xf numFmtId="0" fontId="66" fillId="0" borderId="99" applyNumberFormat="0" applyFill="0" applyAlignment="0" applyProtection="0"/>
    <xf numFmtId="0" fontId="66" fillId="0" borderId="0" applyNumberFormat="0" applyFill="0" applyBorder="0" applyAlignment="0" applyProtection="0"/>
    <xf numFmtId="0" fontId="59" fillId="40" borderId="0" applyNumberFormat="0" applyBorder="0" applyAlignment="0" applyProtection="0"/>
    <xf numFmtId="0" fontId="64" fillId="44" borderId="84" applyNumberFormat="0" applyAlignment="0" applyProtection="0"/>
    <xf numFmtId="0" fontId="63" fillId="0" borderId="95" applyNumberFormat="0" applyFill="0" applyAlignment="0" applyProtection="0"/>
    <xf numFmtId="0" fontId="62" fillId="55" borderId="94" applyNumberFormat="0" applyAlignment="0" applyProtection="0"/>
    <xf numFmtId="0" fontId="63" fillId="0" borderId="95" applyNumberFormat="0" applyFill="0" applyAlignment="0" applyProtection="0"/>
    <xf numFmtId="0" fontId="68" fillId="0" borderId="97" applyNumberFormat="0" applyFill="0" applyAlignment="0" applyProtection="0"/>
    <xf numFmtId="0" fontId="69" fillId="0" borderId="98" applyNumberFormat="0" applyFill="0" applyAlignment="0" applyProtection="0"/>
    <xf numFmtId="0" fontId="66" fillId="0" borderId="99" applyNumberFormat="0" applyFill="0" applyAlignment="0" applyProtection="0"/>
    <xf numFmtId="0" fontId="66" fillId="0" borderId="0" applyNumberFormat="0" applyFill="0" applyBorder="0" applyAlignment="0" applyProtection="0"/>
    <xf numFmtId="0" fontId="70" fillId="56" borderId="0" applyNumberFormat="0" applyBorder="0" applyAlignment="0" applyProtection="0"/>
    <xf numFmtId="0" fontId="70" fillId="56" borderId="0" applyNumberFormat="0" applyBorder="0" applyAlignment="0" applyProtection="0"/>
    <xf numFmtId="0" fontId="71" fillId="0" borderId="0" applyNumberFormat="0" applyFill="0" applyBorder="0">
      <alignment vertical="center"/>
    </xf>
    <xf numFmtId="0" fontId="58" fillId="57" borderId="100" applyNumberFormat="0" applyFont="0" applyAlignment="0" applyProtection="0"/>
    <xf numFmtId="0" fontId="58" fillId="57" borderId="100" applyNumberFormat="0" applyFont="0" applyAlignment="0" applyProtection="0"/>
    <xf numFmtId="0" fontId="61" fillId="3" borderId="84" applyNumberFormat="0" applyAlignment="0" applyProtection="0"/>
    <xf numFmtId="0" fontId="65" fillId="3" borderId="96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5" fillId="3" borderId="96" applyNumberFormat="0" applyAlignment="0" applyProtection="0"/>
    <xf numFmtId="4" fontId="3" fillId="0" borderId="83" applyNumberFormat="0" applyProtection="0">
      <alignment horizontal="right" vertical="center"/>
    </xf>
    <xf numFmtId="0" fontId="72" fillId="0" borderId="101" applyNumberFormat="0" applyFill="0" applyAlignment="0" applyProtection="0"/>
    <xf numFmtId="0" fontId="6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8" fillId="0" borderId="97" applyNumberFormat="0" applyFill="0" applyAlignment="0" applyProtection="0"/>
    <xf numFmtId="0" fontId="69" fillId="0" borderId="98" applyNumberFormat="0" applyFill="0" applyAlignment="0" applyProtection="0"/>
    <xf numFmtId="0" fontId="66" fillId="0" borderId="99" applyNumberFormat="0" applyFill="0" applyAlignment="0" applyProtection="0"/>
    <xf numFmtId="0" fontId="72" fillId="0" borderId="101" applyNumberFormat="0" applyFill="0" applyAlignment="0" applyProtection="0"/>
    <xf numFmtId="0" fontId="74" fillId="0" borderId="0" applyNumberFormat="0" applyFill="0" applyBorder="0" applyAlignment="0" applyProtection="0"/>
    <xf numFmtId="0" fontId="58" fillId="57" borderId="100" applyNumberFormat="0" applyFont="0" applyAlignment="0" applyProtection="0"/>
    <xf numFmtId="0" fontId="73" fillId="0" borderId="0" applyNumberFormat="0" applyFill="0" applyBorder="0" applyAlignment="0" applyProtection="0"/>
    <xf numFmtId="0" fontId="59" fillId="40" borderId="0" applyNumberFormat="0" applyBorder="0" applyAlignment="0" applyProtection="0"/>
    <xf numFmtId="0" fontId="8" fillId="0" borderId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7" fillId="0" borderId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78" fillId="62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2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78" fillId="68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8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19" fillId="69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69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67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67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78" fillId="61" borderId="0" applyNumberFormat="0" applyBorder="0" applyAlignment="0" applyProtection="0"/>
    <xf numFmtId="0" fontId="78" fillId="72" borderId="0" applyNumberFormat="0" applyBorder="0" applyAlignment="0" applyProtection="0"/>
    <xf numFmtId="0" fontId="78" fillId="72" borderId="0" applyNumberFormat="0" applyBorder="0" applyAlignment="0" applyProtection="0"/>
    <xf numFmtId="0" fontId="78" fillId="72" borderId="0" applyNumberFormat="0" applyBorder="0" applyAlignment="0" applyProtection="0"/>
    <xf numFmtId="0" fontId="78" fillId="61" borderId="0" applyNumberFormat="0" applyBorder="0" applyAlignment="0" applyProtection="0"/>
    <xf numFmtId="0" fontId="78" fillId="72" borderId="0" applyNumberFormat="0" applyBorder="0" applyAlignment="0" applyProtection="0"/>
    <xf numFmtId="0" fontId="78" fillId="72" borderId="0" applyNumberFormat="0" applyBorder="0" applyAlignment="0" applyProtection="0"/>
    <xf numFmtId="0" fontId="78" fillId="72" borderId="0" applyNumberFormat="0" applyBorder="0" applyAlignment="0" applyProtection="0"/>
    <xf numFmtId="0" fontId="78" fillId="72" borderId="0" applyNumberFormat="0" applyBorder="0" applyAlignment="0" applyProtection="0"/>
    <xf numFmtId="0" fontId="78" fillId="72" borderId="0" applyNumberFormat="0" applyBorder="0" applyAlignment="0" applyProtection="0"/>
    <xf numFmtId="0" fontId="78" fillId="72" borderId="0" applyNumberFormat="0" applyBorder="0" applyAlignment="0" applyProtection="0"/>
    <xf numFmtId="0" fontId="78" fillId="72" borderId="0" applyNumberFormat="0" applyBorder="0" applyAlignment="0" applyProtection="0"/>
    <xf numFmtId="0" fontId="78" fillId="72" borderId="0" applyNumberFormat="0" applyBorder="0" applyAlignment="0" applyProtection="0"/>
    <xf numFmtId="0" fontId="19" fillId="67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7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1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1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78" fillId="61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1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19" fillId="58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58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78" fillId="60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0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66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66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78" fillId="74" borderId="0" applyNumberFormat="0" applyBorder="0" applyAlignment="0" applyProtection="0"/>
    <xf numFmtId="0" fontId="78" fillId="75" borderId="0" applyNumberFormat="0" applyBorder="0" applyAlignment="0" applyProtection="0"/>
    <xf numFmtId="0" fontId="78" fillId="75" borderId="0" applyNumberFormat="0" applyBorder="0" applyAlignment="0" applyProtection="0"/>
    <xf numFmtId="0" fontId="78" fillId="75" borderId="0" applyNumberFormat="0" applyBorder="0" applyAlignment="0" applyProtection="0"/>
    <xf numFmtId="0" fontId="78" fillId="74" borderId="0" applyNumberFormat="0" applyBorder="0" applyAlignment="0" applyProtection="0"/>
    <xf numFmtId="0" fontId="78" fillId="75" borderId="0" applyNumberFormat="0" applyBorder="0" applyAlignment="0" applyProtection="0"/>
    <xf numFmtId="0" fontId="78" fillId="75" borderId="0" applyNumberFormat="0" applyBorder="0" applyAlignment="0" applyProtection="0"/>
    <xf numFmtId="0" fontId="78" fillId="75" borderId="0" applyNumberFormat="0" applyBorder="0" applyAlignment="0" applyProtection="0"/>
    <xf numFmtId="0" fontId="78" fillId="75" borderId="0" applyNumberFormat="0" applyBorder="0" applyAlignment="0" applyProtection="0"/>
    <xf numFmtId="0" fontId="78" fillId="75" borderId="0" applyNumberFormat="0" applyBorder="0" applyAlignment="0" applyProtection="0"/>
    <xf numFmtId="0" fontId="78" fillId="75" borderId="0" applyNumberFormat="0" applyBorder="0" applyAlignment="0" applyProtection="0"/>
    <xf numFmtId="0" fontId="78" fillId="75" borderId="0" applyNumberFormat="0" applyBorder="0" applyAlignment="0" applyProtection="0"/>
    <xf numFmtId="0" fontId="78" fillId="75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79" fillId="76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79" fillId="76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79" fillId="76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79" fillId="76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79" fillId="76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79" fillId="76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80" fillId="0" borderId="0"/>
    <xf numFmtId="0" fontId="81" fillId="0" borderId="0">
      <protection locked="0"/>
    </xf>
    <xf numFmtId="0" fontId="81" fillId="0" borderId="0">
      <protection locked="0"/>
    </xf>
    <xf numFmtId="0" fontId="82" fillId="77" borderId="83" applyNumberFormat="0" applyAlignment="0" applyProtection="0"/>
    <xf numFmtId="0" fontId="82" fillId="77" borderId="83" applyNumberFormat="0" applyAlignment="0" applyProtection="0"/>
    <xf numFmtId="0" fontId="82" fillId="77" borderId="83" applyNumberFormat="0" applyAlignment="0" applyProtection="0"/>
    <xf numFmtId="0" fontId="82" fillId="77" borderId="83" applyNumberFormat="0" applyAlignment="0" applyProtection="0"/>
    <xf numFmtId="0" fontId="82" fillId="77" borderId="83" applyNumberFormat="0" applyAlignment="0" applyProtection="0"/>
    <xf numFmtId="0" fontId="83" fillId="78" borderId="84" applyNumberFormat="0" applyAlignment="0" applyProtection="0"/>
    <xf numFmtId="0" fontId="82" fillId="77" borderId="83" applyNumberFormat="0" applyAlignment="0" applyProtection="0"/>
    <xf numFmtId="0" fontId="82" fillId="77" borderId="83" applyNumberFormat="0" applyAlignment="0" applyProtection="0"/>
    <xf numFmtId="0" fontId="82" fillId="77" borderId="83" applyNumberFormat="0" applyAlignment="0" applyProtection="0"/>
    <xf numFmtId="0" fontId="83" fillId="78" borderId="84" applyNumberFormat="0" applyAlignment="0" applyProtection="0"/>
    <xf numFmtId="0" fontId="82" fillId="77" borderId="83" applyNumberFormat="0" applyAlignment="0" applyProtection="0"/>
    <xf numFmtId="0" fontId="82" fillId="77" borderId="83" applyNumberFormat="0" applyAlignment="0" applyProtection="0"/>
    <xf numFmtId="0" fontId="82" fillId="77" borderId="83" applyNumberFormat="0" applyAlignment="0" applyProtection="0"/>
    <xf numFmtId="0" fontId="82" fillId="77" borderId="83" applyNumberFormat="0" applyAlignment="0" applyProtection="0"/>
    <xf numFmtId="0" fontId="82" fillId="77" borderId="83" applyNumberFormat="0" applyAlignment="0" applyProtection="0"/>
    <xf numFmtId="0" fontId="83" fillId="78" borderId="84" applyNumberFormat="0" applyAlignment="0" applyProtection="0"/>
    <xf numFmtId="0" fontId="82" fillId="77" borderId="83" applyNumberFormat="0" applyAlignment="0" applyProtection="0"/>
    <xf numFmtId="0" fontId="82" fillId="77" borderId="83" applyNumberFormat="0" applyAlignment="0" applyProtection="0"/>
    <xf numFmtId="0" fontId="82" fillId="77" borderId="83" applyNumberFormat="0" applyAlignment="0" applyProtection="0"/>
    <xf numFmtId="0" fontId="82" fillId="77" borderId="83" applyNumberFormat="0" applyAlignment="0" applyProtection="0"/>
    <xf numFmtId="0" fontId="83" fillId="78" borderId="84" applyNumberFormat="0" applyAlignment="0" applyProtection="0"/>
    <xf numFmtId="0" fontId="82" fillId="77" borderId="83" applyNumberFormat="0" applyAlignment="0" applyProtection="0"/>
    <xf numFmtId="0" fontId="82" fillId="77" borderId="83" applyNumberFormat="0" applyAlignment="0" applyProtection="0"/>
    <xf numFmtId="0" fontId="82" fillId="77" borderId="83" applyNumberFormat="0" applyAlignment="0" applyProtection="0"/>
    <xf numFmtId="0" fontId="82" fillId="77" borderId="83" applyNumberFormat="0" applyAlignment="0" applyProtection="0"/>
    <xf numFmtId="0" fontId="83" fillId="78" borderId="84" applyNumberFormat="0" applyAlignment="0" applyProtection="0"/>
    <xf numFmtId="0" fontId="82" fillId="77" borderId="83" applyNumberFormat="0" applyAlignment="0" applyProtection="0"/>
    <xf numFmtId="0" fontId="82" fillId="77" borderId="83" applyNumberFormat="0" applyAlignment="0" applyProtection="0"/>
    <xf numFmtId="0" fontId="82" fillId="77" borderId="83" applyNumberFormat="0" applyAlignment="0" applyProtection="0"/>
    <xf numFmtId="0" fontId="82" fillId="77" borderId="83" applyNumberFormat="0" applyAlignment="0" applyProtection="0"/>
    <xf numFmtId="0" fontId="82" fillId="77" borderId="83" applyNumberFormat="0" applyAlignment="0" applyProtection="0"/>
    <xf numFmtId="0" fontId="83" fillId="78" borderId="84" applyNumberFormat="0" applyAlignment="0" applyProtection="0"/>
    <xf numFmtId="0" fontId="82" fillId="77" borderId="83" applyNumberFormat="0" applyAlignment="0" applyProtection="0"/>
    <xf numFmtId="0" fontId="82" fillId="77" borderId="83" applyNumberFormat="0" applyAlignment="0" applyProtection="0"/>
    <xf numFmtId="0" fontId="82" fillId="77" borderId="83" applyNumberFormat="0" applyAlignment="0" applyProtection="0"/>
    <xf numFmtId="0" fontId="82" fillId="77" borderId="83" applyNumberFormat="0" applyAlignment="0" applyProtection="0"/>
    <xf numFmtId="0" fontId="82" fillId="77" borderId="83" applyNumberFormat="0" applyAlignment="0" applyProtection="0"/>
    <xf numFmtId="0" fontId="82" fillId="77" borderId="83" applyNumberFormat="0" applyAlignment="0" applyProtection="0"/>
    <xf numFmtId="0" fontId="82" fillId="77" borderId="83" applyNumberFormat="0" applyAlignment="0" applyProtection="0"/>
    <xf numFmtId="0" fontId="82" fillId="77" borderId="83" applyNumberFormat="0" applyAlignment="0" applyProtection="0"/>
    <xf numFmtId="0" fontId="82" fillId="77" borderId="83" applyNumberFormat="0" applyAlignment="0" applyProtection="0"/>
    <xf numFmtId="0" fontId="82" fillId="77" borderId="83" applyNumberFormat="0" applyAlignment="0" applyProtection="0"/>
    <xf numFmtId="0" fontId="82" fillId="77" borderId="83" applyNumberFormat="0" applyAlignment="0" applyProtection="0"/>
    <xf numFmtId="0" fontId="82" fillId="77" borderId="83" applyNumberFormat="0" applyAlignment="0" applyProtection="0"/>
    <xf numFmtId="0" fontId="82" fillId="77" borderId="83" applyNumberFormat="0" applyAlignment="0" applyProtection="0"/>
    <xf numFmtId="0" fontId="82" fillId="77" borderId="83" applyNumberFormat="0" applyAlignment="0" applyProtection="0"/>
    <xf numFmtId="0" fontId="82" fillId="77" borderId="83" applyNumberFormat="0" applyAlignment="0" applyProtection="0"/>
    <xf numFmtId="0" fontId="82" fillId="77" borderId="83" applyNumberFormat="0" applyAlignment="0" applyProtection="0"/>
    <xf numFmtId="0" fontId="82" fillId="77" borderId="83" applyNumberFormat="0" applyAlignment="0" applyProtection="0"/>
    <xf numFmtId="0" fontId="82" fillId="77" borderId="83" applyNumberFormat="0" applyAlignment="0" applyProtection="0"/>
    <xf numFmtId="0" fontId="84" fillId="79" borderId="94" applyNumberFormat="0" applyAlignment="0" applyProtection="0"/>
    <xf numFmtId="0" fontId="84" fillId="79" borderId="94" applyNumberFormat="0" applyAlignment="0" applyProtection="0"/>
    <xf numFmtId="0" fontId="84" fillId="79" borderId="94" applyNumberFormat="0" applyAlignment="0" applyProtection="0"/>
    <xf numFmtId="0" fontId="84" fillId="79" borderId="94" applyNumberFormat="0" applyAlignment="0" applyProtection="0"/>
    <xf numFmtId="0" fontId="84" fillId="79" borderId="94" applyNumberFormat="0" applyAlignment="0" applyProtection="0"/>
    <xf numFmtId="0" fontId="84" fillId="68" borderId="94" applyNumberFormat="0" applyAlignment="0" applyProtection="0"/>
    <xf numFmtId="0" fontId="84" fillId="79" borderId="94" applyNumberFormat="0" applyAlignment="0" applyProtection="0"/>
    <xf numFmtId="0" fontId="84" fillId="79" borderId="94" applyNumberFormat="0" applyAlignment="0" applyProtection="0"/>
    <xf numFmtId="0" fontId="84" fillId="79" borderId="94" applyNumberFormat="0" applyAlignment="0" applyProtection="0"/>
    <xf numFmtId="0" fontId="84" fillId="68" borderId="94" applyNumberFormat="0" applyAlignment="0" applyProtection="0"/>
    <xf numFmtId="0" fontId="84" fillId="79" borderId="94" applyNumberFormat="0" applyAlignment="0" applyProtection="0"/>
    <xf numFmtId="0" fontId="84" fillId="79" borderId="94" applyNumberFormat="0" applyAlignment="0" applyProtection="0"/>
    <xf numFmtId="0" fontId="84" fillId="79" borderId="94" applyNumberFormat="0" applyAlignment="0" applyProtection="0"/>
    <xf numFmtId="0" fontId="84" fillId="79" borderId="94" applyNumberFormat="0" applyAlignment="0" applyProtection="0"/>
    <xf numFmtId="0" fontId="84" fillId="79" borderId="94" applyNumberFormat="0" applyAlignment="0" applyProtection="0"/>
    <xf numFmtId="0" fontId="84" fillId="68" borderId="94" applyNumberFormat="0" applyAlignment="0" applyProtection="0"/>
    <xf numFmtId="0" fontId="84" fillId="79" borderId="94" applyNumberFormat="0" applyAlignment="0" applyProtection="0"/>
    <xf numFmtId="0" fontId="84" fillId="79" borderId="94" applyNumberFormat="0" applyAlignment="0" applyProtection="0"/>
    <xf numFmtId="0" fontId="84" fillId="79" borderId="94" applyNumberFormat="0" applyAlignment="0" applyProtection="0"/>
    <xf numFmtId="0" fontId="84" fillId="79" borderId="94" applyNumberFormat="0" applyAlignment="0" applyProtection="0"/>
    <xf numFmtId="0" fontId="84" fillId="68" borderId="94" applyNumberFormat="0" applyAlignment="0" applyProtection="0"/>
    <xf numFmtId="0" fontId="84" fillId="79" borderId="94" applyNumberFormat="0" applyAlignment="0" applyProtection="0"/>
    <xf numFmtId="0" fontId="84" fillId="79" borderId="94" applyNumberFormat="0" applyAlignment="0" applyProtection="0"/>
    <xf numFmtId="0" fontId="84" fillId="79" borderId="94" applyNumberFormat="0" applyAlignment="0" applyProtection="0"/>
    <xf numFmtId="0" fontId="84" fillId="79" borderId="94" applyNumberFormat="0" applyAlignment="0" applyProtection="0"/>
    <xf numFmtId="0" fontId="84" fillId="68" borderId="94" applyNumberFormat="0" applyAlignment="0" applyProtection="0"/>
    <xf numFmtId="0" fontId="84" fillId="79" borderId="94" applyNumberFormat="0" applyAlignment="0" applyProtection="0"/>
    <xf numFmtId="0" fontId="84" fillId="79" borderId="94" applyNumberFormat="0" applyAlignment="0" applyProtection="0"/>
    <xf numFmtId="0" fontId="84" fillId="79" borderId="94" applyNumberFormat="0" applyAlignment="0" applyProtection="0"/>
    <xf numFmtId="0" fontId="84" fillId="79" borderId="94" applyNumberFormat="0" applyAlignment="0" applyProtection="0"/>
    <xf numFmtId="0" fontId="84" fillId="79" borderId="94" applyNumberFormat="0" applyAlignment="0" applyProtection="0"/>
    <xf numFmtId="0" fontId="84" fillId="68" borderId="94" applyNumberFormat="0" applyAlignment="0" applyProtection="0"/>
    <xf numFmtId="0" fontId="84" fillId="79" borderId="94" applyNumberFormat="0" applyAlignment="0" applyProtection="0"/>
    <xf numFmtId="0" fontId="84" fillId="79" borderId="94" applyNumberFormat="0" applyAlignment="0" applyProtection="0"/>
    <xf numFmtId="0" fontId="84" fillId="79" borderId="94" applyNumberFormat="0" applyAlignment="0" applyProtection="0"/>
    <xf numFmtId="0" fontId="84" fillId="79" borderId="94" applyNumberFormat="0" applyAlignment="0" applyProtection="0"/>
    <xf numFmtId="0" fontId="84" fillId="79" borderId="94" applyNumberFormat="0" applyAlignment="0" applyProtection="0"/>
    <xf numFmtId="0" fontId="84" fillId="79" borderId="94" applyNumberFormat="0" applyAlignment="0" applyProtection="0"/>
    <xf numFmtId="0" fontId="84" fillId="79" borderId="94" applyNumberFormat="0" applyAlignment="0" applyProtection="0"/>
    <xf numFmtId="0" fontId="84" fillId="79" borderId="94" applyNumberFormat="0" applyAlignment="0" applyProtection="0"/>
    <xf numFmtId="0" fontId="84" fillId="79" borderId="94" applyNumberFormat="0" applyAlignment="0" applyProtection="0"/>
    <xf numFmtId="0" fontId="84" fillId="79" borderId="94" applyNumberFormat="0" applyAlignment="0" applyProtection="0"/>
    <xf numFmtId="0" fontId="84" fillId="79" borderId="94" applyNumberFormat="0" applyAlignment="0" applyProtection="0"/>
    <xf numFmtId="0" fontId="84" fillId="79" borderId="94" applyNumberFormat="0" applyAlignment="0" applyProtection="0"/>
    <xf numFmtId="0" fontId="84" fillId="79" borderId="94" applyNumberFormat="0" applyAlignment="0" applyProtection="0"/>
    <xf numFmtId="0" fontId="84" fillId="79" borderId="94" applyNumberFormat="0" applyAlignment="0" applyProtection="0"/>
    <xf numFmtId="0" fontId="84" fillId="79" borderId="94" applyNumberFormat="0" applyAlignment="0" applyProtection="0"/>
    <xf numFmtId="0" fontId="84" fillId="79" borderId="94" applyNumberFormat="0" applyAlignment="0" applyProtection="0"/>
    <xf numFmtId="0" fontId="84" fillId="79" borderId="94" applyNumberFormat="0" applyAlignment="0" applyProtection="0"/>
    <xf numFmtId="0" fontId="84" fillId="79" borderId="94" applyNumberFormat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85" fillId="0" borderId="103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85" fillId="0" borderId="103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85" fillId="0" borderId="103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85" fillId="0" borderId="103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85" fillId="0" borderId="103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85" fillId="0" borderId="103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62" fillId="55" borderId="94" applyNumberFormat="0" applyAlignment="0" applyProtection="0"/>
    <xf numFmtId="0" fontId="62" fillId="55" borderId="94" applyNumberFormat="0" applyAlignment="0" applyProtection="0"/>
    <xf numFmtId="0" fontId="62" fillId="55" borderId="94" applyNumberFormat="0" applyAlignment="0" applyProtection="0"/>
    <xf numFmtId="0" fontId="62" fillId="55" borderId="94" applyNumberFormat="0" applyAlignment="0" applyProtection="0"/>
    <xf numFmtId="0" fontId="4" fillId="0" borderId="104">
      <alignment horizontal="center"/>
    </xf>
    <xf numFmtId="186" fontId="86" fillId="0" borderId="0"/>
    <xf numFmtId="186" fontId="86" fillId="0" borderId="0"/>
    <xf numFmtId="186" fontId="86" fillId="0" borderId="0"/>
    <xf numFmtId="186" fontId="86" fillId="0" borderId="0"/>
    <xf numFmtId="186" fontId="86" fillId="0" borderId="0"/>
    <xf numFmtId="186" fontId="86" fillId="0" borderId="0"/>
    <xf numFmtId="186" fontId="86" fillId="0" borderId="0"/>
    <xf numFmtId="186" fontId="86" fillId="0" borderId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3" fontId="8" fillId="0" borderId="0" applyFill="0" applyBorder="0" applyAlignment="0" applyProtection="0"/>
    <xf numFmtId="0" fontId="64" fillId="3" borderId="84" applyNumberFormat="0" applyAlignment="0" applyProtection="0"/>
    <xf numFmtId="0" fontId="65" fillId="3" borderId="96" applyNumberFormat="0" applyAlignment="0" applyProtection="0"/>
    <xf numFmtId="0" fontId="8" fillId="0" borderId="0">
      <protection locked="0"/>
    </xf>
    <xf numFmtId="174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81" fillId="0" borderId="0">
      <protection locked="0"/>
    </xf>
    <xf numFmtId="0" fontId="87" fillId="80" borderId="0" applyNumberFormat="0" applyBorder="0" applyAlignment="0" applyProtection="0"/>
    <xf numFmtId="0" fontId="87" fillId="81" borderId="0" applyNumberFormat="0" applyBorder="0" applyAlignment="0" applyProtection="0"/>
    <xf numFmtId="0" fontId="87" fillId="81" borderId="0" applyNumberFormat="0" applyBorder="0" applyAlignment="0" applyProtection="0"/>
    <xf numFmtId="0" fontId="87" fillId="81" borderId="0" applyNumberFormat="0" applyBorder="0" applyAlignment="0" applyProtection="0"/>
    <xf numFmtId="0" fontId="87" fillId="80" borderId="0" applyNumberFormat="0" applyBorder="0" applyAlignment="0" applyProtection="0"/>
    <xf numFmtId="0" fontId="87" fillId="81" borderId="0" applyNumberFormat="0" applyBorder="0" applyAlignment="0" applyProtection="0"/>
    <xf numFmtId="0" fontId="87" fillId="81" borderId="0" applyNumberFormat="0" applyBorder="0" applyAlignment="0" applyProtection="0"/>
    <xf numFmtId="0" fontId="87" fillId="81" borderId="0" applyNumberFormat="0" applyBorder="0" applyAlignment="0" applyProtection="0"/>
    <xf numFmtId="0" fontId="87" fillId="81" borderId="0" applyNumberFormat="0" applyBorder="0" applyAlignment="0" applyProtection="0"/>
    <xf numFmtId="0" fontId="87" fillId="81" borderId="0" applyNumberFormat="0" applyBorder="0" applyAlignment="0" applyProtection="0"/>
    <xf numFmtId="0" fontId="87" fillId="81" borderId="0" applyNumberFormat="0" applyBorder="0" applyAlignment="0" applyProtection="0"/>
    <xf numFmtId="0" fontId="87" fillId="81" borderId="0" applyNumberFormat="0" applyBorder="0" applyAlignment="0" applyProtection="0"/>
    <xf numFmtId="0" fontId="87" fillId="81" borderId="0" applyNumberFormat="0" applyBorder="0" applyAlignment="0" applyProtection="0"/>
    <xf numFmtId="0" fontId="87" fillId="82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2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4" borderId="0" applyNumberFormat="0" applyBorder="0" applyAlignment="0" applyProtection="0"/>
    <xf numFmtId="0" fontId="88" fillId="0" borderId="0">
      <protection locked="0"/>
    </xf>
    <xf numFmtId="0" fontId="88" fillId="0" borderId="0">
      <protection locked="0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6" borderId="0" applyNumberFormat="0" applyBorder="0" applyAlignment="0" applyProtection="0"/>
    <xf numFmtId="0" fontId="78" fillId="87" borderId="0" applyNumberFormat="0" applyBorder="0" applyAlignment="0" applyProtection="0"/>
    <xf numFmtId="0" fontId="78" fillId="87" borderId="0" applyNumberFormat="0" applyBorder="0" applyAlignment="0" applyProtection="0"/>
    <xf numFmtId="0" fontId="78" fillId="87" borderId="0" applyNumberFormat="0" applyBorder="0" applyAlignment="0" applyProtection="0"/>
    <xf numFmtId="0" fontId="78" fillId="87" borderId="0" applyNumberFormat="0" applyBorder="0" applyAlignment="0" applyProtection="0"/>
    <xf numFmtId="0" fontId="78" fillId="87" borderId="0" applyNumberFormat="0" applyBorder="0" applyAlignment="0" applyProtection="0"/>
    <xf numFmtId="0" fontId="78" fillId="68" borderId="0" applyNumberFormat="0" applyBorder="0" applyAlignment="0" applyProtection="0"/>
    <xf numFmtId="0" fontId="78" fillId="87" borderId="0" applyNumberFormat="0" applyBorder="0" applyAlignment="0" applyProtection="0"/>
    <xf numFmtId="0" fontId="78" fillId="87" borderId="0" applyNumberFormat="0" applyBorder="0" applyAlignment="0" applyProtection="0"/>
    <xf numFmtId="0" fontId="78" fillId="87" borderId="0" applyNumberFormat="0" applyBorder="0" applyAlignment="0" applyProtection="0"/>
    <xf numFmtId="0" fontId="78" fillId="68" borderId="0" applyNumberFormat="0" applyBorder="0" applyAlignment="0" applyProtection="0"/>
    <xf numFmtId="0" fontId="78" fillId="87" borderId="0" applyNumberFormat="0" applyBorder="0" applyAlignment="0" applyProtection="0"/>
    <xf numFmtId="0" fontId="78" fillId="87" borderId="0" applyNumberFormat="0" applyBorder="0" applyAlignment="0" applyProtection="0"/>
    <xf numFmtId="0" fontId="78" fillId="87" borderId="0" applyNumberFormat="0" applyBorder="0" applyAlignment="0" applyProtection="0"/>
    <xf numFmtId="0" fontId="78" fillId="87" borderId="0" applyNumberFormat="0" applyBorder="0" applyAlignment="0" applyProtection="0"/>
    <xf numFmtId="0" fontId="78" fillId="87" borderId="0" applyNumberFormat="0" applyBorder="0" applyAlignment="0" applyProtection="0"/>
    <xf numFmtId="0" fontId="78" fillId="68" borderId="0" applyNumberFormat="0" applyBorder="0" applyAlignment="0" applyProtection="0"/>
    <xf numFmtId="0" fontId="78" fillId="87" borderId="0" applyNumberFormat="0" applyBorder="0" applyAlignment="0" applyProtection="0"/>
    <xf numFmtId="0" fontId="78" fillId="87" borderId="0" applyNumberFormat="0" applyBorder="0" applyAlignment="0" applyProtection="0"/>
    <xf numFmtId="0" fontId="78" fillId="87" borderId="0" applyNumberFormat="0" applyBorder="0" applyAlignment="0" applyProtection="0"/>
    <xf numFmtId="0" fontId="78" fillId="87" borderId="0" applyNumberFormat="0" applyBorder="0" applyAlignment="0" applyProtection="0"/>
    <xf numFmtId="0" fontId="78" fillId="68" borderId="0" applyNumberFormat="0" applyBorder="0" applyAlignment="0" applyProtection="0"/>
    <xf numFmtId="0" fontId="78" fillId="87" borderId="0" applyNumberFormat="0" applyBorder="0" applyAlignment="0" applyProtection="0"/>
    <xf numFmtId="0" fontId="78" fillId="87" borderId="0" applyNumberFormat="0" applyBorder="0" applyAlignment="0" applyProtection="0"/>
    <xf numFmtId="0" fontId="78" fillId="87" borderId="0" applyNumberFormat="0" applyBorder="0" applyAlignment="0" applyProtection="0"/>
    <xf numFmtId="0" fontId="78" fillId="87" borderId="0" applyNumberFormat="0" applyBorder="0" applyAlignment="0" applyProtection="0"/>
    <xf numFmtId="0" fontId="78" fillId="68" borderId="0" applyNumberFormat="0" applyBorder="0" applyAlignment="0" applyProtection="0"/>
    <xf numFmtId="0" fontId="78" fillId="87" borderId="0" applyNumberFormat="0" applyBorder="0" applyAlignment="0" applyProtection="0"/>
    <xf numFmtId="0" fontId="78" fillId="87" borderId="0" applyNumberFormat="0" applyBorder="0" applyAlignment="0" applyProtection="0"/>
    <xf numFmtId="0" fontId="78" fillId="87" borderId="0" applyNumberFormat="0" applyBorder="0" applyAlignment="0" applyProtection="0"/>
    <xf numFmtId="0" fontId="78" fillId="87" borderId="0" applyNumberFormat="0" applyBorder="0" applyAlignment="0" applyProtection="0"/>
    <xf numFmtId="0" fontId="78" fillId="87" borderId="0" applyNumberFormat="0" applyBorder="0" applyAlignment="0" applyProtection="0"/>
    <xf numFmtId="0" fontId="78" fillId="68" borderId="0" applyNumberFormat="0" applyBorder="0" applyAlignment="0" applyProtection="0"/>
    <xf numFmtId="0" fontId="78" fillId="87" borderId="0" applyNumberFormat="0" applyBorder="0" applyAlignment="0" applyProtection="0"/>
    <xf numFmtId="0" fontId="78" fillId="87" borderId="0" applyNumberFormat="0" applyBorder="0" applyAlignment="0" applyProtection="0"/>
    <xf numFmtId="0" fontId="78" fillId="87" borderId="0" applyNumberFormat="0" applyBorder="0" applyAlignment="0" applyProtection="0"/>
    <xf numFmtId="0" fontId="78" fillId="87" borderId="0" applyNumberFormat="0" applyBorder="0" applyAlignment="0" applyProtection="0"/>
    <xf numFmtId="0" fontId="78" fillId="87" borderId="0" applyNumberFormat="0" applyBorder="0" applyAlignment="0" applyProtection="0"/>
    <xf numFmtId="0" fontId="78" fillId="87" borderId="0" applyNumberFormat="0" applyBorder="0" applyAlignment="0" applyProtection="0"/>
    <xf numFmtId="0" fontId="78" fillId="87" borderId="0" applyNumberFormat="0" applyBorder="0" applyAlignment="0" applyProtection="0"/>
    <xf numFmtId="0" fontId="78" fillId="87" borderId="0" applyNumberFormat="0" applyBorder="0" applyAlignment="0" applyProtection="0"/>
    <xf numFmtId="0" fontId="78" fillId="87" borderId="0" applyNumberFormat="0" applyBorder="0" applyAlignment="0" applyProtection="0"/>
    <xf numFmtId="0" fontId="78" fillId="87" borderId="0" applyNumberFormat="0" applyBorder="0" applyAlignment="0" applyProtection="0"/>
    <xf numFmtId="0" fontId="78" fillId="87" borderId="0" applyNumberFormat="0" applyBorder="0" applyAlignment="0" applyProtection="0"/>
    <xf numFmtId="0" fontId="78" fillId="87" borderId="0" applyNumberFormat="0" applyBorder="0" applyAlignment="0" applyProtection="0"/>
    <xf numFmtId="0" fontId="78" fillId="87" borderId="0" applyNumberFormat="0" applyBorder="0" applyAlignment="0" applyProtection="0"/>
    <xf numFmtId="0" fontId="78" fillId="87" borderId="0" applyNumberFormat="0" applyBorder="0" applyAlignment="0" applyProtection="0"/>
    <xf numFmtId="0" fontId="78" fillId="87" borderId="0" applyNumberFormat="0" applyBorder="0" applyAlignment="0" applyProtection="0"/>
    <xf numFmtId="0" fontId="78" fillId="87" borderId="0" applyNumberFormat="0" applyBorder="0" applyAlignment="0" applyProtection="0"/>
    <xf numFmtId="0" fontId="78" fillId="87" borderId="0" applyNumberFormat="0" applyBorder="0" applyAlignment="0" applyProtection="0"/>
    <xf numFmtId="0" fontId="78" fillId="87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88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88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88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88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88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88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89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89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89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89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89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89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78" fillId="91" borderId="0" applyNumberFormat="0" applyBorder="0" applyAlignment="0" applyProtection="0"/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78" fillId="91" borderId="0" applyNumberFormat="0" applyBorder="0" applyAlignment="0" applyProtection="0"/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78" fillId="91" borderId="0" applyNumberFormat="0" applyBorder="0" applyAlignment="0" applyProtection="0"/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78" fillId="91" borderId="0" applyNumberFormat="0" applyBorder="0" applyAlignment="0" applyProtection="0"/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78" fillId="91" borderId="0" applyNumberFormat="0" applyBorder="0" applyAlignment="0" applyProtection="0"/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78" fillId="91" borderId="0" applyNumberFormat="0" applyBorder="0" applyAlignment="0" applyProtection="0"/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90" fillId="74" borderId="83" applyNumberFormat="0" applyAlignment="0" applyProtection="0"/>
    <xf numFmtId="0" fontId="90" fillId="74" borderId="83" applyNumberFormat="0" applyAlignment="0" applyProtection="0"/>
    <xf numFmtId="0" fontId="90" fillId="74" borderId="83" applyNumberFormat="0" applyAlignment="0" applyProtection="0"/>
    <xf numFmtId="0" fontId="90" fillId="74" borderId="83" applyNumberFormat="0" applyAlignment="0" applyProtection="0"/>
    <xf numFmtId="0" fontId="90" fillId="74" borderId="83" applyNumberFormat="0" applyAlignment="0" applyProtection="0"/>
    <xf numFmtId="0" fontId="90" fillId="74" borderId="84" applyNumberFormat="0" applyAlignment="0" applyProtection="0"/>
    <xf numFmtId="0" fontId="90" fillId="74" borderId="83" applyNumberFormat="0" applyAlignment="0" applyProtection="0"/>
    <xf numFmtId="0" fontId="90" fillId="74" borderId="83" applyNumberFormat="0" applyAlignment="0" applyProtection="0"/>
    <xf numFmtId="0" fontId="90" fillId="74" borderId="83" applyNumberFormat="0" applyAlignment="0" applyProtection="0"/>
    <xf numFmtId="0" fontId="90" fillId="74" borderId="84" applyNumberFormat="0" applyAlignment="0" applyProtection="0"/>
    <xf numFmtId="0" fontId="90" fillId="74" borderId="83" applyNumberFormat="0" applyAlignment="0" applyProtection="0"/>
    <xf numFmtId="0" fontId="90" fillId="74" borderId="83" applyNumberFormat="0" applyAlignment="0" applyProtection="0"/>
    <xf numFmtId="0" fontId="90" fillId="74" borderId="83" applyNumberFormat="0" applyAlignment="0" applyProtection="0"/>
    <xf numFmtId="0" fontId="90" fillId="74" borderId="83" applyNumberFormat="0" applyAlignment="0" applyProtection="0"/>
    <xf numFmtId="0" fontId="90" fillId="74" borderId="83" applyNumberFormat="0" applyAlignment="0" applyProtection="0"/>
    <xf numFmtId="0" fontId="90" fillId="74" borderId="84" applyNumberFormat="0" applyAlignment="0" applyProtection="0"/>
    <xf numFmtId="0" fontId="90" fillId="74" borderId="83" applyNumberFormat="0" applyAlignment="0" applyProtection="0"/>
    <xf numFmtId="0" fontId="90" fillId="74" borderId="83" applyNumberFormat="0" applyAlignment="0" applyProtection="0"/>
    <xf numFmtId="0" fontId="90" fillId="74" borderId="83" applyNumberFormat="0" applyAlignment="0" applyProtection="0"/>
    <xf numFmtId="0" fontId="90" fillId="74" borderId="83" applyNumberFormat="0" applyAlignment="0" applyProtection="0"/>
    <xf numFmtId="0" fontId="90" fillId="74" borderId="84" applyNumberFormat="0" applyAlignment="0" applyProtection="0"/>
    <xf numFmtId="0" fontId="90" fillId="74" borderId="83" applyNumberFormat="0" applyAlignment="0" applyProtection="0"/>
    <xf numFmtId="0" fontId="90" fillId="74" borderId="83" applyNumberFormat="0" applyAlignment="0" applyProtection="0"/>
    <xf numFmtId="0" fontId="90" fillId="74" borderId="83" applyNumberFormat="0" applyAlignment="0" applyProtection="0"/>
    <xf numFmtId="0" fontId="90" fillId="74" borderId="83" applyNumberFormat="0" applyAlignment="0" applyProtection="0"/>
    <xf numFmtId="0" fontId="90" fillId="74" borderId="84" applyNumberFormat="0" applyAlignment="0" applyProtection="0"/>
    <xf numFmtId="0" fontId="90" fillId="74" borderId="83" applyNumberFormat="0" applyAlignment="0" applyProtection="0"/>
    <xf numFmtId="0" fontId="90" fillId="74" borderId="83" applyNumberFormat="0" applyAlignment="0" applyProtection="0"/>
    <xf numFmtId="0" fontId="90" fillId="74" borderId="83" applyNumberFormat="0" applyAlignment="0" applyProtection="0"/>
    <xf numFmtId="0" fontId="90" fillId="74" borderId="83" applyNumberFormat="0" applyAlignment="0" applyProtection="0"/>
    <xf numFmtId="0" fontId="90" fillId="74" borderId="83" applyNumberFormat="0" applyAlignment="0" applyProtection="0"/>
    <xf numFmtId="0" fontId="90" fillId="74" borderId="84" applyNumberFormat="0" applyAlignment="0" applyProtection="0"/>
    <xf numFmtId="0" fontId="90" fillId="74" borderId="83" applyNumberFormat="0" applyAlignment="0" applyProtection="0"/>
    <xf numFmtId="0" fontId="90" fillId="74" borderId="83" applyNumberFormat="0" applyAlignment="0" applyProtection="0"/>
    <xf numFmtId="0" fontId="90" fillId="74" borderId="83" applyNumberFormat="0" applyAlignment="0" applyProtection="0"/>
    <xf numFmtId="0" fontId="90" fillId="74" borderId="83" applyNumberFormat="0" applyAlignment="0" applyProtection="0"/>
    <xf numFmtId="0" fontId="90" fillId="74" borderId="83" applyNumberFormat="0" applyAlignment="0" applyProtection="0"/>
    <xf numFmtId="0" fontId="90" fillId="74" borderId="83" applyNumberFormat="0" applyAlignment="0" applyProtection="0"/>
    <xf numFmtId="0" fontId="90" fillId="74" borderId="83" applyNumberFormat="0" applyAlignment="0" applyProtection="0"/>
    <xf numFmtId="0" fontId="90" fillId="74" borderId="83" applyNumberFormat="0" applyAlignment="0" applyProtection="0"/>
    <xf numFmtId="0" fontId="90" fillId="74" borderId="83" applyNumberFormat="0" applyAlignment="0" applyProtection="0"/>
    <xf numFmtId="0" fontId="90" fillId="74" borderId="83" applyNumberFormat="0" applyAlignment="0" applyProtection="0"/>
    <xf numFmtId="0" fontId="90" fillId="74" borderId="83" applyNumberFormat="0" applyAlignment="0" applyProtection="0"/>
    <xf numFmtId="0" fontId="90" fillId="74" borderId="83" applyNumberFormat="0" applyAlignment="0" applyProtection="0"/>
    <xf numFmtId="0" fontId="90" fillId="74" borderId="83" applyNumberFormat="0" applyAlignment="0" applyProtection="0"/>
    <xf numFmtId="0" fontId="90" fillId="74" borderId="83" applyNumberFormat="0" applyAlignment="0" applyProtection="0"/>
    <xf numFmtId="0" fontId="90" fillId="74" borderId="83" applyNumberFormat="0" applyAlignment="0" applyProtection="0"/>
    <xf numFmtId="0" fontId="90" fillId="74" borderId="83" applyNumberFormat="0" applyAlignment="0" applyProtection="0"/>
    <xf numFmtId="0" fontId="90" fillId="74" borderId="83" applyNumberFormat="0" applyAlignment="0" applyProtection="0"/>
    <xf numFmtId="0" fontId="90" fillId="74" borderId="83" applyNumberFormat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189" fontId="81" fillId="0" borderId="0">
      <protection locked="0"/>
    </xf>
    <xf numFmtId="190" fontId="81" fillId="0" borderId="0">
      <protection locked="0"/>
    </xf>
    <xf numFmtId="0" fontId="8" fillId="0" borderId="0">
      <protection locked="0"/>
    </xf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93" fillId="66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93" fillId="66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93" fillId="66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93" fillId="66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93" fillId="66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93" fillId="66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64" fillId="44" borderId="84" applyNumberFormat="0" applyAlignment="0" applyProtection="0"/>
    <xf numFmtId="0" fontId="64" fillId="44" borderId="84" applyNumberFormat="0" applyAlignment="0" applyProtection="0"/>
    <xf numFmtId="0" fontId="64" fillId="44" borderId="84" applyNumberFormat="0" applyAlignment="0" applyProtection="0"/>
    <xf numFmtId="0" fontId="64" fillId="44" borderId="84" applyNumberFormat="0" applyAlignment="0" applyProtection="0"/>
    <xf numFmtId="0" fontId="63" fillId="0" borderId="95" applyNumberFormat="0" applyFill="0" applyAlignment="0" applyProtection="0"/>
    <xf numFmtId="0" fontId="63" fillId="0" borderId="95" applyNumberFormat="0" applyFill="0" applyAlignment="0" applyProtection="0"/>
    <xf numFmtId="0" fontId="63" fillId="0" borderId="95" applyNumberFormat="0" applyFill="0" applyAlignment="0" applyProtection="0"/>
    <xf numFmtId="0" fontId="63" fillId="0" borderId="95" applyNumberFormat="0" applyFill="0" applyAlignment="0" applyProtection="0"/>
    <xf numFmtId="0" fontId="63" fillId="0" borderId="95" applyNumberFormat="0" applyFill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3" fontId="81" fillId="0" borderId="0">
      <protection locked="0"/>
    </xf>
    <xf numFmtId="194" fontId="81" fillId="0" borderId="0">
      <protection locked="0"/>
    </xf>
    <xf numFmtId="0" fontId="68" fillId="0" borderId="97" applyNumberFormat="0" applyFill="0" applyAlignment="0" applyProtection="0"/>
    <xf numFmtId="0" fontId="69" fillId="0" borderId="98" applyNumberFormat="0" applyFill="0" applyAlignment="0" applyProtection="0"/>
    <xf numFmtId="0" fontId="66" fillId="0" borderId="99" applyNumberFormat="0" applyFill="0" applyAlignment="0" applyProtection="0"/>
    <xf numFmtId="0" fontId="66" fillId="0" borderId="0" applyNumberFormat="0" applyFill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95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95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95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95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95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95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195" fontId="96" fillId="0" borderId="0"/>
    <xf numFmtId="196" fontId="97" fillId="0" borderId="0"/>
    <xf numFmtId="0" fontId="94" fillId="0" borderId="0"/>
    <xf numFmtId="0" fontId="8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17" borderId="0"/>
    <xf numFmtId="0" fontId="3" fillId="17" borderId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8" fillId="73" borderId="100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8" fillId="73" borderId="100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8" fillId="73" borderId="100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8" fillId="73" borderId="100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8" fillId="73" borderId="100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8" fillId="73" borderId="100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3" fillId="73" borderId="83" applyNumberFormat="0" applyFont="0" applyAlignment="0" applyProtection="0"/>
    <xf numFmtId="0" fontId="58" fillId="57" borderId="100" applyNumberFormat="0" applyFont="0" applyAlignment="0" applyProtection="0"/>
    <xf numFmtId="0" fontId="58" fillId="57" borderId="100" applyNumberFormat="0" applyFont="0" applyAlignment="0" applyProtection="0"/>
    <xf numFmtId="0" fontId="58" fillId="57" borderId="100" applyNumberFormat="0" applyFont="0" applyAlignment="0" applyProtection="0"/>
    <xf numFmtId="0" fontId="58" fillId="57" borderId="100" applyNumberFormat="0" applyFont="0" applyAlignment="0" applyProtection="0"/>
    <xf numFmtId="0" fontId="99" fillId="0" borderId="0"/>
    <xf numFmtId="190" fontId="81" fillId="0" borderId="0">
      <protection locked="0"/>
    </xf>
    <xf numFmtId="197" fontId="81" fillId="0" borderId="0">
      <protection locked="0"/>
    </xf>
    <xf numFmtId="0" fontId="99" fillId="0" borderId="0"/>
    <xf numFmtId="0" fontId="99" fillId="0" borderId="0"/>
    <xf numFmtId="3" fontId="8" fillId="0" borderId="0" applyFill="0" applyBorder="0" applyAlignment="0" applyProtection="0"/>
    <xf numFmtId="0" fontId="99" fillId="0" borderId="0"/>
    <xf numFmtId="0" fontId="100" fillId="77" borderId="96" applyNumberFormat="0" applyAlignment="0" applyProtection="0"/>
    <xf numFmtId="0" fontId="100" fillId="77" borderId="96" applyNumberFormat="0" applyAlignment="0" applyProtection="0"/>
    <xf numFmtId="0" fontId="100" fillId="77" borderId="96" applyNumberFormat="0" applyAlignment="0" applyProtection="0"/>
    <xf numFmtId="0" fontId="100" fillId="77" borderId="96" applyNumberFormat="0" applyAlignment="0" applyProtection="0"/>
    <xf numFmtId="0" fontId="100" fillId="77" borderId="96" applyNumberFormat="0" applyAlignment="0" applyProtection="0"/>
    <xf numFmtId="0" fontId="100" fillId="78" borderId="96" applyNumberFormat="0" applyAlignment="0" applyProtection="0"/>
    <xf numFmtId="0" fontId="100" fillId="77" borderId="96" applyNumberFormat="0" applyAlignment="0" applyProtection="0"/>
    <xf numFmtId="0" fontId="100" fillId="77" borderId="96" applyNumberFormat="0" applyAlignment="0" applyProtection="0"/>
    <xf numFmtId="0" fontId="100" fillId="77" borderId="96" applyNumberFormat="0" applyAlignment="0" applyProtection="0"/>
    <xf numFmtId="0" fontId="100" fillId="78" borderId="96" applyNumberFormat="0" applyAlignment="0" applyProtection="0"/>
    <xf numFmtId="0" fontId="100" fillId="77" borderId="96" applyNumberFormat="0" applyAlignment="0" applyProtection="0"/>
    <xf numFmtId="0" fontId="100" fillId="77" borderId="96" applyNumberFormat="0" applyAlignment="0" applyProtection="0"/>
    <xf numFmtId="0" fontId="100" fillId="77" borderId="96" applyNumberFormat="0" applyAlignment="0" applyProtection="0"/>
    <xf numFmtId="0" fontId="100" fillId="77" borderId="96" applyNumberFormat="0" applyAlignment="0" applyProtection="0"/>
    <xf numFmtId="0" fontId="100" fillId="77" borderId="96" applyNumberFormat="0" applyAlignment="0" applyProtection="0"/>
    <xf numFmtId="0" fontId="100" fillId="78" borderId="96" applyNumberFormat="0" applyAlignment="0" applyProtection="0"/>
    <xf numFmtId="0" fontId="100" fillId="77" borderId="96" applyNumberFormat="0" applyAlignment="0" applyProtection="0"/>
    <xf numFmtId="0" fontId="100" fillId="77" borderId="96" applyNumberFormat="0" applyAlignment="0" applyProtection="0"/>
    <xf numFmtId="0" fontId="100" fillId="77" borderId="96" applyNumberFormat="0" applyAlignment="0" applyProtection="0"/>
    <xf numFmtId="0" fontId="100" fillId="77" borderId="96" applyNumberFormat="0" applyAlignment="0" applyProtection="0"/>
    <xf numFmtId="0" fontId="100" fillId="78" borderId="96" applyNumberFormat="0" applyAlignment="0" applyProtection="0"/>
    <xf numFmtId="0" fontId="100" fillId="77" borderId="96" applyNumberFormat="0" applyAlignment="0" applyProtection="0"/>
    <xf numFmtId="0" fontId="100" fillId="77" borderId="96" applyNumberFormat="0" applyAlignment="0" applyProtection="0"/>
    <xf numFmtId="0" fontId="100" fillId="77" borderId="96" applyNumberFormat="0" applyAlignment="0" applyProtection="0"/>
    <xf numFmtId="0" fontId="100" fillId="77" borderId="96" applyNumberFormat="0" applyAlignment="0" applyProtection="0"/>
    <xf numFmtId="0" fontId="100" fillId="78" borderId="96" applyNumberFormat="0" applyAlignment="0" applyProtection="0"/>
    <xf numFmtId="0" fontId="100" fillId="77" borderId="96" applyNumberFormat="0" applyAlignment="0" applyProtection="0"/>
    <xf numFmtId="0" fontId="100" fillId="77" borderId="96" applyNumberFormat="0" applyAlignment="0" applyProtection="0"/>
    <xf numFmtId="0" fontId="100" fillId="77" borderId="96" applyNumberFormat="0" applyAlignment="0" applyProtection="0"/>
    <xf numFmtId="0" fontId="100" fillId="77" borderId="96" applyNumberFormat="0" applyAlignment="0" applyProtection="0"/>
    <xf numFmtId="0" fontId="100" fillId="77" borderId="96" applyNumberFormat="0" applyAlignment="0" applyProtection="0"/>
    <xf numFmtId="0" fontId="100" fillId="78" borderId="96" applyNumberFormat="0" applyAlignment="0" applyProtection="0"/>
    <xf numFmtId="0" fontId="100" fillId="77" borderId="96" applyNumberFormat="0" applyAlignment="0" applyProtection="0"/>
    <xf numFmtId="0" fontId="100" fillId="77" borderId="96" applyNumberFormat="0" applyAlignment="0" applyProtection="0"/>
    <xf numFmtId="0" fontId="100" fillId="77" borderId="96" applyNumberFormat="0" applyAlignment="0" applyProtection="0"/>
    <xf numFmtId="0" fontId="100" fillId="77" borderId="96" applyNumberFormat="0" applyAlignment="0" applyProtection="0"/>
    <xf numFmtId="0" fontId="100" fillId="77" borderId="96" applyNumberFormat="0" applyAlignment="0" applyProtection="0"/>
    <xf numFmtId="0" fontId="100" fillId="77" borderId="96" applyNumberFormat="0" applyAlignment="0" applyProtection="0"/>
    <xf numFmtId="0" fontId="100" fillId="77" borderId="96" applyNumberFormat="0" applyAlignment="0" applyProtection="0"/>
    <xf numFmtId="0" fontId="100" fillId="77" borderId="96" applyNumberFormat="0" applyAlignment="0" applyProtection="0"/>
    <xf numFmtId="0" fontId="100" fillId="77" borderId="96" applyNumberFormat="0" applyAlignment="0" applyProtection="0"/>
    <xf numFmtId="0" fontId="100" fillId="77" borderId="96" applyNumberFormat="0" applyAlignment="0" applyProtection="0"/>
    <xf numFmtId="0" fontId="100" fillId="77" borderId="96" applyNumberFormat="0" applyAlignment="0" applyProtection="0"/>
    <xf numFmtId="0" fontId="100" fillId="77" borderId="96" applyNumberFormat="0" applyAlignment="0" applyProtection="0"/>
    <xf numFmtId="0" fontId="100" fillId="77" borderId="96" applyNumberFormat="0" applyAlignment="0" applyProtection="0"/>
    <xf numFmtId="0" fontId="100" fillId="77" borderId="96" applyNumberFormat="0" applyAlignment="0" applyProtection="0"/>
    <xf numFmtId="0" fontId="100" fillId="77" borderId="96" applyNumberFormat="0" applyAlignment="0" applyProtection="0"/>
    <xf numFmtId="0" fontId="100" fillId="77" borderId="96" applyNumberFormat="0" applyAlignment="0" applyProtection="0"/>
    <xf numFmtId="0" fontId="100" fillId="77" borderId="96" applyNumberFormat="0" applyAlignment="0" applyProtection="0"/>
    <xf numFmtId="0" fontId="100" fillId="77" borderId="96" applyNumberFormat="0" applyAlignment="0" applyProtection="0"/>
    <xf numFmtId="4" fontId="101" fillId="56" borderId="105" applyNumberFormat="0" applyProtection="0">
      <alignment vertical="center"/>
    </xf>
    <xf numFmtId="4" fontId="3" fillId="56" borderId="83" applyNumberFormat="0" applyProtection="0">
      <alignment vertical="center"/>
    </xf>
    <xf numFmtId="4" fontId="3" fillId="56" borderId="83" applyNumberFormat="0" applyProtection="0">
      <alignment vertical="center"/>
    </xf>
    <xf numFmtId="4" fontId="3" fillId="56" borderId="83" applyNumberFormat="0" applyProtection="0">
      <alignment vertical="center"/>
    </xf>
    <xf numFmtId="4" fontId="3" fillId="56" borderId="83" applyNumberFormat="0" applyProtection="0">
      <alignment vertical="center"/>
    </xf>
    <xf numFmtId="4" fontId="3" fillId="56" borderId="83" applyNumberFormat="0" applyProtection="0">
      <alignment vertical="center"/>
    </xf>
    <xf numFmtId="4" fontId="101" fillId="56" borderId="105" applyNumberFormat="0" applyProtection="0">
      <alignment vertical="center"/>
    </xf>
    <xf numFmtId="4" fontId="3" fillId="56" borderId="83" applyNumberFormat="0" applyProtection="0">
      <alignment vertical="center"/>
    </xf>
    <xf numFmtId="4" fontId="3" fillId="56" borderId="83" applyNumberFormat="0" applyProtection="0">
      <alignment vertical="center"/>
    </xf>
    <xf numFmtId="4" fontId="3" fillId="56" borderId="83" applyNumberFormat="0" applyProtection="0">
      <alignment vertical="center"/>
    </xf>
    <xf numFmtId="4" fontId="3" fillId="56" borderId="83" applyNumberFormat="0" applyProtection="0">
      <alignment vertical="center"/>
    </xf>
    <xf numFmtId="4" fontId="3" fillId="56" borderId="83" applyNumberFormat="0" applyProtection="0">
      <alignment vertical="center"/>
    </xf>
    <xf numFmtId="4" fontId="3" fillId="56" borderId="83" applyNumberFormat="0" applyProtection="0">
      <alignment vertical="center"/>
    </xf>
    <xf numFmtId="4" fontId="3" fillId="56" borderId="83" applyNumberFormat="0" applyProtection="0">
      <alignment vertical="center"/>
    </xf>
    <xf numFmtId="4" fontId="3" fillId="56" borderId="83" applyNumberFormat="0" applyProtection="0">
      <alignment vertical="center"/>
    </xf>
    <xf numFmtId="4" fontId="3" fillId="56" borderId="83" applyNumberFormat="0" applyProtection="0">
      <alignment vertical="center"/>
    </xf>
    <xf numFmtId="4" fontId="102" fillId="56" borderId="105" applyNumberFormat="0" applyProtection="0">
      <alignment vertical="center"/>
    </xf>
    <xf numFmtId="4" fontId="103" fillId="92" borderId="83" applyNumberFormat="0" applyProtection="0">
      <alignment vertical="center"/>
    </xf>
    <xf numFmtId="4" fontId="103" fillId="92" borderId="83" applyNumberFormat="0" applyProtection="0">
      <alignment vertical="center"/>
    </xf>
    <xf numFmtId="4" fontId="103" fillId="92" borderId="83" applyNumberFormat="0" applyProtection="0">
      <alignment vertical="center"/>
    </xf>
    <xf numFmtId="4" fontId="102" fillId="56" borderId="105" applyNumberFormat="0" applyProtection="0">
      <alignment vertical="center"/>
    </xf>
    <xf numFmtId="4" fontId="103" fillId="92" borderId="83" applyNumberFormat="0" applyProtection="0">
      <alignment vertical="center"/>
    </xf>
    <xf numFmtId="4" fontId="103" fillId="92" borderId="83" applyNumberFormat="0" applyProtection="0">
      <alignment vertical="center"/>
    </xf>
    <xf numFmtId="4" fontId="103" fillId="92" borderId="83" applyNumberFormat="0" applyProtection="0">
      <alignment vertical="center"/>
    </xf>
    <xf numFmtId="4" fontId="103" fillId="92" borderId="83" applyNumberFormat="0" applyProtection="0">
      <alignment vertical="center"/>
    </xf>
    <xf numFmtId="4" fontId="103" fillId="92" borderId="83" applyNumberFormat="0" applyProtection="0">
      <alignment vertical="center"/>
    </xf>
    <xf numFmtId="4" fontId="103" fillId="92" borderId="83" applyNumberFormat="0" applyProtection="0">
      <alignment vertical="center"/>
    </xf>
    <xf numFmtId="4" fontId="103" fillId="92" borderId="83" applyNumberFormat="0" applyProtection="0">
      <alignment vertical="center"/>
    </xf>
    <xf numFmtId="4" fontId="103" fillId="92" borderId="83" applyNumberFormat="0" applyProtection="0">
      <alignment vertical="center"/>
    </xf>
    <xf numFmtId="4" fontId="101" fillId="56" borderId="105" applyNumberFormat="0" applyProtection="0">
      <alignment horizontal="left" vertical="center" indent="1"/>
    </xf>
    <xf numFmtId="4" fontId="3" fillId="92" borderId="83" applyNumberFormat="0" applyProtection="0">
      <alignment horizontal="left" vertical="center" indent="1"/>
    </xf>
    <xf numFmtId="4" fontId="3" fillId="92" borderId="83" applyNumberFormat="0" applyProtection="0">
      <alignment horizontal="left" vertical="center" indent="1"/>
    </xf>
    <xf numFmtId="4" fontId="3" fillId="92" borderId="83" applyNumberFormat="0" applyProtection="0">
      <alignment horizontal="left" vertical="center" indent="1"/>
    </xf>
    <xf numFmtId="4" fontId="3" fillId="92" borderId="83" applyNumberFormat="0" applyProtection="0">
      <alignment horizontal="left" vertical="center" indent="1"/>
    </xf>
    <xf numFmtId="4" fontId="3" fillId="92" borderId="83" applyNumberFormat="0" applyProtection="0">
      <alignment horizontal="left" vertical="center" indent="1"/>
    </xf>
    <xf numFmtId="4" fontId="101" fillId="56" borderId="105" applyNumberFormat="0" applyProtection="0">
      <alignment horizontal="left" vertical="center" indent="1"/>
    </xf>
    <xf numFmtId="4" fontId="3" fillId="92" borderId="83" applyNumberFormat="0" applyProtection="0">
      <alignment horizontal="left" vertical="center" indent="1"/>
    </xf>
    <xf numFmtId="4" fontId="3" fillId="92" borderId="83" applyNumberFormat="0" applyProtection="0">
      <alignment horizontal="left" vertical="center" indent="1"/>
    </xf>
    <xf numFmtId="4" fontId="3" fillId="92" borderId="83" applyNumberFormat="0" applyProtection="0">
      <alignment horizontal="left" vertical="center" indent="1"/>
    </xf>
    <xf numFmtId="4" fontId="3" fillId="92" borderId="83" applyNumberFormat="0" applyProtection="0">
      <alignment horizontal="left" vertical="center" indent="1"/>
    </xf>
    <xf numFmtId="4" fontId="3" fillId="92" borderId="83" applyNumberFormat="0" applyProtection="0">
      <alignment horizontal="left" vertical="center" indent="1"/>
    </xf>
    <xf numFmtId="4" fontId="3" fillId="92" borderId="83" applyNumberFormat="0" applyProtection="0">
      <alignment horizontal="left" vertical="center" indent="1"/>
    </xf>
    <xf numFmtId="4" fontId="3" fillId="92" borderId="83" applyNumberFormat="0" applyProtection="0">
      <alignment horizontal="left" vertical="center" indent="1"/>
    </xf>
    <xf numFmtId="4" fontId="3" fillId="92" borderId="83" applyNumberFormat="0" applyProtection="0">
      <alignment horizontal="left" vertical="center" indent="1"/>
    </xf>
    <xf numFmtId="4" fontId="3" fillId="92" borderId="83" applyNumberFormat="0" applyProtection="0">
      <alignment horizontal="left" vertical="center" indent="1"/>
    </xf>
    <xf numFmtId="0" fontId="101" fillId="56" borderId="105" applyNumberFormat="0" applyProtection="0">
      <alignment horizontal="left" vertical="top" indent="1"/>
    </xf>
    <xf numFmtId="0" fontId="104" fillId="56" borderId="105" applyNumberFormat="0" applyProtection="0">
      <alignment horizontal="left" vertical="top" indent="1"/>
    </xf>
    <xf numFmtId="0" fontId="104" fillId="56" borderId="105" applyNumberFormat="0" applyProtection="0">
      <alignment horizontal="left" vertical="top" indent="1"/>
    </xf>
    <xf numFmtId="0" fontId="104" fillId="56" borderId="105" applyNumberFormat="0" applyProtection="0">
      <alignment horizontal="left" vertical="top" indent="1"/>
    </xf>
    <xf numFmtId="0" fontId="101" fillId="56" borderId="105" applyNumberFormat="0" applyProtection="0">
      <alignment horizontal="left" vertical="top" indent="1"/>
    </xf>
    <xf numFmtId="0" fontId="104" fillId="56" borderId="105" applyNumberFormat="0" applyProtection="0">
      <alignment horizontal="left" vertical="top" indent="1"/>
    </xf>
    <xf numFmtId="0" fontId="104" fillId="56" borderId="105" applyNumberFormat="0" applyProtection="0">
      <alignment horizontal="left" vertical="top" indent="1"/>
    </xf>
    <xf numFmtId="0" fontId="104" fillId="56" borderId="105" applyNumberFormat="0" applyProtection="0">
      <alignment horizontal="left" vertical="top" indent="1"/>
    </xf>
    <xf numFmtId="0" fontId="104" fillId="56" borderId="105" applyNumberFormat="0" applyProtection="0">
      <alignment horizontal="left" vertical="top" indent="1"/>
    </xf>
    <xf numFmtId="0" fontId="104" fillId="56" borderId="105" applyNumberFormat="0" applyProtection="0">
      <alignment horizontal="left" vertical="top" indent="1"/>
    </xf>
    <xf numFmtId="0" fontId="104" fillId="56" borderId="105" applyNumberFormat="0" applyProtection="0">
      <alignment horizontal="left" vertical="top" indent="1"/>
    </xf>
    <xf numFmtId="0" fontId="104" fillId="56" borderId="105" applyNumberFormat="0" applyProtection="0">
      <alignment horizontal="left" vertical="top" indent="1"/>
    </xf>
    <xf numFmtId="0" fontId="104" fillId="56" borderId="105" applyNumberFormat="0" applyProtection="0">
      <alignment horizontal="left" vertical="top" indent="1"/>
    </xf>
    <xf numFmtId="4" fontId="101" fillId="93" borderId="0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101" fillId="93" borderId="0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105" fillId="40" borderId="105" applyNumberFormat="0" applyProtection="0">
      <alignment horizontal="right" vertical="center"/>
    </xf>
    <xf numFmtId="4" fontId="3" fillId="40" borderId="83" applyNumberFormat="0" applyProtection="0">
      <alignment horizontal="right" vertical="center"/>
    </xf>
    <xf numFmtId="4" fontId="3" fillId="40" borderId="83" applyNumberFormat="0" applyProtection="0">
      <alignment horizontal="right" vertical="center"/>
    </xf>
    <xf numFmtId="4" fontId="3" fillId="40" borderId="83" applyNumberFormat="0" applyProtection="0">
      <alignment horizontal="right" vertical="center"/>
    </xf>
    <xf numFmtId="4" fontId="105" fillId="40" borderId="105" applyNumberFormat="0" applyProtection="0">
      <alignment horizontal="right" vertical="center"/>
    </xf>
    <xf numFmtId="4" fontId="3" fillId="40" borderId="83" applyNumberFormat="0" applyProtection="0">
      <alignment horizontal="right" vertical="center"/>
    </xf>
    <xf numFmtId="4" fontId="3" fillId="40" borderId="83" applyNumberFormat="0" applyProtection="0">
      <alignment horizontal="right" vertical="center"/>
    </xf>
    <xf numFmtId="4" fontId="3" fillId="40" borderId="83" applyNumberFormat="0" applyProtection="0">
      <alignment horizontal="right" vertical="center"/>
    </xf>
    <xf numFmtId="4" fontId="3" fillId="40" borderId="83" applyNumberFormat="0" applyProtection="0">
      <alignment horizontal="right" vertical="center"/>
    </xf>
    <xf numFmtId="4" fontId="3" fillId="40" borderId="83" applyNumberFormat="0" applyProtection="0">
      <alignment horizontal="right" vertical="center"/>
    </xf>
    <xf numFmtId="4" fontId="3" fillId="40" borderId="83" applyNumberFormat="0" applyProtection="0">
      <alignment horizontal="right" vertical="center"/>
    </xf>
    <xf numFmtId="4" fontId="3" fillId="40" borderId="83" applyNumberFormat="0" applyProtection="0">
      <alignment horizontal="right" vertical="center"/>
    </xf>
    <xf numFmtId="4" fontId="3" fillId="40" borderId="83" applyNumberFormat="0" applyProtection="0">
      <alignment horizontal="right" vertical="center"/>
    </xf>
    <xf numFmtId="4" fontId="3" fillId="40" borderId="83" applyNumberFormat="0" applyProtection="0">
      <alignment horizontal="right" vertical="center"/>
    </xf>
    <xf numFmtId="4" fontId="105" fillId="45" borderId="105" applyNumberFormat="0" applyProtection="0">
      <alignment horizontal="right" vertical="center"/>
    </xf>
    <xf numFmtId="4" fontId="3" fillId="94" borderId="83" applyNumberFormat="0" applyProtection="0">
      <alignment horizontal="right" vertical="center"/>
    </xf>
    <xf numFmtId="4" fontId="3" fillId="94" borderId="83" applyNumberFormat="0" applyProtection="0">
      <alignment horizontal="right" vertical="center"/>
    </xf>
    <xf numFmtId="4" fontId="3" fillId="94" borderId="83" applyNumberFormat="0" applyProtection="0">
      <alignment horizontal="right" vertical="center"/>
    </xf>
    <xf numFmtId="4" fontId="105" fillId="45" borderId="105" applyNumberFormat="0" applyProtection="0">
      <alignment horizontal="right" vertical="center"/>
    </xf>
    <xf numFmtId="4" fontId="3" fillId="94" borderId="83" applyNumberFormat="0" applyProtection="0">
      <alignment horizontal="right" vertical="center"/>
    </xf>
    <xf numFmtId="4" fontId="3" fillId="94" borderId="83" applyNumberFormat="0" applyProtection="0">
      <alignment horizontal="right" vertical="center"/>
    </xf>
    <xf numFmtId="4" fontId="3" fillId="94" borderId="83" applyNumberFormat="0" applyProtection="0">
      <alignment horizontal="right" vertical="center"/>
    </xf>
    <xf numFmtId="4" fontId="3" fillId="94" borderId="83" applyNumberFormat="0" applyProtection="0">
      <alignment horizontal="right" vertical="center"/>
    </xf>
    <xf numFmtId="4" fontId="3" fillId="94" borderId="83" applyNumberFormat="0" applyProtection="0">
      <alignment horizontal="right" vertical="center"/>
    </xf>
    <xf numFmtId="4" fontId="3" fillId="94" borderId="83" applyNumberFormat="0" applyProtection="0">
      <alignment horizontal="right" vertical="center"/>
    </xf>
    <xf numFmtId="4" fontId="3" fillId="94" borderId="83" applyNumberFormat="0" applyProtection="0">
      <alignment horizontal="right" vertical="center"/>
    </xf>
    <xf numFmtId="4" fontId="3" fillId="94" borderId="83" applyNumberFormat="0" applyProtection="0">
      <alignment horizontal="right" vertical="center"/>
    </xf>
    <xf numFmtId="4" fontId="3" fillId="94" borderId="83" applyNumberFormat="0" applyProtection="0">
      <alignment horizontal="right" vertical="center"/>
    </xf>
    <xf numFmtId="4" fontId="105" fillId="52" borderId="105" applyNumberFormat="0" applyProtection="0">
      <alignment horizontal="right" vertical="center"/>
    </xf>
    <xf numFmtId="4" fontId="3" fillId="52" borderId="106" applyNumberFormat="0" applyProtection="0">
      <alignment horizontal="right" vertical="center"/>
    </xf>
    <xf numFmtId="4" fontId="3" fillId="52" borderId="106" applyNumberFormat="0" applyProtection="0">
      <alignment horizontal="right" vertical="center"/>
    </xf>
    <xf numFmtId="4" fontId="3" fillId="52" borderId="106" applyNumberFormat="0" applyProtection="0">
      <alignment horizontal="right" vertical="center"/>
    </xf>
    <xf numFmtId="4" fontId="105" fillId="52" borderId="105" applyNumberFormat="0" applyProtection="0">
      <alignment horizontal="right" vertical="center"/>
    </xf>
    <xf numFmtId="4" fontId="3" fillId="52" borderId="106" applyNumberFormat="0" applyProtection="0">
      <alignment horizontal="right" vertical="center"/>
    </xf>
    <xf numFmtId="4" fontId="3" fillId="52" borderId="106" applyNumberFormat="0" applyProtection="0">
      <alignment horizontal="right" vertical="center"/>
    </xf>
    <xf numFmtId="4" fontId="3" fillId="52" borderId="106" applyNumberFormat="0" applyProtection="0">
      <alignment horizontal="right" vertical="center"/>
    </xf>
    <xf numFmtId="4" fontId="3" fillId="52" borderId="106" applyNumberFormat="0" applyProtection="0">
      <alignment horizontal="right" vertical="center"/>
    </xf>
    <xf numFmtId="4" fontId="3" fillId="52" borderId="106" applyNumberFormat="0" applyProtection="0">
      <alignment horizontal="right" vertical="center"/>
    </xf>
    <xf numFmtId="4" fontId="3" fillId="52" borderId="106" applyNumberFormat="0" applyProtection="0">
      <alignment horizontal="right" vertical="center"/>
    </xf>
    <xf numFmtId="4" fontId="3" fillId="52" borderId="106" applyNumberFormat="0" applyProtection="0">
      <alignment horizontal="right" vertical="center"/>
    </xf>
    <xf numFmtId="4" fontId="3" fillId="52" borderId="106" applyNumberFormat="0" applyProtection="0">
      <alignment horizontal="right" vertical="center"/>
    </xf>
    <xf numFmtId="4" fontId="3" fillId="52" borderId="106" applyNumberFormat="0" applyProtection="0">
      <alignment horizontal="right" vertical="center"/>
    </xf>
    <xf numFmtId="4" fontId="105" fillId="47" borderId="105" applyNumberFormat="0" applyProtection="0">
      <alignment horizontal="right" vertical="center"/>
    </xf>
    <xf numFmtId="4" fontId="3" fillId="47" borderId="83" applyNumberFormat="0" applyProtection="0">
      <alignment horizontal="right" vertical="center"/>
    </xf>
    <xf numFmtId="4" fontId="3" fillId="47" borderId="83" applyNumberFormat="0" applyProtection="0">
      <alignment horizontal="right" vertical="center"/>
    </xf>
    <xf numFmtId="4" fontId="3" fillId="47" borderId="83" applyNumberFormat="0" applyProtection="0">
      <alignment horizontal="right" vertical="center"/>
    </xf>
    <xf numFmtId="4" fontId="105" fillId="47" borderId="105" applyNumberFormat="0" applyProtection="0">
      <alignment horizontal="right" vertical="center"/>
    </xf>
    <xf numFmtId="4" fontId="3" fillId="47" borderId="83" applyNumberFormat="0" applyProtection="0">
      <alignment horizontal="right" vertical="center"/>
    </xf>
    <xf numFmtId="4" fontId="3" fillId="47" borderId="83" applyNumberFormat="0" applyProtection="0">
      <alignment horizontal="right" vertical="center"/>
    </xf>
    <xf numFmtId="4" fontId="3" fillId="47" borderId="83" applyNumberFormat="0" applyProtection="0">
      <alignment horizontal="right" vertical="center"/>
    </xf>
    <xf numFmtId="4" fontId="3" fillId="47" borderId="83" applyNumberFormat="0" applyProtection="0">
      <alignment horizontal="right" vertical="center"/>
    </xf>
    <xf numFmtId="4" fontId="3" fillId="47" borderId="83" applyNumberFormat="0" applyProtection="0">
      <alignment horizontal="right" vertical="center"/>
    </xf>
    <xf numFmtId="4" fontId="3" fillId="47" borderId="83" applyNumberFormat="0" applyProtection="0">
      <alignment horizontal="right" vertical="center"/>
    </xf>
    <xf numFmtId="4" fontId="3" fillId="47" borderId="83" applyNumberFormat="0" applyProtection="0">
      <alignment horizontal="right" vertical="center"/>
    </xf>
    <xf numFmtId="4" fontId="3" fillId="47" borderId="83" applyNumberFormat="0" applyProtection="0">
      <alignment horizontal="right" vertical="center"/>
    </xf>
    <xf numFmtId="4" fontId="3" fillId="47" borderId="83" applyNumberFormat="0" applyProtection="0">
      <alignment horizontal="right" vertical="center"/>
    </xf>
    <xf numFmtId="4" fontId="105" fillId="50" borderId="105" applyNumberFormat="0" applyProtection="0">
      <alignment horizontal="right" vertical="center"/>
    </xf>
    <xf numFmtId="4" fontId="3" fillId="50" borderId="83" applyNumberFormat="0" applyProtection="0">
      <alignment horizontal="right" vertical="center"/>
    </xf>
    <xf numFmtId="4" fontId="3" fillId="50" borderId="83" applyNumberFormat="0" applyProtection="0">
      <alignment horizontal="right" vertical="center"/>
    </xf>
    <xf numFmtId="4" fontId="3" fillId="50" borderId="83" applyNumberFormat="0" applyProtection="0">
      <alignment horizontal="right" vertical="center"/>
    </xf>
    <xf numFmtId="4" fontId="105" fillId="50" borderId="105" applyNumberFormat="0" applyProtection="0">
      <alignment horizontal="right" vertical="center"/>
    </xf>
    <xf numFmtId="4" fontId="3" fillId="50" borderId="83" applyNumberFormat="0" applyProtection="0">
      <alignment horizontal="right" vertical="center"/>
    </xf>
    <xf numFmtId="4" fontId="3" fillId="50" borderId="83" applyNumberFormat="0" applyProtection="0">
      <alignment horizontal="right" vertical="center"/>
    </xf>
    <xf numFmtId="4" fontId="3" fillId="50" borderId="83" applyNumberFormat="0" applyProtection="0">
      <alignment horizontal="right" vertical="center"/>
    </xf>
    <xf numFmtId="4" fontId="3" fillId="50" borderId="83" applyNumberFormat="0" applyProtection="0">
      <alignment horizontal="right" vertical="center"/>
    </xf>
    <xf numFmtId="4" fontId="3" fillId="50" borderId="83" applyNumberFormat="0" applyProtection="0">
      <alignment horizontal="right" vertical="center"/>
    </xf>
    <xf numFmtId="4" fontId="3" fillId="50" borderId="83" applyNumberFormat="0" applyProtection="0">
      <alignment horizontal="right" vertical="center"/>
    </xf>
    <xf numFmtId="4" fontId="3" fillId="50" borderId="83" applyNumberFormat="0" applyProtection="0">
      <alignment horizontal="right" vertical="center"/>
    </xf>
    <xf numFmtId="4" fontId="3" fillId="50" borderId="83" applyNumberFormat="0" applyProtection="0">
      <alignment horizontal="right" vertical="center"/>
    </xf>
    <xf numFmtId="4" fontId="3" fillId="50" borderId="83" applyNumberFormat="0" applyProtection="0">
      <alignment horizontal="right" vertical="center"/>
    </xf>
    <xf numFmtId="4" fontId="105" fillId="54" borderId="105" applyNumberFormat="0" applyProtection="0">
      <alignment horizontal="right" vertical="center"/>
    </xf>
    <xf numFmtId="4" fontId="3" fillId="54" borderId="83" applyNumberFormat="0" applyProtection="0">
      <alignment horizontal="right" vertical="center"/>
    </xf>
    <xf numFmtId="4" fontId="3" fillId="54" borderId="83" applyNumberFormat="0" applyProtection="0">
      <alignment horizontal="right" vertical="center"/>
    </xf>
    <xf numFmtId="4" fontId="3" fillId="54" borderId="83" applyNumberFormat="0" applyProtection="0">
      <alignment horizontal="right" vertical="center"/>
    </xf>
    <xf numFmtId="4" fontId="105" fillId="54" borderId="105" applyNumberFormat="0" applyProtection="0">
      <alignment horizontal="right" vertical="center"/>
    </xf>
    <xf numFmtId="4" fontId="3" fillId="54" borderId="83" applyNumberFormat="0" applyProtection="0">
      <alignment horizontal="right" vertical="center"/>
    </xf>
    <xf numFmtId="4" fontId="3" fillId="54" borderId="83" applyNumberFormat="0" applyProtection="0">
      <alignment horizontal="right" vertical="center"/>
    </xf>
    <xf numFmtId="4" fontId="3" fillId="54" borderId="83" applyNumberFormat="0" applyProtection="0">
      <alignment horizontal="right" vertical="center"/>
    </xf>
    <xf numFmtId="4" fontId="3" fillId="54" borderId="83" applyNumberFormat="0" applyProtection="0">
      <alignment horizontal="right" vertical="center"/>
    </xf>
    <xf numFmtId="4" fontId="3" fillId="54" borderId="83" applyNumberFormat="0" applyProtection="0">
      <alignment horizontal="right" vertical="center"/>
    </xf>
    <xf numFmtId="4" fontId="3" fillId="54" borderId="83" applyNumberFormat="0" applyProtection="0">
      <alignment horizontal="right" vertical="center"/>
    </xf>
    <xf numFmtId="4" fontId="3" fillId="54" borderId="83" applyNumberFormat="0" applyProtection="0">
      <alignment horizontal="right" vertical="center"/>
    </xf>
    <xf numFmtId="4" fontId="3" fillId="54" borderId="83" applyNumberFormat="0" applyProtection="0">
      <alignment horizontal="right" vertical="center"/>
    </xf>
    <xf numFmtId="4" fontId="3" fillId="54" borderId="83" applyNumberFormat="0" applyProtection="0">
      <alignment horizontal="right" vertical="center"/>
    </xf>
    <xf numFmtId="4" fontId="105" fillId="53" borderId="105" applyNumberFormat="0" applyProtection="0">
      <alignment horizontal="right" vertical="center"/>
    </xf>
    <xf numFmtId="4" fontId="3" fillId="53" borderId="83" applyNumberFormat="0" applyProtection="0">
      <alignment horizontal="right" vertical="center"/>
    </xf>
    <xf numFmtId="4" fontId="3" fillId="53" borderId="83" applyNumberFormat="0" applyProtection="0">
      <alignment horizontal="right" vertical="center"/>
    </xf>
    <xf numFmtId="4" fontId="3" fillId="53" borderId="83" applyNumberFormat="0" applyProtection="0">
      <alignment horizontal="right" vertical="center"/>
    </xf>
    <xf numFmtId="4" fontId="105" fillId="53" borderId="105" applyNumberFormat="0" applyProtection="0">
      <alignment horizontal="right" vertical="center"/>
    </xf>
    <xf numFmtId="4" fontId="3" fillId="53" borderId="83" applyNumberFormat="0" applyProtection="0">
      <alignment horizontal="right" vertical="center"/>
    </xf>
    <xf numFmtId="4" fontId="3" fillId="53" borderId="83" applyNumberFormat="0" applyProtection="0">
      <alignment horizontal="right" vertical="center"/>
    </xf>
    <xf numFmtId="4" fontId="3" fillId="53" borderId="83" applyNumberFormat="0" applyProtection="0">
      <alignment horizontal="right" vertical="center"/>
    </xf>
    <xf numFmtId="4" fontId="3" fillId="53" borderId="83" applyNumberFormat="0" applyProtection="0">
      <alignment horizontal="right" vertical="center"/>
    </xf>
    <xf numFmtId="4" fontId="3" fillId="53" borderId="83" applyNumberFormat="0" applyProtection="0">
      <alignment horizontal="right" vertical="center"/>
    </xf>
    <xf numFmtId="4" fontId="3" fillId="53" borderId="83" applyNumberFormat="0" applyProtection="0">
      <alignment horizontal="right" vertical="center"/>
    </xf>
    <xf numFmtId="4" fontId="3" fillId="53" borderId="83" applyNumberFormat="0" applyProtection="0">
      <alignment horizontal="right" vertical="center"/>
    </xf>
    <xf numFmtId="4" fontId="3" fillId="53" borderId="83" applyNumberFormat="0" applyProtection="0">
      <alignment horizontal="right" vertical="center"/>
    </xf>
    <xf numFmtId="4" fontId="3" fillId="53" borderId="83" applyNumberFormat="0" applyProtection="0">
      <alignment horizontal="right" vertical="center"/>
    </xf>
    <xf numFmtId="4" fontId="105" fillId="95" borderId="105" applyNumberFormat="0" applyProtection="0">
      <alignment horizontal="right" vertical="center"/>
    </xf>
    <xf numFmtId="4" fontId="3" fillId="95" borderId="83" applyNumberFormat="0" applyProtection="0">
      <alignment horizontal="right" vertical="center"/>
    </xf>
    <xf numFmtId="4" fontId="3" fillId="95" borderId="83" applyNumberFormat="0" applyProtection="0">
      <alignment horizontal="right" vertical="center"/>
    </xf>
    <xf numFmtId="4" fontId="3" fillId="95" borderId="83" applyNumberFormat="0" applyProtection="0">
      <alignment horizontal="right" vertical="center"/>
    </xf>
    <xf numFmtId="4" fontId="105" fillId="95" borderId="105" applyNumberFormat="0" applyProtection="0">
      <alignment horizontal="right" vertical="center"/>
    </xf>
    <xf numFmtId="4" fontId="3" fillId="95" borderId="83" applyNumberFormat="0" applyProtection="0">
      <alignment horizontal="right" vertical="center"/>
    </xf>
    <xf numFmtId="4" fontId="3" fillId="95" borderId="83" applyNumberFormat="0" applyProtection="0">
      <alignment horizontal="right" vertical="center"/>
    </xf>
    <xf numFmtId="4" fontId="3" fillId="95" borderId="83" applyNumberFormat="0" applyProtection="0">
      <alignment horizontal="right" vertical="center"/>
    </xf>
    <xf numFmtId="4" fontId="3" fillId="95" borderId="83" applyNumberFormat="0" applyProtection="0">
      <alignment horizontal="right" vertical="center"/>
    </xf>
    <xf numFmtId="4" fontId="3" fillId="95" borderId="83" applyNumberFormat="0" applyProtection="0">
      <alignment horizontal="right" vertical="center"/>
    </xf>
    <xf numFmtId="4" fontId="3" fillId="95" borderId="83" applyNumberFormat="0" applyProtection="0">
      <alignment horizontal="right" vertical="center"/>
    </xf>
    <xf numFmtId="4" fontId="3" fillId="95" borderId="83" applyNumberFormat="0" applyProtection="0">
      <alignment horizontal="right" vertical="center"/>
    </xf>
    <xf numFmtId="4" fontId="3" fillId="95" borderId="83" applyNumberFormat="0" applyProtection="0">
      <alignment horizontal="right" vertical="center"/>
    </xf>
    <xf numFmtId="4" fontId="3" fillId="95" borderId="83" applyNumberFormat="0" applyProtection="0">
      <alignment horizontal="right" vertical="center"/>
    </xf>
    <xf numFmtId="4" fontId="105" fillId="46" borderId="105" applyNumberFormat="0" applyProtection="0">
      <alignment horizontal="right" vertical="center"/>
    </xf>
    <xf numFmtId="4" fontId="3" fillId="46" borderId="83" applyNumberFormat="0" applyProtection="0">
      <alignment horizontal="right" vertical="center"/>
    </xf>
    <xf numFmtId="4" fontId="3" fillId="46" borderId="83" applyNumberFormat="0" applyProtection="0">
      <alignment horizontal="right" vertical="center"/>
    </xf>
    <xf numFmtId="4" fontId="3" fillId="46" borderId="83" applyNumberFormat="0" applyProtection="0">
      <alignment horizontal="right" vertical="center"/>
    </xf>
    <xf numFmtId="4" fontId="105" fillId="46" borderId="105" applyNumberFormat="0" applyProtection="0">
      <alignment horizontal="right" vertical="center"/>
    </xf>
    <xf numFmtId="4" fontId="3" fillId="46" borderId="83" applyNumberFormat="0" applyProtection="0">
      <alignment horizontal="right" vertical="center"/>
    </xf>
    <xf numFmtId="4" fontId="3" fillId="46" borderId="83" applyNumberFormat="0" applyProtection="0">
      <alignment horizontal="right" vertical="center"/>
    </xf>
    <xf numFmtId="4" fontId="3" fillId="46" borderId="83" applyNumberFormat="0" applyProtection="0">
      <alignment horizontal="right" vertical="center"/>
    </xf>
    <xf numFmtId="4" fontId="3" fillId="46" borderId="83" applyNumberFormat="0" applyProtection="0">
      <alignment horizontal="right" vertical="center"/>
    </xf>
    <xf numFmtId="4" fontId="3" fillId="46" borderId="83" applyNumberFormat="0" applyProtection="0">
      <alignment horizontal="right" vertical="center"/>
    </xf>
    <xf numFmtId="4" fontId="3" fillId="46" borderId="83" applyNumberFormat="0" applyProtection="0">
      <alignment horizontal="right" vertical="center"/>
    </xf>
    <xf numFmtId="4" fontId="3" fillId="46" borderId="83" applyNumberFormat="0" applyProtection="0">
      <alignment horizontal="right" vertical="center"/>
    </xf>
    <xf numFmtId="4" fontId="3" fillId="46" borderId="83" applyNumberFormat="0" applyProtection="0">
      <alignment horizontal="right" vertical="center"/>
    </xf>
    <xf numFmtId="4" fontId="3" fillId="46" borderId="83" applyNumberFormat="0" applyProtection="0">
      <alignment horizontal="right" vertical="center"/>
    </xf>
    <xf numFmtId="4" fontId="101" fillId="96" borderId="107" applyNumberFormat="0" applyProtection="0">
      <alignment horizontal="left" vertical="center" indent="1"/>
    </xf>
    <xf numFmtId="4" fontId="3" fillId="96" borderId="106" applyNumberFormat="0" applyProtection="0">
      <alignment horizontal="left" vertical="center" indent="1"/>
    </xf>
    <xf numFmtId="4" fontId="3" fillId="96" borderId="106" applyNumberFormat="0" applyProtection="0">
      <alignment horizontal="left" vertical="center" indent="1"/>
    </xf>
    <xf numFmtId="4" fontId="3" fillId="96" borderId="106" applyNumberFormat="0" applyProtection="0">
      <alignment horizontal="left" vertical="center" indent="1"/>
    </xf>
    <xf numFmtId="4" fontId="101" fillId="96" borderId="107" applyNumberFormat="0" applyProtection="0">
      <alignment horizontal="left" vertical="center" indent="1"/>
    </xf>
    <xf numFmtId="4" fontId="3" fillId="96" borderId="106" applyNumberFormat="0" applyProtection="0">
      <alignment horizontal="left" vertical="center" indent="1"/>
    </xf>
    <xf numFmtId="4" fontId="3" fillId="96" borderId="106" applyNumberFormat="0" applyProtection="0">
      <alignment horizontal="left" vertical="center" indent="1"/>
    </xf>
    <xf numFmtId="4" fontId="3" fillId="96" borderId="106" applyNumberFormat="0" applyProtection="0">
      <alignment horizontal="left" vertical="center" indent="1"/>
    </xf>
    <xf numFmtId="4" fontId="3" fillId="96" borderId="106" applyNumberFormat="0" applyProtection="0">
      <alignment horizontal="left" vertical="center" indent="1"/>
    </xf>
    <xf numFmtId="4" fontId="3" fillId="96" borderId="106" applyNumberFormat="0" applyProtection="0">
      <alignment horizontal="left" vertical="center" indent="1"/>
    </xf>
    <xf numFmtId="4" fontId="3" fillId="96" borderId="106" applyNumberFormat="0" applyProtection="0">
      <alignment horizontal="left" vertical="center" indent="1"/>
    </xf>
    <xf numFmtId="4" fontId="3" fillId="96" borderId="106" applyNumberFormat="0" applyProtection="0">
      <alignment horizontal="left" vertical="center" indent="1"/>
    </xf>
    <xf numFmtId="4" fontId="3" fillId="96" borderId="106" applyNumberFormat="0" applyProtection="0">
      <alignment horizontal="left" vertical="center" indent="1"/>
    </xf>
    <xf numFmtId="4" fontId="3" fillId="96" borderId="106" applyNumberFormat="0" applyProtection="0">
      <alignment horizontal="left" vertical="center" indent="1"/>
    </xf>
    <xf numFmtId="4" fontId="105" fillId="6" borderId="0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105" fillId="6" borderId="0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106" fillId="97" borderId="0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106" fillId="97" borderId="0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8" fillId="97" borderId="106" applyNumberFormat="0" applyProtection="0">
      <alignment horizontal="left" vertical="center" indent="1"/>
    </xf>
    <xf numFmtId="4" fontId="105" fillId="93" borderId="105" applyNumberFormat="0" applyProtection="0">
      <alignment horizontal="right" vertical="center"/>
    </xf>
    <xf numFmtId="4" fontId="3" fillId="93" borderId="83" applyNumberFormat="0" applyProtection="0">
      <alignment horizontal="right" vertical="center"/>
    </xf>
    <xf numFmtId="4" fontId="3" fillId="93" borderId="83" applyNumberFormat="0" applyProtection="0">
      <alignment horizontal="right" vertical="center"/>
    </xf>
    <xf numFmtId="4" fontId="3" fillId="93" borderId="83" applyNumberFormat="0" applyProtection="0">
      <alignment horizontal="right" vertical="center"/>
    </xf>
    <xf numFmtId="4" fontId="105" fillId="93" borderId="105" applyNumberFormat="0" applyProtection="0">
      <alignment horizontal="right" vertical="center"/>
    </xf>
    <xf numFmtId="4" fontId="3" fillId="93" borderId="83" applyNumberFormat="0" applyProtection="0">
      <alignment horizontal="right" vertical="center"/>
    </xf>
    <xf numFmtId="4" fontId="3" fillId="93" borderId="83" applyNumberFormat="0" applyProtection="0">
      <alignment horizontal="right" vertical="center"/>
    </xf>
    <xf numFmtId="4" fontId="3" fillId="93" borderId="83" applyNumberFormat="0" applyProtection="0">
      <alignment horizontal="right" vertical="center"/>
    </xf>
    <xf numFmtId="4" fontId="3" fillId="93" borderId="83" applyNumberFormat="0" applyProtection="0">
      <alignment horizontal="right" vertical="center"/>
    </xf>
    <xf numFmtId="4" fontId="3" fillId="93" borderId="83" applyNumberFormat="0" applyProtection="0">
      <alignment horizontal="right" vertical="center"/>
    </xf>
    <xf numFmtId="4" fontId="3" fillId="93" borderId="83" applyNumberFormat="0" applyProtection="0">
      <alignment horizontal="right" vertical="center"/>
    </xf>
    <xf numFmtId="4" fontId="3" fillId="93" borderId="83" applyNumberFormat="0" applyProtection="0">
      <alignment horizontal="right" vertical="center"/>
    </xf>
    <xf numFmtId="4" fontId="3" fillId="93" borderId="83" applyNumberFormat="0" applyProtection="0">
      <alignment horizontal="right" vertical="center"/>
    </xf>
    <xf numFmtId="4" fontId="3" fillId="93" borderId="83" applyNumberFormat="0" applyProtection="0">
      <alignment horizontal="right" vertical="center"/>
    </xf>
    <xf numFmtId="4" fontId="105" fillId="6" borderId="0" applyNumberFormat="0" applyProtection="0">
      <alignment horizontal="left" vertical="center" indent="1"/>
    </xf>
    <xf numFmtId="4" fontId="3" fillId="6" borderId="106" applyNumberFormat="0" applyProtection="0">
      <alignment horizontal="left" vertical="center" indent="1"/>
    </xf>
    <xf numFmtId="4" fontId="3" fillId="6" borderId="106" applyNumberFormat="0" applyProtection="0">
      <alignment horizontal="left" vertical="center" indent="1"/>
    </xf>
    <xf numFmtId="4" fontId="3" fillId="6" borderId="106" applyNumberFormat="0" applyProtection="0">
      <alignment horizontal="left" vertical="center" indent="1"/>
    </xf>
    <xf numFmtId="4" fontId="105" fillId="6" borderId="0" applyNumberFormat="0" applyProtection="0">
      <alignment horizontal="left" vertical="center" indent="1"/>
    </xf>
    <xf numFmtId="4" fontId="3" fillId="6" borderId="106" applyNumberFormat="0" applyProtection="0">
      <alignment horizontal="left" vertical="center" indent="1"/>
    </xf>
    <xf numFmtId="4" fontId="3" fillId="6" borderId="106" applyNumberFormat="0" applyProtection="0">
      <alignment horizontal="left" vertical="center" indent="1"/>
    </xf>
    <xf numFmtId="4" fontId="3" fillId="6" borderId="106" applyNumberFormat="0" applyProtection="0">
      <alignment horizontal="left" vertical="center" indent="1"/>
    </xf>
    <xf numFmtId="4" fontId="3" fillId="6" borderId="106" applyNumberFormat="0" applyProtection="0">
      <alignment horizontal="left" vertical="center" indent="1"/>
    </xf>
    <xf numFmtId="4" fontId="3" fillId="6" borderId="106" applyNumberFormat="0" applyProtection="0">
      <alignment horizontal="left" vertical="center" indent="1"/>
    </xf>
    <xf numFmtId="4" fontId="3" fillId="6" borderId="106" applyNumberFormat="0" applyProtection="0">
      <alignment horizontal="left" vertical="center" indent="1"/>
    </xf>
    <xf numFmtId="4" fontId="3" fillId="6" borderId="106" applyNumberFormat="0" applyProtection="0">
      <alignment horizontal="left" vertical="center" indent="1"/>
    </xf>
    <xf numFmtId="4" fontId="3" fillId="6" borderId="106" applyNumberFormat="0" applyProtection="0">
      <alignment horizontal="left" vertical="center" indent="1"/>
    </xf>
    <xf numFmtId="4" fontId="3" fillId="6" borderId="106" applyNumberFormat="0" applyProtection="0">
      <alignment horizontal="left" vertical="center" indent="1"/>
    </xf>
    <xf numFmtId="4" fontId="105" fillId="93" borderId="0" applyNumberFormat="0" applyProtection="0">
      <alignment horizontal="left" vertical="center" indent="1"/>
    </xf>
    <xf numFmtId="4" fontId="3" fillId="93" borderId="106" applyNumberFormat="0" applyProtection="0">
      <alignment horizontal="left" vertical="center" indent="1"/>
    </xf>
    <xf numFmtId="4" fontId="3" fillId="93" borderId="106" applyNumberFormat="0" applyProtection="0">
      <alignment horizontal="left" vertical="center" indent="1"/>
    </xf>
    <xf numFmtId="4" fontId="3" fillId="93" borderId="106" applyNumberFormat="0" applyProtection="0">
      <alignment horizontal="left" vertical="center" indent="1"/>
    </xf>
    <xf numFmtId="4" fontId="105" fillId="93" borderId="0" applyNumberFormat="0" applyProtection="0">
      <alignment horizontal="left" vertical="center" indent="1"/>
    </xf>
    <xf numFmtId="4" fontId="3" fillId="93" borderId="106" applyNumberFormat="0" applyProtection="0">
      <alignment horizontal="left" vertical="center" indent="1"/>
    </xf>
    <xf numFmtId="4" fontId="3" fillId="93" borderId="106" applyNumberFormat="0" applyProtection="0">
      <alignment horizontal="left" vertical="center" indent="1"/>
    </xf>
    <xf numFmtId="4" fontId="3" fillId="93" borderId="106" applyNumberFormat="0" applyProtection="0">
      <alignment horizontal="left" vertical="center" indent="1"/>
    </xf>
    <xf numFmtId="4" fontId="3" fillId="93" borderId="106" applyNumberFormat="0" applyProtection="0">
      <alignment horizontal="left" vertical="center" indent="1"/>
    </xf>
    <xf numFmtId="4" fontId="3" fillId="93" borderId="106" applyNumberFormat="0" applyProtection="0">
      <alignment horizontal="left" vertical="center" indent="1"/>
    </xf>
    <xf numFmtId="4" fontId="3" fillId="93" borderId="106" applyNumberFormat="0" applyProtection="0">
      <alignment horizontal="left" vertical="center" indent="1"/>
    </xf>
    <xf numFmtId="4" fontId="3" fillId="93" borderId="106" applyNumberFormat="0" applyProtection="0">
      <alignment horizontal="left" vertical="center" indent="1"/>
    </xf>
    <xf numFmtId="4" fontId="3" fillId="93" borderId="106" applyNumberFormat="0" applyProtection="0">
      <alignment horizontal="left" vertical="center" indent="1"/>
    </xf>
    <xf numFmtId="4" fontId="3" fillId="93" borderId="106" applyNumberFormat="0" applyProtection="0">
      <alignment horizontal="left" vertical="center" indent="1"/>
    </xf>
    <xf numFmtId="0" fontId="8" fillId="97" borderId="105" applyNumberFormat="0" applyProtection="0">
      <alignment horizontal="left" vertical="center" indent="1"/>
    </xf>
    <xf numFmtId="0" fontId="3" fillId="3" borderId="83" applyNumberFormat="0" applyProtection="0">
      <alignment horizontal="left" vertical="center" indent="1"/>
    </xf>
    <xf numFmtId="0" fontId="3" fillId="3" borderId="83" applyNumberFormat="0" applyProtection="0">
      <alignment horizontal="left" vertical="center" indent="1"/>
    </xf>
    <xf numFmtId="0" fontId="3" fillId="3" borderId="83" applyNumberFormat="0" applyProtection="0">
      <alignment horizontal="left" vertical="center" indent="1"/>
    </xf>
    <xf numFmtId="0" fontId="3" fillId="3" borderId="83" applyNumberFormat="0" applyProtection="0">
      <alignment horizontal="left" vertical="center" indent="1"/>
    </xf>
    <xf numFmtId="0" fontId="8" fillId="97" borderId="105" applyNumberFormat="0" applyProtection="0">
      <alignment horizontal="left" vertical="center" indent="1"/>
    </xf>
    <xf numFmtId="0" fontId="3" fillId="3" borderId="83" applyNumberFormat="0" applyProtection="0">
      <alignment horizontal="left" vertical="center" indent="1"/>
    </xf>
    <xf numFmtId="0" fontId="3" fillId="3" borderId="83" applyNumberFormat="0" applyProtection="0">
      <alignment horizontal="left" vertical="center" indent="1"/>
    </xf>
    <xf numFmtId="0" fontId="3" fillId="3" borderId="83" applyNumberFormat="0" applyProtection="0">
      <alignment horizontal="left" vertical="center" indent="1"/>
    </xf>
    <xf numFmtId="0" fontId="3" fillId="3" borderId="83" applyNumberFormat="0" applyProtection="0">
      <alignment horizontal="left" vertical="center" indent="1"/>
    </xf>
    <xf numFmtId="0" fontId="3" fillId="3" borderId="83" applyNumberFormat="0" applyProtection="0">
      <alignment horizontal="left" vertical="center" indent="1"/>
    </xf>
    <xf numFmtId="0" fontId="3" fillId="3" borderId="83" applyNumberFormat="0" applyProtection="0">
      <alignment horizontal="left" vertical="center" indent="1"/>
    </xf>
    <xf numFmtId="0" fontId="3" fillId="3" borderId="83" applyNumberFormat="0" applyProtection="0">
      <alignment horizontal="left" vertical="center" indent="1"/>
    </xf>
    <xf numFmtId="0" fontId="3" fillId="3" borderId="83" applyNumberFormat="0" applyProtection="0">
      <alignment horizontal="left" vertical="center" indent="1"/>
    </xf>
    <xf numFmtId="0" fontId="3" fillId="3" borderId="83" applyNumberFormat="0" applyProtection="0">
      <alignment horizontal="left" vertical="center" indent="1"/>
    </xf>
    <xf numFmtId="0" fontId="8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8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3" fillId="97" borderId="105" applyNumberFormat="0" applyProtection="0">
      <alignment horizontal="left" vertical="top" indent="1"/>
    </xf>
    <xf numFmtId="0" fontId="8" fillId="93" borderId="105" applyNumberFormat="0" applyProtection="0">
      <alignment horizontal="left" vertical="center" indent="1"/>
    </xf>
    <xf numFmtId="0" fontId="3" fillId="4" borderId="83" applyNumberFormat="0" applyProtection="0">
      <alignment horizontal="left" vertical="center" indent="1"/>
    </xf>
    <xf numFmtId="0" fontId="3" fillId="4" borderId="83" applyNumberFormat="0" applyProtection="0">
      <alignment horizontal="left" vertical="center" indent="1"/>
    </xf>
    <xf numFmtId="0" fontId="3" fillId="4" borderId="83" applyNumberFormat="0" applyProtection="0">
      <alignment horizontal="left" vertical="center" indent="1"/>
    </xf>
    <xf numFmtId="0" fontId="3" fillId="4" borderId="83" applyNumberFormat="0" applyProtection="0">
      <alignment horizontal="left" vertical="center" indent="1"/>
    </xf>
    <xf numFmtId="0" fontId="8" fillId="93" borderId="105" applyNumberFormat="0" applyProtection="0">
      <alignment horizontal="left" vertical="center" indent="1"/>
    </xf>
    <xf numFmtId="0" fontId="3" fillId="4" borderId="83" applyNumberFormat="0" applyProtection="0">
      <alignment horizontal="left" vertical="center" indent="1"/>
    </xf>
    <xf numFmtId="0" fontId="3" fillId="4" borderId="83" applyNumberFormat="0" applyProtection="0">
      <alignment horizontal="left" vertical="center" indent="1"/>
    </xf>
    <xf numFmtId="0" fontId="3" fillId="4" borderId="83" applyNumberFormat="0" applyProtection="0">
      <alignment horizontal="left" vertical="center" indent="1"/>
    </xf>
    <xf numFmtId="0" fontId="3" fillId="4" borderId="83" applyNumberFormat="0" applyProtection="0">
      <alignment horizontal="left" vertical="center" indent="1"/>
    </xf>
    <xf numFmtId="0" fontId="3" fillId="4" borderId="83" applyNumberFormat="0" applyProtection="0">
      <alignment horizontal="left" vertical="center" indent="1"/>
    </xf>
    <xf numFmtId="0" fontId="3" fillId="4" borderId="83" applyNumberFormat="0" applyProtection="0">
      <alignment horizontal="left" vertical="center" indent="1"/>
    </xf>
    <xf numFmtId="0" fontId="3" fillId="4" borderId="83" applyNumberFormat="0" applyProtection="0">
      <alignment horizontal="left" vertical="center" indent="1"/>
    </xf>
    <xf numFmtId="0" fontId="3" fillId="4" borderId="83" applyNumberFormat="0" applyProtection="0">
      <alignment horizontal="left" vertical="center" indent="1"/>
    </xf>
    <xf numFmtId="0" fontId="3" fillId="4" borderId="83" applyNumberFormat="0" applyProtection="0">
      <alignment horizontal="left" vertical="center" indent="1"/>
    </xf>
    <xf numFmtId="0" fontId="8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8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3" fillId="93" borderId="105" applyNumberFormat="0" applyProtection="0">
      <alignment horizontal="left" vertical="top" indent="1"/>
    </xf>
    <xf numFmtId="0" fontId="8" fillId="5" borderId="105" applyNumberFormat="0" applyProtection="0">
      <alignment horizontal="left" vertical="center" indent="1"/>
    </xf>
    <xf numFmtId="0" fontId="3" fillId="5" borderId="83" applyNumberFormat="0" applyProtection="0">
      <alignment horizontal="left" vertical="center" indent="1"/>
    </xf>
    <xf numFmtId="0" fontId="3" fillId="5" borderId="83" applyNumberFormat="0" applyProtection="0">
      <alignment horizontal="left" vertical="center" indent="1"/>
    </xf>
    <xf numFmtId="0" fontId="3" fillId="5" borderId="83" applyNumberFormat="0" applyProtection="0">
      <alignment horizontal="left" vertical="center" indent="1"/>
    </xf>
    <xf numFmtId="0" fontId="3" fillId="5" borderId="83" applyNumberFormat="0" applyProtection="0">
      <alignment horizontal="left" vertical="center" indent="1"/>
    </xf>
    <xf numFmtId="0" fontId="8" fillId="5" borderId="105" applyNumberFormat="0" applyProtection="0">
      <alignment horizontal="left" vertical="center" indent="1"/>
    </xf>
    <xf numFmtId="0" fontId="3" fillId="5" borderId="83" applyNumberFormat="0" applyProtection="0">
      <alignment horizontal="left" vertical="center" indent="1"/>
    </xf>
    <xf numFmtId="0" fontId="3" fillId="5" borderId="83" applyNumberFormat="0" applyProtection="0">
      <alignment horizontal="left" vertical="center" indent="1"/>
    </xf>
    <xf numFmtId="0" fontId="3" fillId="5" borderId="83" applyNumberFormat="0" applyProtection="0">
      <alignment horizontal="left" vertical="center" indent="1"/>
    </xf>
    <xf numFmtId="0" fontId="3" fillId="5" borderId="83" applyNumberFormat="0" applyProtection="0">
      <alignment horizontal="left" vertical="center" indent="1"/>
    </xf>
    <xf numFmtId="0" fontId="3" fillId="5" borderId="83" applyNumberFormat="0" applyProtection="0">
      <alignment horizontal="left" vertical="center" indent="1"/>
    </xf>
    <xf numFmtId="0" fontId="3" fillId="5" borderId="83" applyNumberFormat="0" applyProtection="0">
      <alignment horizontal="left" vertical="center" indent="1"/>
    </xf>
    <xf numFmtId="0" fontId="3" fillId="5" borderId="83" applyNumberFormat="0" applyProtection="0">
      <alignment horizontal="left" vertical="center" indent="1"/>
    </xf>
    <xf numFmtId="0" fontId="3" fillId="5" borderId="83" applyNumberFormat="0" applyProtection="0">
      <alignment horizontal="left" vertical="center" indent="1"/>
    </xf>
    <xf numFmtId="0" fontId="3" fillId="5" borderId="83" applyNumberFormat="0" applyProtection="0">
      <alignment horizontal="left" vertical="center" indent="1"/>
    </xf>
    <xf numFmtId="0" fontId="8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8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3" fillId="5" borderId="105" applyNumberFormat="0" applyProtection="0">
      <alignment horizontal="left" vertical="top" indent="1"/>
    </xf>
    <xf numFmtId="0" fontId="8" fillId="6" borderId="105" applyNumberFormat="0" applyProtection="0">
      <alignment horizontal="left" vertical="center" indent="1"/>
    </xf>
    <xf numFmtId="0" fontId="3" fillId="6" borderId="83" applyNumberFormat="0" applyProtection="0">
      <alignment horizontal="left" vertical="center" indent="1"/>
    </xf>
    <xf numFmtId="0" fontId="3" fillId="6" borderId="83" applyNumberFormat="0" applyProtection="0">
      <alignment horizontal="left" vertical="center" indent="1"/>
    </xf>
    <xf numFmtId="0" fontId="3" fillId="6" borderId="83" applyNumberFormat="0" applyProtection="0">
      <alignment horizontal="left" vertical="center" indent="1"/>
    </xf>
    <xf numFmtId="0" fontId="3" fillId="6" borderId="83" applyNumberFormat="0" applyProtection="0">
      <alignment horizontal="left" vertical="center" indent="1"/>
    </xf>
    <xf numFmtId="0" fontId="56" fillId="0" borderId="0"/>
    <xf numFmtId="0" fontId="8" fillId="6" borderId="105" applyNumberFormat="0" applyProtection="0">
      <alignment horizontal="left" vertical="center" indent="1"/>
    </xf>
    <xf numFmtId="0" fontId="3" fillId="6" borderId="83" applyNumberFormat="0" applyProtection="0">
      <alignment horizontal="left" vertical="center" indent="1"/>
    </xf>
    <xf numFmtId="0" fontId="3" fillId="6" borderId="83" applyNumberFormat="0" applyProtection="0">
      <alignment horizontal="left" vertical="center" indent="1"/>
    </xf>
    <xf numFmtId="0" fontId="3" fillId="6" borderId="83" applyNumberFormat="0" applyProtection="0">
      <alignment horizontal="left" vertical="center" indent="1"/>
    </xf>
    <xf numFmtId="0" fontId="3" fillId="6" borderId="83" applyNumberFormat="0" applyProtection="0">
      <alignment horizontal="left" vertical="center" indent="1"/>
    </xf>
    <xf numFmtId="0" fontId="3" fillId="6" borderId="83" applyNumberFormat="0" applyProtection="0">
      <alignment horizontal="left" vertical="center" indent="1"/>
    </xf>
    <xf numFmtId="0" fontId="3" fillId="6" borderId="83" applyNumberFormat="0" applyProtection="0">
      <alignment horizontal="left" vertical="center" indent="1"/>
    </xf>
    <xf numFmtId="0" fontId="3" fillId="6" borderId="83" applyNumberFormat="0" applyProtection="0">
      <alignment horizontal="left" vertical="center" indent="1"/>
    </xf>
    <xf numFmtId="0" fontId="3" fillId="6" borderId="83" applyNumberFormat="0" applyProtection="0">
      <alignment horizontal="left" vertical="center" indent="1"/>
    </xf>
    <xf numFmtId="0" fontId="3" fillId="6" borderId="83" applyNumberFormat="0" applyProtection="0">
      <alignment horizontal="left" vertical="center" indent="1"/>
    </xf>
    <xf numFmtId="0" fontId="8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8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3" fillId="6" borderId="105" applyNumberFormat="0" applyProtection="0">
      <alignment horizontal="left" vertical="top" indent="1"/>
    </xf>
    <xf numFmtId="0" fontId="8" fillId="98" borderId="108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8" fillId="98" borderId="108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3" fillId="98" borderId="109" applyNumberFormat="0">
      <protection locked="0"/>
    </xf>
    <xf numFmtId="0" fontId="4" fillId="97" borderId="110" applyBorder="0"/>
    <xf numFmtId="4" fontId="105" fillId="57" borderId="105" applyNumberFormat="0" applyProtection="0">
      <alignment vertical="center"/>
    </xf>
    <xf numFmtId="4" fontId="107" fillId="57" borderId="105" applyNumberFormat="0" applyProtection="0">
      <alignment vertical="center"/>
    </xf>
    <xf numFmtId="4" fontId="107" fillId="57" borderId="105" applyNumberFormat="0" applyProtection="0">
      <alignment vertical="center"/>
    </xf>
    <xf numFmtId="4" fontId="107" fillId="57" borderId="105" applyNumberFormat="0" applyProtection="0">
      <alignment vertical="center"/>
    </xf>
    <xf numFmtId="4" fontId="105" fillId="57" borderId="105" applyNumberFormat="0" applyProtection="0">
      <alignment vertical="center"/>
    </xf>
    <xf numFmtId="4" fontId="107" fillId="57" borderId="105" applyNumberFormat="0" applyProtection="0">
      <alignment vertical="center"/>
    </xf>
    <xf numFmtId="4" fontId="107" fillId="57" borderId="105" applyNumberFormat="0" applyProtection="0">
      <alignment vertical="center"/>
    </xf>
    <xf numFmtId="4" fontId="107" fillId="57" borderId="105" applyNumberFormat="0" applyProtection="0">
      <alignment vertical="center"/>
    </xf>
    <xf numFmtId="4" fontId="107" fillId="57" borderId="105" applyNumberFormat="0" applyProtection="0">
      <alignment vertical="center"/>
    </xf>
    <xf numFmtId="4" fontId="107" fillId="57" borderId="105" applyNumberFormat="0" applyProtection="0">
      <alignment vertical="center"/>
    </xf>
    <xf numFmtId="4" fontId="107" fillId="57" borderId="105" applyNumberFormat="0" applyProtection="0">
      <alignment vertical="center"/>
    </xf>
    <xf numFmtId="4" fontId="107" fillId="57" borderId="105" applyNumberFormat="0" applyProtection="0">
      <alignment vertical="center"/>
    </xf>
    <xf numFmtId="4" fontId="107" fillId="57" borderId="105" applyNumberFormat="0" applyProtection="0">
      <alignment vertical="center"/>
    </xf>
    <xf numFmtId="4" fontId="108" fillId="57" borderId="105" applyNumberFormat="0" applyProtection="0">
      <alignment vertical="center"/>
    </xf>
    <xf numFmtId="4" fontId="103" fillId="99" borderId="108" applyNumberFormat="0" applyProtection="0">
      <alignment vertical="center"/>
    </xf>
    <xf numFmtId="4" fontId="103" fillId="99" borderId="108" applyNumberFormat="0" applyProtection="0">
      <alignment vertical="center"/>
    </xf>
    <xf numFmtId="4" fontId="103" fillId="99" borderId="108" applyNumberFormat="0" applyProtection="0">
      <alignment vertical="center"/>
    </xf>
    <xf numFmtId="4" fontId="108" fillId="57" borderId="105" applyNumberFormat="0" applyProtection="0">
      <alignment vertical="center"/>
    </xf>
    <xf numFmtId="4" fontId="103" fillId="99" borderId="108" applyNumberFormat="0" applyProtection="0">
      <alignment vertical="center"/>
    </xf>
    <xf numFmtId="4" fontId="103" fillId="99" borderId="108" applyNumberFormat="0" applyProtection="0">
      <alignment vertical="center"/>
    </xf>
    <xf numFmtId="4" fontId="103" fillId="99" borderId="108" applyNumberFormat="0" applyProtection="0">
      <alignment vertical="center"/>
    </xf>
    <xf numFmtId="4" fontId="103" fillId="99" borderId="108" applyNumberFormat="0" applyProtection="0">
      <alignment vertical="center"/>
    </xf>
    <xf numFmtId="4" fontId="103" fillId="99" borderId="108" applyNumberFormat="0" applyProtection="0">
      <alignment vertical="center"/>
    </xf>
    <xf numFmtId="4" fontId="103" fillId="99" borderId="108" applyNumberFormat="0" applyProtection="0">
      <alignment vertical="center"/>
    </xf>
    <xf numFmtId="4" fontId="103" fillId="99" borderId="108" applyNumberFormat="0" applyProtection="0">
      <alignment vertical="center"/>
    </xf>
    <xf numFmtId="4" fontId="103" fillId="99" borderId="108" applyNumberFormat="0" applyProtection="0">
      <alignment vertical="center"/>
    </xf>
    <xf numFmtId="4" fontId="105" fillId="57" borderId="105" applyNumberFormat="0" applyProtection="0">
      <alignment horizontal="left" vertical="center" indent="1"/>
    </xf>
    <xf numFmtId="4" fontId="107" fillId="3" borderId="105" applyNumberFormat="0" applyProtection="0">
      <alignment horizontal="left" vertical="center" indent="1"/>
    </xf>
    <xf numFmtId="4" fontId="107" fillId="3" borderId="105" applyNumberFormat="0" applyProtection="0">
      <alignment horizontal="left" vertical="center" indent="1"/>
    </xf>
    <xf numFmtId="4" fontId="107" fillId="3" borderId="105" applyNumberFormat="0" applyProtection="0">
      <alignment horizontal="left" vertical="center" indent="1"/>
    </xf>
    <xf numFmtId="4" fontId="105" fillId="57" borderId="105" applyNumberFormat="0" applyProtection="0">
      <alignment horizontal="left" vertical="center" indent="1"/>
    </xf>
    <xf numFmtId="4" fontId="107" fillId="3" borderId="105" applyNumberFormat="0" applyProtection="0">
      <alignment horizontal="left" vertical="center" indent="1"/>
    </xf>
    <xf numFmtId="4" fontId="107" fillId="3" borderId="105" applyNumberFormat="0" applyProtection="0">
      <alignment horizontal="left" vertical="center" indent="1"/>
    </xf>
    <xf numFmtId="4" fontId="107" fillId="3" borderId="105" applyNumberFormat="0" applyProtection="0">
      <alignment horizontal="left" vertical="center" indent="1"/>
    </xf>
    <xf numFmtId="4" fontId="107" fillId="3" borderId="105" applyNumberFormat="0" applyProtection="0">
      <alignment horizontal="left" vertical="center" indent="1"/>
    </xf>
    <xf numFmtId="4" fontId="107" fillId="3" borderId="105" applyNumberFormat="0" applyProtection="0">
      <alignment horizontal="left" vertical="center" indent="1"/>
    </xf>
    <xf numFmtId="4" fontId="107" fillId="3" borderId="105" applyNumberFormat="0" applyProtection="0">
      <alignment horizontal="left" vertical="center" indent="1"/>
    </xf>
    <xf numFmtId="4" fontId="107" fillId="3" borderId="105" applyNumberFormat="0" applyProtection="0">
      <alignment horizontal="left" vertical="center" indent="1"/>
    </xf>
    <xf numFmtId="4" fontId="107" fillId="3" borderId="105" applyNumberFormat="0" applyProtection="0">
      <alignment horizontal="left" vertical="center" indent="1"/>
    </xf>
    <xf numFmtId="0" fontId="105" fillId="57" borderId="105" applyNumberFormat="0" applyProtection="0">
      <alignment horizontal="left" vertical="top" indent="1"/>
    </xf>
    <xf numFmtId="0" fontId="107" fillId="57" borderId="105" applyNumberFormat="0" applyProtection="0">
      <alignment horizontal="left" vertical="top" indent="1"/>
    </xf>
    <xf numFmtId="0" fontId="107" fillId="57" borderId="105" applyNumberFormat="0" applyProtection="0">
      <alignment horizontal="left" vertical="top" indent="1"/>
    </xf>
    <xf numFmtId="0" fontId="107" fillId="57" borderId="105" applyNumberFormat="0" applyProtection="0">
      <alignment horizontal="left" vertical="top" indent="1"/>
    </xf>
    <xf numFmtId="0" fontId="105" fillId="57" borderId="105" applyNumberFormat="0" applyProtection="0">
      <alignment horizontal="left" vertical="top" indent="1"/>
    </xf>
    <xf numFmtId="0" fontId="107" fillId="57" borderId="105" applyNumberFormat="0" applyProtection="0">
      <alignment horizontal="left" vertical="top" indent="1"/>
    </xf>
    <xf numFmtId="0" fontId="107" fillId="57" borderId="105" applyNumberFormat="0" applyProtection="0">
      <alignment horizontal="left" vertical="top" indent="1"/>
    </xf>
    <xf numFmtId="0" fontId="107" fillId="57" borderId="105" applyNumberFormat="0" applyProtection="0">
      <alignment horizontal="left" vertical="top" indent="1"/>
    </xf>
    <xf numFmtId="0" fontId="107" fillId="57" borderId="105" applyNumberFormat="0" applyProtection="0">
      <alignment horizontal="left" vertical="top" indent="1"/>
    </xf>
    <xf numFmtId="0" fontId="107" fillId="57" borderId="105" applyNumberFormat="0" applyProtection="0">
      <alignment horizontal="left" vertical="top" indent="1"/>
    </xf>
    <xf numFmtId="0" fontId="107" fillId="57" borderId="105" applyNumberFormat="0" applyProtection="0">
      <alignment horizontal="left" vertical="top" indent="1"/>
    </xf>
    <xf numFmtId="0" fontId="107" fillId="57" borderId="105" applyNumberFormat="0" applyProtection="0">
      <alignment horizontal="left" vertical="top" indent="1"/>
    </xf>
    <xf numFmtId="0" fontId="107" fillId="57" borderId="105" applyNumberFormat="0" applyProtection="0">
      <alignment horizontal="left" vertical="top" indent="1"/>
    </xf>
    <xf numFmtId="4" fontId="3" fillId="0" borderId="83" applyNumberFormat="0" applyProtection="0">
      <alignment horizontal="right" vertical="center"/>
    </xf>
    <xf numFmtId="4" fontId="3" fillId="0" borderId="83" applyNumberFormat="0" applyProtection="0">
      <alignment horizontal="right" vertical="center"/>
    </xf>
    <xf numFmtId="4" fontId="3" fillId="0" borderId="83" applyNumberFormat="0" applyProtection="0">
      <alignment horizontal="right" vertical="center"/>
    </xf>
    <xf numFmtId="4" fontId="3" fillId="0" borderId="83" applyNumberFormat="0" applyProtection="0">
      <alignment horizontal="right" vertical="center"/>
    </xf>
    <xf numFmtId="4" fontId="3" fillId="0" borderId="83" applyNumberFormat="0" applyProtection="0">
      <alignment horizontal="right" vertical="center"/>
    </xf>
    <xf numFmtId="4" fontId="3" fillId="0" borderId="83" applyNumberFormat="0" applyProtection="0">
      <alignment horizontal="right" vertical="center"/>
    </xf>
    <xf numFmtId="4" fontId="3" fillId="0" borderId="83" applyNumberFormat="0" applyProtection="0">
      <alignment horizontal="right" vertical="center"/>
    </xf>
    <xf numFmtId="4" fontId="3" fillId="0" borderId="83" applyNumberFormat="0" applyProtection="0">
      <alignment horizontal="right" vertical="center"/>
    </xf>
    <xf numFmtId="4" fontId="105" fillId="6" borderId="105" applyNumberFormat="0" applyProtection="0">
      <alignment horizontal="right" vertical="center"/>
    </xf>
    <xf numFmtId="4" fontId="3" fillId="0" borderId="83" applyNumberFormat="0" applyProtection="0">
      <alignment horizontal="right" vertical="center"/>
    </xf>
    <xf numFmtId="4" fontId="3" fillId="0" borderId="83" applyNumberFormat="0" applyProtection="0">
      <alignment horizontal="right" vertical="center"/>
    </xf>
    <xf numFmtId="4" fontId="3" fillId="0" borderId="83" applyNumberFormat="0" applyProtection="0">
      <alignment horizontal="right" vertical="center"/>
    </xf>
    <xf numFmtId="4" fontId="3" fillId="0" borderId="83" applyNumberFormat="0" applyProtection="0">
      <alignment horizontal="right" vertical="center"/>
    </xf>
    <xf numFmtId="4" fontId="3" fillId="0" borderId="83" applyNumberFormat="0" applyProtection="0">
      <alignment horizontal="right" vertical="center"/>
    </xf>
    <xf numFmtId="4" fontId="3" fillId="0" borderId="83" applyNumberFormat="0" applyProtection="0">
      <alignment horizontal="right" vertical="center"/>
    </xf>
    <xf numFmtId="4" fontId="3" fillId="0" borderId="83" applyNumberFormat="0" applyProtection="0">
      <alignment horizontal="right" vertical="center"/>
    </xf>
    <xf numFmtId="4" fontId="3" fillId="0" borderId="83" applyNumberFormat="0" applyProtection="0">
      <alignment horizontal="right" vertical="center"/>
    </xf>
    <xf numFmtId="4" fontId="3" fillId="0" borderId="83" applyNumberFormat="0" applyProtection="0">
      <alignment horizontal="right" vertical="center"/>
    </xf>
    <xf numFmtId="4" fontId="108" fillId="6" borderId="105" applyNumberFormat="0" applyProtection="0">
      <alignment horizontal="right" vertical="center"/>
    </xf>
    <xf numFmtId="4" fontId="103" fillId="11" borderId="83" applyNumberFormat="0" applyProtection="0">
      <alignment horizontal="right" vertical="center"/>
    </xf>
    <xf numFmtId="4" fontId="103" fillId="11" borderId="83" applyNumberFormat="0" applyProtection="0">
      <alignment horizontal="right" vertical="center"/>
    </xf>
    <xf numFmtId="4" fontId="103" fillId="11" borderId="83" applyNumberFormat="0" applyProtection="0">
      <alignment horizontal="right" vertical="center"/>
    </xf>
    <xf numFmtId="4" fontId="108" fillId="6" borderId="105" applyNumberFormat="0" applyProtection="0">
      <alignment horizontal="right" vertical="center"/>
    </xf>
    <xf numFmtId="4" fontId="103" fillId="11" borderId="83" applyNumberFormat="0" applyProtection="0">
      <alignment horizontal="right" vertical="center"/>
    </xf>
    <xf numFmtId="4" fontId="103" fillId="11" borderId="83" applyNumberFormat="0" applyProtection="0">
      <alignment horizontal="right" vertical="center"/>
    </xf>
    <xf numFmtId="4" fontId="103" fillId="11" borderId="83" applyNumberFormat="0" applyProtection="0">
      <alignment horizontal="right" vertical="center"/>
    </xf>
    <xf numFmtId="4" fontId="103" fillId="11" borderId="83" applyNumberFormat="0" applyProtection="0">
      <alignment horizontal="right" vertical="center"/>
    </xf>
    <xf numFmtId="4" fontId="103" fillId="11" borderId="83" applyNumberFormat="0" applyProtection="0">
      <alignment horizontal="right" vertical="center"/>
    </xf>
    <xf numFmtId="4" fontId="103" fillId="11" borderId="83" applyNumberFormat="0" applyProtection="0">
      <alignment horizontal="right" vertical="center"/>
    </xf>
    <xf numFmtId="4" fontId="103" fillId="11" borderId="83" applyNumberFormat="0" applyProtection="0">
      <alignment horizontal="right" vertical="center"/>
    </xf>
    <xf numFmtId="4" fontId="103" fillId="11" borderId="83" applyNumberFormat="0" applyProtection="0">
      <alignment horizontal="right" vertical="center"/>
    </xf>
    <xf numFmtId="4" fontId="105" fillId="93" borderId="105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105" fillId="93" borderId="105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4" fontId="3" fillId="2" borderId="83" applyNumberFormat="0" applyProtection="0">
      <alignment horizontal="left" vertical="center" indent="1"/>
    </xf>
    <xf numFmtId="0" fontId="105" fillId="93" borderId="105" applyNumberFormat="0" applyProtection="0">
      <alignment horizontal="left" vertical="top" indent="1"/>
    </xf>
    <xf numFmtId="0" fontId="107" fillId="93" borderId="105" applyNumberFormat="0" applyProtection="0">
      <alignment horizontal="left" vertical="top" indent="1"/>
    </xf>
    <xf numFmtId="0" fontId="107" fillId="93" borderId="105" applyNumberFormat="0" applyProtection="0">
      <alignment horizontal="left" vertical="top" indent="1"/>
    </xf>
    <xf numFmtId="0" fontId="107" fillId="93" borderId="105" applyNumberFormat="0" applyProtection="0">
      <alignment horizontal="left" vertical="top" indent="1"/>
    </xf>
    <xf numFmtId="0" fontId="105" fillId="93" borderId="105" applyNumberFormat="0" applyProtection="0">
      <alignment horizontal="left" vertical="top" indent="1"/>
    </xf>
    <xf numFmtId="0" fontId="107" fillId="93" borderId="105" applyNumberFormat="0" applyProtection="0">
      <alignment horizontal="left" vertical="top" indent="1"/>
    </xf>
    <xf numFmtId="0" fontId="107" fillId="93" borderId="105" applyNumberFormat="0" applyProtection="0">
      <alignment horizontal="left" vertical="top" indent="1"/>
    </xf>
    <xf numFmtId="0" fontId="107" fillId="93" borderId="105" applyNumberFormat="0" applyProtection="0">
      <alignment horizontal="left" vertical="top" indent="1"/>
    </xf>
    <xf numFmtId="0" fontId="107" fillId="93" borderId="105" applyNumberFormat="0" applyProtection="0">
      <alignment horizontal="left" vertical="top" indent="1"/>
    </xf>
    <xf numFmtId="0" fontId="107" fillId="93" borderId="105" applyNumberFormat="0" applyProtection="0">
      <alignment horizontal="left" vertical="top" indent="1"/>
    </xf>
    <xf numFmtId="0" fontId="107" fillId="93" borderId="105" applyNumberFormat="0" applyProtection="0">
      <alignment horizontal="left" vertical="top" indent="1"/>
    </xf>
    <xf numFmtId="0" fontId="107" fillId="93" borderId="105" applyNumberFormat="0" applyProtection="0">
      <alignment horizontal="left" vertical="top" indent="1"/>
    </xf>
    <xf numFmtId="0" fontId="107" fillId="93" borderId="105" applyNumberFormat="0" applyProtection="0">
      <alignment horizontal="left" vertical="top" indent="1"/>
    </xf>
    <xf numFmtId="4" fontId="109" fillId="100" borderId="0" applyNumberFormat="0" applyProtection="0">
      <alignment horizontal="left" vertical="center" indent="1"/>
    </xf>
    <xf numFmtId="4" fontId="110" fillId="100" borderId="106" applyNumberFormat="0" applyProtection="0">
      <alignment horizontal="left" vertical="center" indent="1"/>
    </xf>
    <xf numFmtId="4" fontId="110" fillId="100" borderId="106" applyNumberFormat="0" applyProtection="0">
      <alignment horizontal="left" vertical="center" indent="1"/>
    </xf>
    <xf numFmtId="4" fontId="110" fillId="100" borderId="106" applyNumberFormat="0" applyProtection="0">
      <alignment horizontal="left" vertical="center" indent="1"/>
    </xf>
    <xf numFmtId="4" fontId="109" fillId="100" borderId="0" applyNumberFormat="0" applyProtection="0">
      <alignment horizontal="left" vertical="center" indent="1"/>
    </xf>
    <xf numFmtId="4" fontId="110" fillId="100" borderId="106" applyNumberFormat="0" applyProtection="0">
      <alignment horizontal="left" vertical="center" indent="1"/>
    </xf>
    <xf numFmtId="4" fontId="110" fillId="100" borderId="106" applyNumberFormat="0" applyProtection="0">
      <alignment horizontal="left" vertical="center" indent="1"/>
    </xf>
    <xf numFmtId="4" fontId="110" fillId="100" borderId="106" applyNumberFormat="0" applyProtection="0">
      <alignment horizontal="left" vertical="center" indent="1"/>
    </xf>
    <xf numFmtId="4" fontId="110" fillId="100" borderId="106" applyNumberFormat="0" applyProtection="0">
      <alignment horizontal="left" vertical="center" indent="1"/>
    </xf>
    <xf numFmtId="4" fontId="110" fillId="100" borderId="106" applyNumberFormat="0" applyProtection="0">
      <alignment horizontal="left" vertical="center" indent="1"/>
    </xf>
    <xf numFmtId="4" fontId="110" fillId="100" borderId="106" applyNumberFormat="0" applyProtection="0">
      <alignment horizontal="left" vertical="center" indent="1"/>
    </xf>
    <xf numFmtId="4" fontId="110" fillId="100" borderId="106" applyNumberFormat="0" applyProtection="0">
      <alignment horizontal="left" vertical="center" indent="1"/>
    </xf>
    <xf numFmtId="4" fontId="110" fillId="100" borderId="106" applyNumberFormat="0" applyProtection="0">
      <alignment horizontal="left" vertical="center" indent="1"/>
    </xf>
    <xf numFmtId="0" fontId="3" fillId="101" borderId="108"/>
    <xf numFmtId="0" fontId="3" fillId="101" borderId="108"/>
    <xf numFmtId="0" fontId="3" fillId="101" borderId="108"/>
    <xf numFmtId="0" fontId="3" fillId="101" borderId="108"/>
    <xf numFmtId="0" fontId="3" fillId="101" borderId="108"/>
    <xf numFmtId="0" fontId="3" fillId="101" borderId="108"/>
    <xf numFmtId="0" fontId="3" fillId="101" borderId="108"/>
    <xf numFmtId="4" fontId="111" fillId="6" borderId="105" applyNumberFormat="0" applyProtection="0">
      <alignment horizontal="right" vertical="center"/>
    </xf>
    <xf numFmtId="4" fontId="112" fillId="98" borderId="83" applyNumberFormat="0" applyProtection="0">
      <alignment horizontal="right" vertical="center"/>
    </xf>
    <xf numFmtId="4" fontId="112" fillId="98" borderId="83" applyNumberFormat="0" applyProtection="0">
      <alignment horizontal="right" vertical="center"/>
    </xf>
    <xf numFmtId="4" fontId="112" fillId="98" borderId="83" applyNumberFormat="0" applyProtection="0">
      <alignment horizontal="right" vertical="center"/>
    </xf>
    <xf numFmtId="4" fontId="111" fillId="6" borderId="105" applyNumberFormat="0" applyProtection="0">
      <alignment horizontal="right" vertical="center"/>
    </xf>
    <xf numFmtId="4" fontId="112" fillId="98" borderId="83" applyNumberFormat="0" applyProtection="0">
      <alignment horizontal="right" vertical="center"/>
    </xf>
    <xf numFmtId="4" fontId="112" fillId="98" borderId="83" applyNumberFormat="0" applyProtection="0">
      <alignment horizontal="right" vertical="center"/>
    </xf>
    <xf numFmtId="4" fontId="112" fillId="98" borderId="83" applyNumberFormat="0" applyProtection="0">
      <alignment horizontal="right" vertical="center"/>
    </xf>
    <xf numFmtId="4" fontId="112" fillId="98" borderId="83" applyNumberFormat="0" applyProtection="0">
      <alignment horizontal="right" vertical="center"/>
    </xf>
    <xf numFmtId="4" fontId="112" fillId="98" borderId="83" applyNumberFormat="0" applyProtection="0">
      <alignment horizontal="right" vertical="center"/>
    </xf>
    <xf numFmtId="4" fontId="112" fillId="98" borderId="83" applyNumberFormat="0" applyProtection="0">
      <alignment horizontal="right" vertical="center"/>
    </xf>
    <xf numFmtId="4" fontId="112" fillId="98" borderId="83" applyNumberFormat="0" applyProtection="0">
      <alignment horizontal="right" vertical="center"/>
    </xf>
    <xf numFmtId="4" fontId="112" fillId="98" borderId="83" applyNumberFormat="0" applyProtection="0">
      <alignment horizontal="right" vertical="center"/>
    </xf>
    <xf numFmtId="0" fontId="113" fillId="0" borderId="0" applyNumberFormat="0" applyFill="0" applyBorder="0" applyAlignment="0" applyProtection="0"/>
    <xf numFmtId="195" fontId="96" fillId="0" borderId="0"/>
    <xf numFmtId="0" fontId="6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7" fillId="0" borderId="111" applyNumberFormat="0" applyFill="0" applyAlignment="0" applyProtection="0"/>
    <xf numFmtId="0" fontId="118" fillId="0" borderId="112" applyNumberFormat="0" applyFill="0" applyAlignment="0" applyProtection="0"/>
    <xf numFmtId="0" fontId="118" fillId="0" borderId="112" applyNumberFormat="0" applyFill="0" applyAlignment="0" applyProtection="0"/>
    <xf numFmtId="0" fontId="118" fillId="0" borderId="112" applyNumberFormat="0" applyFill="0" applyAlignment="0" applyProtection="0"/>
    <xf numFmtId="0" fontId="118" fillId="0" borderId="112" applyNumberFormat="0" applyFill="0" applyAlignment="0" applyProtection="0"/>
    <xf numFmtId="0" fontId="118" fillId="0" borderId="112" applyNumberFormat="0" applyFill="0" applyAlignment="0" applyProtection="0"/>
    <xf numFmtId="0" fontId="118" fillId="0" borderId="98" applyNumberFormat="0" applyFill="0" applyAlignment="0" applyProtection="0"/>
    <xf numFmtId="0" fontId="118" fillId="0" borderId="112" applyNumberFormat="0" applyFill="0" applyAlignment="0" applyProtection="0"/>
    <xf numFmtId="0" fontId="118" fillId="0" borderId="112" applyNumberFormat="0" applyFill="0" applyAlignment="0" applyProtection="0"/>
    <xf numFmtId="0" fontId="118" fillId="0" borderId="112" applyNumberFormat="0" applyFill="0" applyAlignment="0" applyProtection="0"/>
    <xf numFmtId="0" fontId="118" fillId="0" borderId="98" applyNumberFormat="0" applyFill="0" applyAlignment="0" applyProtection="0"/>
    <xf numFmtId="0" fontId="118" fillId="0" borderId="112" applyNumberFormat="0" applyFill="0" applyAlignment="0" applyProtection="0"/>
    <xf numFmtId="0" fontId="118" fillId="0" borderId="112" applyNumberFormat="0" applyFill="0" applyAlignment="0" applyProtection="0"/>
    <xf numFmtId="0" fontId="118" fillId="0" borderId="112" applyNumberFormat="0" applyFill="0" applyAlignment="0" applyProtection="0"/>
    <xf numFmtId="0" fontId="118" fillId="0" borderId="112" applyNumberFormat="0" applyFill="0" applyAlignment="0" applyProtection="0"/>
    <xf numFmtId="0" fontId="118" fillId="0" borderId="112" applyNumberFormat="0" applyFill="0" applyAlignment="0" applyProtection="0"/>
    <xf numFmtId="0" fontId="118" fillId="0" borderId="98" applyNumberFormat="0" applyFill="0" applyAlignment="0" applyProtection="0"/>
    <xf numFmtId="0" fontId="118" fillId="0" borderId="112" applyNumberFormat="0" applyFill="0" applyAlignment="0" applyProtection="0"/>
    <xf numFmtId="0" fontId="118" fillId="0" borderId="112" applyNumberFormat="0" applyFill="0" applyAlignment="0" applyProtection="0"/>
    <xf numFmtId="0" fontId="118" fillId="0" borderId="112" applyNumberFormat="0" applyFill="0" applyAlignment="0" applyProtection="0"/>
    <xf numFmtId="0" fontId="118" fillId="0" borderId="112" applyNumberFormat="0" applyFill="0" applyAlignment="0" applyProtection="0"/>
    <xf numFmtId="0" fontId="118" fillId="0" borderId="98" applyNumberFormat="0" applyFill="0" applyAlignment="0" applyProtection="0"/>
    <xf numFmtId="0" fontId="118" fillId="0" borderId="112" applyNumberFormat="0" applyFill="0" applyAlignment="0" applyProtection="0"/>
    <xf numFmtId="0" fontId="118" fillId="0" borderId="112" applyNumberFormat="0" applyFill="0" applyAlignment="0" applyProtection="0"/>
    <xf numFmtId="0" fontId="118" fillId="0" borderId="112" applyNumberFormat="0" applyFill="0" applyAlignment="0" applyProtection="0"/>
    <xf numFmtId="0" fontId="118" fillId="0" borderId="112" applyNumberFormat="0" applyFill="0" applyAlignment="0" applyProtection="0"/>
    <xf numFmtId="0" fontId="118" fillId="0" borderId="98" applyNumberFormat="0" applyFill="0" applyAlignment="0" applyProtection="0"/>
    <xf numFmtId="0" fontId="118" fillId="0" borderId="112" applyNumberFormat="0" applyFill="0" applyAlignment="0" applyProtection="0"/>
    <xf numFmtId="0" fontId="118" fillId="0" borderId="112" applyNumberFormat="0" applyFill="0" applyAlignment="0" applyProtection="0"/>
    <xf numFmtId="0" fontId="118" fillId="0" borderId="112" applyNumberFormat="0" applyFill="0" applyAlignment="0" applyProtection="0"/>
    <xf numFmtId="0" fontId="118" fillId="0" borderId="112" applyNumberFormat="0" applyFill="0" applyAlignment="0" applyProtection="0"/>
    <xf numFmtId="0" fontId="118" fillId="0" borderId="112" applyNumberFormat="0" applyFill="0" applyAlignment="0" applyProtection="0"/>
    <xf numFmtId="0" fontId="118" fillId="0" borderId="98" applyNumberFormat="0" applyFill="0" applyAlignment="0" applyProtection="0"/>
    <xf numFmtId="0" fontId="118" fillId="0" borderId="112" applyNumberFormat="0" applyFill="0" applyAlignment="0" applyProtection="0"/>
    <xf numFmtId="0" fontId="118" fillId="0" borderId="112" applyNumberFormat="0" applyFill="0" applyAlignment="0" applyProtection="0"/>
    <xf numFmtId="0" fontId="118" fillId="0" borderId="112" applyNumberFormat="0" applyFill="0" applyAlignment="0" applyProtection="0"/>
    <xf numFmtId="0" fontId="118" fillId="0" borderId="112" applyNumberFormat="0" applyFill="0" applyAlignment="0" applyProtection="0"/>
    <xf numFmtId="0" fontId="118" fillId="0" borderId="112" applyNumberFormat="0" applyFill="0" applyAlignment="0" applyProtection="0"/>
    <xf numFmtId="0" fontId="118" fillId="0" borderId="112" applyNumberFormat="0" applyFill="0" applyAlignment="0" applyProtection="0"/>
    <xf numFmtId="0" fontId="118" fillId="0" borderId="112" applyNumberFormat="0" applyFill="0" applyAlignment="0" applyProtection="0"/>
    <xf numFmtId="0" fontId="118" fillId="0" borderId="112" applyNumberFormat="0" applyFill="0" applyAlignment="0" applyProtection="0"/>
    <xf numFmtId="0" fontId="118" fillId="0" borderId="112" applyNumberFormat="0" applyFill="0" applyAlignment="0" applyProtection="0"/>
    <xf numFmtId="0" fontId="118" fillId="0" borderId="112" applyNumberFormat="0" applyFill="0" applyAlignment="0" applyProtection="0"/>
    <xf numFmtId="0" fontId="118" fillId="0" borderId="112" applyNumberFormat="0" applyFill="0" applyAlignment="0" applyProtection="0"/>
    <xf numFmtId="0" fontId="118" fillId="0" borderId="112" applyNumberFormat="0" applyFill="0" applyAlignment="0" applyProtection="0"/>
    <xf numFmtId="0" fontId="118" fillId="0" borderId="112" applyNumberFormat="0" applyFill="0" applyAlignment="0" applyProtection="0"/>
    <xf numFmtId="0" fontId="118" fillId="0" borderId="112" applyNumberFormat="0" applyFill="0" applyAlignment="0" applyProtection="0"/>
    <xf numFmtId="0" fontId="118" fillId="0" borderId="112" applyNumberFormat="0" applyFill="0" applyAlignment="0" applyProtection="0"/>
    <xf numFmtId="0" fontId="118" fillId="0" borderId="112" applyNumberFormat="0" applyFill="0" applyAlignment="0" applyProtection="0"/>
    <xf numFmtId="0" fontId="118" fillId="0" borderId="112" applyNumberFormat="0" applyFill="0" applyAlignment="0" applyProtection="0"/>
    <xf numFmtId="0" fontId="118" fillId="0" borderId="112" applyNumberFormat="0" applyFill="0" applyAlignment="0" applyProtection="0"/>
    <xf numFmtId="0" fontId="89" fillId="0" borderId="113" applyNumberFormat="0" applyFill="0" applyAlignment="0" applyProtection="0"/>
    <xf numFmtId="0" fontId="89" fillId="0" borderId="113" applyNumberFormat="0" applyFill="0" applyAlignment="0" applyProtection="0"/>
    <xf numFmtId="0" fontId="89" fillId="0" borderId="113" applyNumberFormat="0" applyFill="0" applyAlignment="0" applyProtection="0"/>
    <xf numFmtId="0" fontId="89" fillId="0" borderId="113" applyNumberFormat="0" applyFill="0" applyAlignment="0" applyProtection="0"/>
    <xf numFmtId="0" fontId="89" fillId="0" borderId="113" applyNumberFormat="0" applyFill="0" applyAlignment="0" applyProtection="0"/>
    <xf numFmtId="0" fontId="89" fillId="0" borderId="114" applyNumberFormat="0" applyFill="0" applyAlignment="0" applyProtection="0"/>
    <xf numFmtId="0" fontId="89" fillId="0" borderId="113" applyNumberFormat="0" applyFill="0" applyAlignment="0" applyProtection="0"/>
    <xf numFmtId="0" fontId="89" fillId="0" borderId="113" applyNumberFormat="0" applyFill="0" applyAlignment="0" applyProtection="0"/>
    <xf numFmtId="0" fontId="89" fillId="0" borderId="113" applyNumberFormat="0" applyFill="0" applyAlignment="0" applyProtection="0"/>
    <xf numFmtId="0" fontId="89" fillId="0" borderId="114" applyNumberFormat="0" applyFill="0" applyAlignment="0" applyProtection="0"/>
    <xf numFmtId="0" fontId="89" fillId="0" borderId="113" applyNumberFormat="0" applyFill="0" applyAlignment="0" applyProtection="0"/>
    <xf numFmtId="0" fontId="89" fillId="0" borderId="113" applyNumberFormat="0" applyFill="0" applyAlignment="0" applyProtection="0"/>
    <xf numFmtId="0" fontId="89" fillId="0" borderId="113" applyNumberFormat="0" applyFill="0" applyAlignment="0" applyProtection="0"/>
    <xf numFmtId="0" fontId="89" fillId="0" borderId="113" applyNumberFormat="0" applyFill="0" applyAlignment="0" applyProtection="0"/>
    <xf numFmtId="0" fontId="89" fillId="0" borderId="113" applyNumberFormat="0" applyFill="0" applyAlignment="0" applyProtection="0"/>
    <xf numFmtId="0" fontId="89" fillId="0" borderId="114" applyNumberFormat="0" applyFill="0" applyAlignment="0" applyProtection="0"/>
    <xf numFmtId="0" fontId="89" fillId="0" borderId="113" applyNumberFormat="0" applyFill="0" applyAlignment="0" applyProtection="0"/>
    <xf numFmtId="0" fontId="89" fillId="0" borderId="113" applyNumberFormat="0" applyFill="0" applyAlignment="0" applyProtection="0"/>
    <xf numFmtId="0" fontId="89" fillId="0" borderId="113" applyNumberFormat="0" applyFill="0" applyAlignment="0" applyProtection="0"/>
    <xf numFmtId="0" fontId="89" fillId="0" borderId="113" applyNumberFormat="0" applyFill="0" applyAlignment="0" applyProtection="0"/>
    <xf numFmtId="0" fontId="89" fillId="0" borderId="114" applyNumberFormat="0" applyFill="0" applyAlignment="0" applyProtection="0"/>
    <xf numFmtId="0" fontId="89" fillId="0" borderId="113" applyNumberFormat="0" applyFill="0" applyAlignment="0" applyProtection="0"/>
    <xf numFmtId="0" fontId="89" fillId="0" borderId="113" applyNumberFormat="0" applyFill="0" applyAlignment="0" applyProtection="0"/>
    <xf numFmtId="0" fontId="89" fillId="0" borderId="113" applyNumberFormat="0" applyFill="0" applyAlignment="0" applyProtection="0"/>
    <xf numFmtId="0" fontId="89" fillId="0" borderId="113" applyNumberFormat="0" applyFill="0" applyAlignment="0" applyProtection="0"/>
    <xf numFmtId="0" fontId="89" fillId="0" borderId="114" applyNumberFormat="0" applyFill="0" applyAlignment="0" applyProtection="0"/>
    <xf numFmtId="0" fontId="89" fillId="0" borderId="113" applyNumberFormat="0" applyFill="0" applyAlignment="0" applyProtection="0"/>
    <xf numFmtId="0" fontId="89" fillId="0" borderId="113" applyNumberFormat="0" applyFill="0" applyAlignment="0" applyProtection="0"/>
    <xf numFmtId="0" fontId="89" fillId="0" borderId="113" applyNumberFormat="0" applyFill="0" applyAlignment="0" applyProtection="0"/>
    <xf numFmtId="0" fontId="89" fillId="0" borderId="113" applyNumberFormat="0" applyFill="0" applyAlignment="0" applyProtection="0"/>
    <xf numFmtId="0" fontId="89" fillId="0" borderId="113" applyNumberFormat="0" applyFill="0" applyAlignment="0" applyProtection="0"/>
    <xf numFmtId="0" fontId="89" fillId="0" borderId="114" applyNumberFormat="0" applyFill="0" applyAlignment="0" applyProtection="0"/>
    <xf numFmtId="0" fontId="89" fillId="0" borderId="113" applyNumberFormat="0" applyFill="0" applyAlignment="0" applyProtection="0"/>
    <xf numFmtId="0" fontId="89" fillId="0" borderId="113" applyNumberFormat="0" applyFill="0" applyAlignment="0" applyProtection="0"/>
    <xf numFmtId="0" fontId="89" fillId="0" borderId="113" applyNumberFormat="0" applyFill="0" applyAlignment="0" applyProtection="0"/>
    <xf numFmtId="0" fontId="89" fillId="0" borderId="113" applyNumberFormat="0" applyFill="0" applyAlignment="0" applyProtection="0"/>
    <xf numFmtId="0" fontId="89" fillId="0" borderId="113" applyNumberFormat="0" applyFill="0" applyAlignment="0" applyProtection="0"/>
    <xf numFmtId="0" fontId="89" fillId="0" borderId="113" applyNumberFormat="0" applyFill="0" applyAlignment="0" applyProtection="0"/>
    <xf numFmtId="0" fontId="89" fillId="0" borderId="113" applyNumberFormat="0" applyFill="0" applyAlignment="0" applyProtection="0"/>
    <xf numFmtId="0" fontId="89" fillId="0" borderId="113" applyNumberFormat="0" applyFill="0" applyAlignment="0" applyProtection="0"/>
    <xf numFmtId="0" fontId="89" fillId="0" borderId="113" applyNumberFormat="0" applyFill="0" applyAlignment="0" applyProtection="0"/>
    <xf numFmtId="0" fontId="89" fillId="0" borderId="113" applyNumberFormat="0" applyFill="0" applyAlignment="0" applyProtection="0"/>
    <xf numFmtId="0" fontId="89" fillId="0" borderId="113" applyNumberFormat="0" applyFill="0" applyAlignment="0" applyProtection="0"/>
    <xf numFmtId="0" fontId="89" fillId="0" borderId="113" applyNumberFormat="0" applyFill="0" applyAlignment="0" applyProtection="0"/>
    <xf numFmtId="0" fontId="89" fillId="0" borderId="113" applyNumberFormat="0" applyFill="0" applyAlignment="0" applyProtection="0"/>
    <xf numFmtId="0" fontId="89" fillId="0" borderId="113" applyNumberFormat="0" applyFill="0" applyAlignment="0" applyProtection="0"/>
    <xf numFmtId="0" fontId="89" fillId="0" borderId="113" applyNumberFormat="0" applyFill="0" applyAlignment="0" applyProtection="0"/>
    <xf numFmtId="0" fontId="89" fillId="0" borderId="113" applyNumberFormat="0" applyFill="0" applyAlignment="0" applyProtection="0"/>
    <xf numFmtId="0" fontId="89" fillId="0" borderId="113" applyNumberFormat="0" applyFill="0" applyAlignment="0" applyProtection="0"/>
    <xf numFmtId="0" fontId="89" fillId="0" borderId="113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87" fillId="0" borderId="115" applyNumberFormat="0" applyFill="0" applyAlignment="0" applyProtection="0"/>
    <xf numFmtId="0" fontId="74" fillId="0" borderId="0" applyNumberFormat="0" applyFill="0" applyBorder="0" applyAlignment="0" applyProtection="0"/>
    <xf numFmtId="198" fontId="119" fillId="0" borderId="0" applyFont="0" applyFill="0" applyBorder="0" applyAlignment="0" applyProtection="0"/>
    <xf numFmtId="199" fontId="119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9" fillId="40" borderId="0" applyNumberFormat="0" applyBorder="0" applyAlignment="0" applyProtection="0"/>
    <xf numFmtId="0" fontId="19" fillId="3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4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9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9" fillId="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4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4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8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3" fillId="17" borderId="0"/>
    <xf numFmtId="0" fontId="19" fillId="71" borderId="0" applyNumberFormat="0" applyBorder="0" applyAlignment="0" applyProtection="0"/>
    <xf numFmtId="0" fontId="117" fillId="0" borderId="11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56" fillId="0" borderId="0"/>
    <xf numFmtId="0" fontId="56" fillId="0" borderId="0"/>
    <xf numFmtId="0" fontId="84" fillId="55" borderId="94" applyNumberFormat="0" applyAlignment="0" applyProtection="0"/>
    <xf numFmtId="0" fontId="79" fillId="41" borderId="0" applyNumberFormat="0" applyBorder="0" applyAlignment="0" applyProtection="0"/>
    <xf numFmtId="0" fontId="122" fillId="0" borderId="0" applyNumberFormat="0" applyFill="0" applyBorder="0" applyAlignment="0" applyProtection="0"/>
    <xf numFmtId="0" fontId="123" fillId="44" borderId="84" applyNumberFormat="0" applyAlignment="0" applyProtection="0"/>
    <xf numFmtId="0" fontId="124" fillId="0" borderId="95" applyNumberFormat="0" applyFill="0" applyAlignment="0" applyProtection="0"/>
    <xf numFmtId="0" fontId="94" fillId="0" borderId="0"/>
    <xf numFmtId="0" fontId="98" fillId="0" borderId="0"/>
    <xf numFmtId="0" fontId="19" fillId="57" borderId="100" applyNumberFormat="0" applyFont="0" applyAlignment="0" applyProtection="0"/>
    <xf numFmtId="9" fontId="8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71" borderId="0" applyNumberFormat="0" applyBorder="0" applyAlignment="0" applyProtection="0"/>
    <xf numFmtId="0" fontId="61" fillId="3" borderId="167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3" fillId="78" borderId="167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64" fillId="3" borderId="167" applyNumberFormat="0" applyAlignment="0" applyProtection="0"/>
    <xf numFmtId="0" fontId="64" fillId="44" borderId="167" applyNumberFormat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7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64" fillId="44" borderId="167" applyNumberFormat="0" applyAlignment="0" applyProtection="0"/>
    <xf numFmtId="0" fontId="64" fillId="44" borderId="167" applyNumberFormat="0" applyAlignment="0" applyProtection="0"/>
    <xf numFmtId="0" fontId="64" fillId="44" borderId="167" applyNumberFormat="0" applyAlignment="0" applyProtection="0"/>
    <xf numFmtId="0" fontId="64" fillId="44" borderId="167" applyNumberFormat="0" applyAlignment="0" applyProtection="0"/>
    <xf numFmtId="184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132" fillId="0" borderId="0" applyFont="0" applyFill="0" applyBorder="0" applyAlignment="0" applyProtection="0"/>
    <xf numFmtId="165" fontId="8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71" fillId="0" borderId="0" applyNumberFormat="0" applyFill="0" applyBorder="0">
      <alignment vertical="center"/>
    </xf>
    <xf numFmtId="0" fontId="8" fillId="0" borderId="0"/>
    <xf numFmtId="0" fontId="71" fillId="0" borderId="0" applyNumberFormat="0" applyFill="0" applyBorder="0">
      <alignment vertical="center"/>
    </xf>
    <xf numFmtId="0" fontId="3" fillId="17" borderId="0"/>
    <xf numFmtId="0" fontId="3" fillId="17" borderId="0"/>
    <xf numFmtId="0" fontId="3" fillId="17" borderId="0"/>
    <xf numFmtId="0" fontId="8" fillId="0" borderId="0"/>
    <xf numFmtId="0" fontId="19" fillId="103" borderId="17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0" fontId="19" fillId="57" borderId="100" applyNumberFormat="0" applyFont="0" applyAlignment="0" applyProtection="0"/>
    <xf numFmtId="0" fontId="19" fillId="57" borderId="100" applyNumberFormat="0" applyFont="0" applyAlignment="0" applyProtection="0"/>
    <xf numFmtId="0" fontId="61" fillId="3" borderId="167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3" fillId="56" borderId="163" applyNumberFormat="0" applyProtection="0">
      <alignment vertical="center"/>
    </xf>
    <xf numFmtId="4" fontId="3" fillId="56" borderId="163" applyNumberFormat="0" applyProtection="0">
      <alignment vertical="center"/>
    </xf>
    <xf numFmtId="4" fontId="3" fillId="56" borderId="163" applyNumberFormat="0" applyProtection="0">
      <alignment vertical="center"/>
    </xf>
    <xf numFmtId="4" fontId="3" fillId="56" borderId="163" applyNumberFormat="0" applyProtection="0">
      <alignment vertical="center"/>
    </xf>
    <xf numFmtId="4" fontId="3" fillId="56" borderId="163" applyNumberFormat="0" applyProtection="0">
      <alignment vertical="center"/>
    </xf>
    <xf numFmtId="4" fontId="3" fillId="56" borderId="163" applyNumberFormat="0" applyProtection="0">
      <alignment vertical="center"/>
    </xf>
    <xf numFmtId="4" fontId="3" fillId="56" borderId="163" applyNumberFormat="0" applyProtection="0">
      <alignment vertical="center"/>
    </xf>
    <xf numFmtId="4" fontId="3" fillId="56" borderId="163" applyNumberFormat="0" applyProtection="0">
      <alignment vertical="center"/>
    </xf>
    <xf numFmtId="4" fontId="3" fillId="56" borderId="163" applyNumberFormat="0" applyProtection="0">
      <alignment vertical="center"/>
    </xf>
    <xf numFmtId="4" fontId="3" fillId="56" borderId="163" applyNumberFormat="0" applyProtection="0">
      <alignment vertical="center"/>
    </xf>
    <xf numFmtId="4" fontId="3" fillId="56" borderId="163" applyNumberFormat="0" applyProtection="0">
      <alignment vertical="center"/>
    </xf>
    <xf numFmtId="4" fontId="3" fillId="56" borderId="163" applyNumberFormat="0" applyProtection="0">
      <alignment vertical="center"/>
    </xf>
    <xf numFmtId="4" fontId="3" fillId="56" borderId="163" applyNumberFormat="0" applyProtection="0">
      <alignment vertical="center"/>
    </xf>
    <xf numFmtId="4" fontId="103" fillId="92" borderId="163" applyNumberFormat="0" applyProtection="0">
      <alignment vertical="center"/>
    </xf>
    <xf numFmtId="4" fontId="103" fillId="92" borderId="163" applyNumberFormat="0" applyProtection="0">
      <alignment vertical="center"/>
    </xf>
    <xf numFmtId="4" fontId="103" fillId="92" borderId="163" applyNumberFormat="0" applyProtection="0">
      <alignment vertical="center"/>
    </xf>
    <xf numFmtId="4" fontId="103" fillId="92" borderId="163" applyNumberFormat="0" applyProtection="0">
      <alignment vertical="center"/>
    </xf>
    <xf numFmtId="4" fontId="103" fillId="92" borderId="163" applyNumberFormat="0" applyProtection="0">
      <alignment vertical="center"/>
    </xf>
    <xf numFmtId="4" fontId="103" fillId="92" borderId="163" applyNumberFormat="0" applyProtection="0">
      <alignment vertical="center"/>
    </xf>
    <xf numFmtId="4" fontId="103" fillId="92" borderId="163" applyNumberFormat="0" applyProtection="0">
      <alignment vertical="center"/>
    </xf>
    <xf numFmtId="4" fontId="103" fillId="92" borderId="163" applyNumberFormat="0" applyProtection="0">
      <alignment vertical="center"/>
    </xf>
    <xf numFmtId="4" fontId="103" fillId="92" borderId="163" applyNumberFormat="0" applyProtection="0">
      <alignment vertical="center"/>
    </xf>
    <xf numFmtId="4" fontId="103" fillId="92" borderId="163" applyNumberFormat="0" applyProtection="0">
      <alignment vertical="center"/>
    </xf>
    <xf numFmtId="4" fontId="103" fillId="92" borderId="163" applyNumberFormat="0" applyProtection="0">
      <alignment vertical="center"/>
    </xf>
    <xf numFmtId="4" fontId="102" fillId="56" borderId="105" applyNumberFormat="0" applyProtection="0">
      <alignment vertical="center"/>
    </xf>
    <xf numFmtId="4" fontId="3" fillId="92" borderId="163" applyNumberFormat="0" applyProtection="0">
      <alignment horizontal="left" vertical="center" indent="1"/>
    </xf>
    <xf numFmtId="4" fontId="3" fillId="92" borderId="163" applyNumberFormat="0" applyProtection="0">
      <alignment horizontal="left" vertical="center" indent="1"/>
    </xf>
    <xf numFmtId="4" fontId="3" fillId="92" borderId="163" applyNumberFormat="0" applyProtection="0">
      <alignment horizontal="left" vertical="center" indent="1"/>
    </xf>
    <xf numFmtId="4" fontId="3" fillId="92" borderId="163" applyNumberFormat="0" applyProtection="0">
      <alignment horizontal="left" vertical="center" indent="1"/>
    </xf>
    <xf numFmtId="4" fontId="3" fillId="92" borderId="163" applyNumberFormat="0" applyProtection="0">
      <alignment horizontal="left" vertical="center" indent="1"/>
    </xf>
    <xf numFmtId="4" fontId="3" fillId="92" borderId="163" applyNumberFormat="0" applyProtection="0">
      <alignment horizontal="left" vertical="center" indent="1"/>
    </xf>
    <xf numFmtId="4" fontId="3" fillId="92" borderId="163" applyNumberFormat="0" applyProtection="0">
      <alignment horizontal="left" vertical="center" indent="1"/>
    </xf>
    <xf numFmtId="4" fontId="3" fillId="92" borderId="163" applyNumberFormat="0" applyProtection="0">
      <alignment horizontal="left" vertical="center" indent="1"/>
    </xf>
    <xf numFmtId="4" fontId="3" fillId="92" borderId="163" applyNumberFormat="0" applyProtection="0">
      <alignment horizontal="left" vertical="center" indent="1"/>
    </xf>
    <xf numFmtId="4" fontId="3" fillId="92" borderId="163" applyNumberFormat="0" applyProtection="0">
      <alignment horizontal="left" vertical="center" indent="1"/>
    </xf>
    <xf numFmtId="4" fontId="3" fillId="92" borderId="163" applyNumberFormat="0" applyProtection="0">
      <alignment horizontal="left" vertical="center" indent="1"/>
    </xf>
    <xf numFmtId="4" fontId="3" fillId="92" borderId="163" applyNumberFormat="0" applyProtection="0">
      <alignment horizontal="left" vertical="center" indent="1"/>
    </xf>
    <xf numFmtId="4" fontId="3" fillId="92" borderId="163" applyNumberFormat="0" applyProtection="0">
      <alignment horizontal="left" vertical="center" indent="1"/>
    </xf>
    <xf numFmtId="0" fontId="101" fillId="56" borderId="105" applyNumberFormat="0" applyProtection="0">
      <alignment horizontal="left" vertical="top" indent="1"/>
    </xf>
    <xf numFmtId="4" fontId="3" fillId="2" borderId="163" applyNumberFormat="0" applyProtection="0">
      <alignment horizontal="left" vertical="center" indent="1"/>
    </xf>
    <xf numFmtId="4" fontId="3" fillId="2" borderId="163" applyNumberFormat="0" applyProtection="0">
      <alignment horizontal="left" vertical="center" indent="1"/>
    </xf>
    <xf numFmtId="4" fontId="3" fillId="2" borderId="163" applyNumberFormat="0" applyProtection="0">
      <alignment horizontal="left" vertical="center" indent="1"/>
    </xf>
    <xf numFmtId="4" fontId="3" fillId="2" borderId="163" applyNumberFormat="0" applyProtection="0">
      <alignment horizontal="left" vertical="center" indent="1"/>
    </xf>
    <xf numFmtId="4" fontId="3" fillId="2" borderId="163" applyNumberFormat="0" applyProtection="0">
      <alignment horizontal="left" vertical="center" indent="1"/>
    </xf>
    <xf numFmtId="4" fontId="3" fillId="2" borderId="163" applyNumberFormat="0" applyProtection="0">
      <alignment horizontal="left" vertical="center" indent="1"/>
    </xf>
    <xf numFmtId="4" fontId="3" fillId="2" borderId="163" applyNumberFormat="0" applyProtection="0">
      <alignment horizontal="left" vertical="center" indent="1"/>
    </xf>
    <xf numFmtId="4" fontId="3" fillId="2" borderId="163" applyNumberFormat="0" applyProtection="0">
      <alignment horizontal="left" vertical="center" indent="1"/>
    </xf>
    <xf numFmtId="4" fontId="3" fillId="2" borderId="163" applyNumberFormat="0" applyProtection="0">
      <alignment horizontal="left" vertical="center" indent="1"/>
    </xf>
    <xf numFmtId="4" fontId="3" fillId="2" borderId="163" applyNumberFormat="0" applyProtection="0">
      <alignment horizontal="left" vertical="center" indent="1"/>
    </xf>
    <xf numFmtId="4" fontId="3" fillId="2" borderId="163" applyNumberFormat="0" applyProtection="0">
      <alignment horizontal="left" vertical="center" indent="1"/>
    </xf>
    <xf numFmtId="4" fontId="3" fillId="2" borderId="163" applyNumberFormat="0" applyProtection="0">
      <alignment horizontal="left" vertical="center" indent="1"/>
    </xf>
    <xf numFmtId="4" fontId="3" fillId="2" borderId="163" applyNumberFormat="0" applyProtection="0">
      <alignment horizontal="left" vertical="center" indent="1"/>
    </xf>
    <xf numFmtId="4" fontId="3" fillId="40" borderId="163" applyNumberFormat="0" applyProtection="0">
      <alignment horizontal="right" vertical="center"/>
    </xf>
    <xf numFmtId="4" fontId="3" fillId="40" borderId="163" applyNumberFormat="0" applyProtection="0">
      <alignment horizontal="right" vertical="center"/>
    </xf>
    <xf numFmtId="4" fontId="3" fillId="40" borderId="163" applyNumberFormat="0" applyProtection="0">
      <alignment horizontal="right" vertical="center"/>
    </xf>
    <xf numFmtId="4" fontId="3" fillId="40" borderId="163" applyNumberFormat="0" applyProtection="0">
      <alignment horizontal="right" vertical="center"/>
    </xf>
    <xf numFmtId="4" fontId="3" fillId="40" borderId="163" applyNumberFormat="0" applyProtection="0">
      <alignment horizontal="right" vertical="center"/>
    </xf>
    <xf numFmtId="4" fontId="3" fillId="40" borderId="163" applyNumberFormat="0" applyProtection="0">
      <alignment horizontal="right" vertical="center"/>
    </xf>
    <xf numFmtId="4" fontId="3" fillId="40" borderId="163" applyNumberFormat="0" applyProtection="0">
      <alignment horizontal="right" vertical="center"/>
    </xf>
    <xf numFmtId="4" fontId="3" fillId="40" borderId="163" applyNumberFormat="0" applyProtection="0">
      <alignment horizontal="right" vertical="center"/>
    </xf>
    <xf numFmtId="4" fontId="3" fillId="40" borderId="163" applyNumberFormat="0" applyProtection="0">
      <alignment horizontal="right" vertical="center"/>
    </xf>
    <xf numFmtId="4" fontId="3" fillId="40" borderId="163" applyNumberFormat="0" applyProtection="0">
      <alignment horizontal="right" vertical="center"/>
    </xf>
    <xf numFmtId="4" fontId="3" fillId="40" borderId="163" applyNumberFormat="0" applyProtection="0">
      <alignment horizontal="right" vertical="center"/>
    </xf>
    <xf numFmtId="4" fontId="3" fillId="94" borderId="163" applyNumberFormat="0" applyProtection="0">
      <alignment horizontal="right" vertical="center"/>
    </xf>
    <xf numFmtId="4" fontId="3" fillId="94" borderId="163" applyNumberFormat="0" applyProtection="0">
      <alignment horizontal="right" vertical="center"/>
    </xf>
    <xf numFmtId="4" fontId="3" fillId="94" borderId="163" applyNumberFormat="0" applyProtection="0">
      <alignment horizontal="right" vertical="center"/>
    </xf>
    <xf numFmtId="4" fontId="3" fillId="94" borderId="163" applyNumberFormat="0" applyProtection="0">
      <alignment horizontal="right" vertical="center"/>
    </xf>
    <xf numFmtId="4" fontId="3" fillId="94" borderId="163" applyNumberFormat="0" applyProtection="0">
      <alignment horizontal="right" vertical="center"/>
    </xf>
    <xf numFmtId="4" fontId="3" fillId="94" borderId="163" applyNumberFormat="0" applyProtection="0">
      <alignment horizontal="right" vertical="center"/>
    </xf>
    <xf numFmtId="4" fontId="3" fillId="94" borderId="163" applyNumberFormat="0" applyProtection="0">
      <alignment horizontal="right" vertical="center"/>
    </xf>
    <xf numFmtId="4" fontId="3" fillId="94" borderId="163" applyNumberFormat="0" applyProtection="0">
      <alignment horizontal="right" vertical="center"/>
    </xf>
    <xf numFmtId="4" fontId="3" fillId="94" borderId="163" applyNumberFormat="0" applyProtection="0">
      <alignment horizontal="right" vertical="center"/>
    </xf>
    <xf numFmtId="4" fontId="3" fillId="94" borderId="163" applyNumberFormat="0" applyProtection="0">
      <alignment horizontal="right" vertical="center"/>
    </xf>
    <xf numFmtId="4" fontId="3" fillId="94" borderId="163" applyNumberFormat="0" applyProtection="0">
      <alignment horizontal="right" vertical="center"/>
    </xf>
    <xf numFmtId="4" fontId="3" fillId="47" borderId="163" applyNumberFormat="0" applyProtection="0">
      <alignment horizontal="right" vertical="center"/>
    </xf>
    <xf numFmtId="4" fontId="3" fillId="47" borderId="163" applyNumberFormat="0" applyProtection="0">
      <alignment horizontal="right" vertical="center"/>
    </xf>
    <xf numFmtId="4" fontId="3" fillId="47" borderId="163" applyNumberFormat="0" applyProtection="0">
      <alignment horizontal="right" vertical="center"/>
    </xf>
    <xf numFmtId="4" fontId="3" fillId="47" borderId="163" applyNumberFormat="0" applyProtection="0">
      <alignment horizontal="right" vertical="center"/>
    </xf>
    <xf numFmtId="4" fontId="3" fillId="47" borderId="163" applyNumberFormat="0" applyProtection="0">
      <alignment horizontal="right" vertical="center"/>
    </xf>
    <xf numFmtId="4" fontId="3" fillId="47" borderId="163" applyNumberFormat="0" applyProtection="0">
      <alignment horizontal="right" vertical="center"/>
    </xf>
    <xf numFmtId="4" fontId="3" fillId="47" borderId="163" applyNumberFormat="0" applyProtection="0">
      <alignment horizontal="right" vertical="center"/>
    </xf>
    <xf numFmtId="4" fontId="3" fillId="47" borderId="163" applyNumberFormat="0" applyProtection="0">
      <alignment horizontal="right" vertical="center"/>
    </xf>
    <xf numFmtId="4" fontId="3" fillId="47" borderId="163" applyNumberFormat="0" applyProtection="0">
      <alignment horizontal="right" vertical="center"/>
    </xf>
    <xf numFmtId="4" fontId="3" fillId="47" borderId="163" applyNumberFormat="0" applyProtection="0">
      <alignment horizontal="right" vertical="center"/>
    </xf>
    <xf numFmtId="4" fontId="3" fillId="47" borderId="163" applyNumberFormat="0" applyProtection="0">
      <alignment horizontal="right" vertical="center"/>
    </xf>
    <xf numFmtId="4" fontId="3" fillId="50" borderId="163" applyNumberFormat="0" applyProtection="0">
      <alignment horizontal="right" vertical="center"/>
    </xf>
    <xf numFmtId="4" fontId="3" fillId="50" borderId="163" applyNumberFormat="0" applyProtection="0">
      <alignment horizontal="right" vertical="center"/>
    </xf>
    <xf numFmtId="4" fontId="3" fillId="50" borderId="163" applyNumberFormat="0" applyProtection="0">
      <alignment horizontal="right" vertical="center"/>
    </xf>
    <xf numFmtId="4" fontId="3" fillId="50" borderId="163" applyNumberFormat="0" applyProtection="0">
      <alignment horizontal="right" vertical="center"/>
    </xf>
    <xf numFmtId="4" fontId="3" fillId="50" borderId="163" applyNumberFormat="0" applyProtection="0">
      <alignment horizontal="right" vertical="center"/>
    </xf>
    <xf numFmtId="4" fontId="3" fillId="50" borderId="163" applyNumberFormat="0" applyProtection="0">
      <alignment horizontal="right" vertical="center"/>
    </xf>
    <xf numFmtId="4" fontId="3" fillId="50" borderId="163" applyNumberFormat="0" applyProtection="0">
      <alignment horizontal="right" vertical="center"/>
    </xf>
    <xf numFmtId="4" fontId="3" fillId="50" borderId="163" applyNumberFormat="0" applyProtection="0">
      <alignment horizontal="right" vertical="center"/>
    </xf>
    <xf numFmtId="4" fontId="3" fillId="50" borderId="163" applyNumberFormat="0" applyProtection="0">
      <alignment horizontal="right" vertical="center"/>
    </xf>
    <xf numFmtId="4" fontId="3" fillId="50" borderId="163" applyNumberFormat="0" applyProtection="0">
      <alignment horizontal="right" vertical="center"/>
    </xf>
    <xf numFmtId="4" fontId="3" fillId="50" borderId="163" applyNumberFormat="0" applyProtection="0">
      <alignment horizontal="right" vertical="center"/>
    </xf>
    <xf numFmtId="4" fontId="3" fillId="54" borderId="163" applyNumberFormat="0" applyProtection="0">
      <alignment horizontal="right" vertical="center"/>
    </xf>
    <xf numFmtId="4" fontId="3" fillId="54" borderId="163" applyNumberFormat="0" applyProtection="0">
      <alignment horizontal="right" vertical="center"/>
    </xf>
    <xf numFmtId="4" fontId="3" fillId="54" borderId="163" applyNumberFormat="0" applyProtection="0">
      <alignment horizontal="right" vertical="center"/>
    </xf>
    <xf numFmtId="4" fontId="3" fillId="54" borderId="163" applyNumberFormat="0" applyProtection="0">
      <alignment horizontal="right" vertical="center"/>
    </xf>
    <xf numFmtId="4" fontId="3" fillId="54" borderId="163" applyNumberFormat="0" applyProtection="0">
      <alignment horizontal="right" vertical="center"/>
    </xf>
    <xf numFmtId="4" fontId="3" fillId="54" borderId="163" applyNumberFormat="0" applyProtection="0">
      <alignment horizontal="right" vertical="center"/>
    </xf>
    <xf numFmtId="4" fontId="3" fillId="54" borderId="163" applyNumberFormat="0" applyProtection="0">
      <alignment horizontal="right" vertical="center"/>
    </xf>
    <xf numFmtId="4" fontId="3" fillId="54" borderId="163" applyNumberFormat="0" applyProtection="0">
      <alignment horizontal="right" vertical="center"/>
    </xf>
    <xf numFmtId="4" fontId="3" fillId="54" borderId="163" applyNumberFormat="0" applyProtection="0">
      <alignment horizontal="right" vertical="center"/>
    </xf>
    <xf numFmtId="4" fontId="3" fillId="54" borderId="163" applyNumberFormat="0" applyProtection="0">
      <alignment horizontal="right" vertical="center"/>
    </xf>
    <xf numFmtId="4" fontId="3" fillId="54" borderId="163" applyNumberFormat="0" applyProtection="0">
      <alignment horizontal="right" vertical="center"/>
    </xf>
    <xf numFmtId="4" fontId="3" fillId="53" borderId="163" applyNumberFormat="0" applyProtection="0">
      <alignment horizontal="right" vertical="center"/>
    </xf>
    <xf numFmtId="4" fontId="3" fillId="53" borderId="163" applyNumberFormat="0" applyProtection="0">
      <alignment horizontal="right" vertical="center"/>
    </xf>
    <xf numFmtId="4" fontId="3" fillId="53" borderId="163" applyNumberFormat="0" applyProtection="0">
      <alignment horizontal="right" vertical="center"/>
    </xf>
    <xf numFmtId="4" fontId="3" fillId="53" borderId="163" applyNumberFormat="0" applyProtection="0">
      <alignment horizontal="right" vertical="center"/>
    </xf>
    <xf numFmtId="4" fontId="3" fillId="53" borderId="163" applyNumberFormat="0" applyProtection="0">
      <alignment horizontal="right" vertical="center"/>
    </xf>
    <xf numFmtId="4" fontId="3" fillId="53" borderId="163" applyNumberFormat="0" applyProtection="0">
      <alignment horizontal="right" vertical="center"/>
    </xf>
    <xf numFmtId="4" fontId="3" fillId="53" borderId="163" applyNumberFormat="0" applyProtection="0">
      <alignment horizontal="right" vertical="center"/>
    </xf>
    <xf numFmtId="4" fontId="3" fillId="53" borderId="163" applyNumberFormat="0" applyProtection="0">
      <alignment horizontal="right" vertical="center"/>
    </xf>
    <xf numFmtId="4" fontId="3" fillId="53" borderId="163" applyNumberFormat="0" applyProtection="0">
      <alignment horizontal="right" vertical="center"/>
    </xf>
    <xf numFmtId="4" fontId="3" fillId="53" borderId="163" applyNumberFormat="0" applyProtection="0">
      <alignment horizontal="right" vertical="center"/>
    </xf>
    <xf numFmtId="4" fontId="3" fillId="53" borderId="163" applyNumberFormat="0" applyProtection="0">
      <alignment horizontal="right" vertical="center"/>
    </xf>
    <xf numFmtId="4" fontId="3" fillId="95" borderId="163" applyNumberFormat="0" applyProtection="0">
      <alignment horizontal="right" vertical="center"/>
    </xf>
    <xf numFmtId="4" fontId="3" fillId="95" borderId="163" applyNumberFormat="0" applyProtection="0">
      <alignment horizontal="right" vertical="center"/>
    </xf>
    <xf numFmtId="4" fontId="3" fillId="95" borderId="163" applyNumberFormat="0" applyProtection="0">
      <alignment horizontal="right" vertical="center"/>
    </xf>
    <xf numFmtId="4" fontId="3" fillId="95" borderId="163" applyNumberFormat="0" applyProtection="0">
      <alignment horizontal="right" vertical="center"/>
    </xf>
    <xf numFmtId="4" fontId="3" fillId="95" borderId="163" applyNumberFormat="0" applyProtection="0">
      <alignment horizontal="right" vertical="center"/>
    </xf>
    <xf numFmtId="4" fontId="3" fillId="95" borderId="163" applyNumberFormat="0" applyProtection="0">
      <alignment horizontal="right" vertical="center"/>
    </xf>
    <xf numFmtId="4" fontId="3" fillId="95" borderId="163" applyNumberFormat="0" applyProtection="0">
      <alignment horizontal="right" vertical="center"/>
    </xf>
    <xf numFmtId="4" fontId="3" fillId="95" borderId="163" applyNumberFormat="0" applyProtection="0">
      <alignment horizontal="right" vertical="center"/>
    </xf>
    <xf numFmtId="4" fontId="3" fillId="95" borderId="163" applyNumberFormat="0" applyProtection="0">
      <alignment horizontal="right" vertical="center"/>
    </xf>
    <xf numFmtId="4" fontId="3" fillId="95" borderId="163" applyNumberFormat="0" applyProtection="0">
      <alignment horizontal="right" vertical="center"/>
    </xf>
    <xf numFmtId="4" fontId="3" fillId="95" borderId="163" applyNumberFormat="0" applyProtection="0">
      <alignment horizontal="right" vertical="center"/>
    </xf>
    <xf numFmtId="4" fontId="3" fillId="46" borderId="163" applyNumberFormat="0" applyProtection="0">
      <alignment horizontal="right" vertical="center"/>
    </xf>
    <xf numFmtId="4" fontId="3" fillId="46" borderId="163" applyNumberFormat="0" applyProtection="0">
      <alignment horizontal="right" vertical="center"/>
    </xf>
    <xf numFmtId="4" fontId="3" fillId="46" borderId="163" applyNumberFormat="0" applyProtection="0">
      <alignment horizontal="right" vertical="center"/>
    </xf>
    <xf numFmtId="4" fontId="3" fillId="46" borderId="163" applyNumberFormat="0" applyProtection="0">
      <alignment horizontal="right" vertical="center"/>
    </xf>
    <xf numFmtId="4" fontId="3" fillId="46" borderId="163" applyNumberFormat="0" applyProtection="0">
      <alignment horizontal="right" vertical="center"/>
    </xf>
    <xf numFmtId="4" fontId="3" fillId="46" borderId="163" applyNumberFormat="0" applyProtection="0">
      <alignment horizontal="right" vertical="center"/>
    </xf>
    <xf numFmtId="4" fontId="3" fillId="46" borderId="163" applyNumberFormat="0" applyProtection="0">
      <alignment horizontal="right" vertical="center"/>
    </xf>
    <xf numFmtId="4" fontId="3" fillId="46" borderId="163" applyNumberFormat="0" applyProtection="0">
      <alignment horizontal="right" vertical="center"/>
    </xf>
    <xf numFmtId="4" fontId="3" fillId="46" borderId="163" applyNumberFormat="0" applyProtection="0">
      <alignment horizontal="right" vertical="center"/>
    </xf>
    <xf numFmtId="4" fontId="3" fillId="46" borderId="163" applyNumberFormat="0" applyProtection="0">
      <alignment horizontal="right" vertical="center"/>
    </xf>
    <xf numFmtId="4" fontId="3" fillId="46" borderId="163" applyNumberFormat="0" applyProtection="0">
      <alignment horizontal="right" vertical="center"/>
    </xf>
    <xf numFmtId="4" fontId="3" fillId="93" borderId="163" applyNumberFormat="0" applyProtection="0">
      <alignment horizontal="right" vertical="center"/>
    </xf>
    <xf numFmtId="4" fontId="3" fillId="93" borderId="163" applyNumberFormat="0" applyProtection="0">
      <alignment horizontal="right" vertical="center"/>
    </xf>
    <xf numFmtId="4" fontId="3" fillId="93" borderId="163" applyNumberFormat="0" applyProtection="0">
      <alignment horizontal="right" vertical="center"/>
    </xf>
    <xf numFmtId="4" fontId="3" fillId="93" borderId="163" applyNumberFormat="0" applyProtection="0">
      <alignment horizontal="right" vertical="center"/>
    </xf>
    <xf numFmtId="4" fontId="3" fillId="93" borderId="163" applyNumberFormat="0" applyProtection="0">
      <alignment horizontal="right" vertical="center"/>
    </xf>
    <xf numFmtId="4" fontId="3" fillId="93" borderId="163" applyNumberFormat="0" applyProtection="0">
      <alignment horizontal="right" vertical="center"/>
    </xf>
    <xf numFmtId="4" fontId="3" fillId="93" borderId="163" applyNumberFormat="0" applyProtection="0">
      <alignment horizontal="right" vertical="center"/>
    </xf>
    <xf numFmtId="4" fontId="3" fillId="93" borderId="163" applyNumberFormat="0" applyProtection="0">
      <alignment horizontal="right" vertical="center"/>
    </xf>
    <xf numFmtId="4" fontId="3" fillId="93" borderId="163" applyNumberFormat="0" applyProtection="0">
      <alignment horizontal="right" vertical="center"/>
    </xf>
    <xf numFmtId="4" fontId="3" fillId="93" borderId="163" applyNumberFormat="0" applyProtection="0">
      <alignment horizontal="right" vertical="center"/>
    </xf>
    <xf numFmtId="4" fontId="3" fillId="93" borderId="163" applyNumberFormat="0" applyProtection="0">
      <alignment horizontal="right" vertical="center"/>
    </xf>
    <xf numFmtId="0" fontId="3" fillId="3" borderId="163" applyNumberFormat="0" applyProtection="0">
      <alignment horizontal="left" vertical="center" indent="1"/>
    </xf>
    <xf numFmtId="0" fontId="3" fillId="3" borderId="163" applyNumberFormat="0" applyProtection="0">
      <alignment horizontal="left" vertical="center" indent="1"/>
    </xf>
    <xf numFmtId="0" fontId="3" fillId="3" borderId="163" applyNumberFormat="0" applyProtection="0">
      <alignment horizontal="left" vertical="center" indent="1"/>
    </xf>
    <xf numFmtId="0" fontId="3" fillId="3" borderId="163" applyNumberFormat="0" applyProtection="0">
      <alignment horizontal="left" vertical="center" indent="1"/>
    </xf>
    <xf numFmtId="0" fontId="3" fillId="3" borderId="163" applyNumberFormat="0" applyProtection="0">
      <alignment horizontal="left" vertical="center" indent="1"/>
    </xf>
    <xf numFmtId="0" fontId="3" fillId="3" borderId="163" applyNumberFormat="0" applyProtection="0">
      <alignment horizontal="left" vertical="center" indent="1"/>
    </xf>
    <xf numFmtId="0" fontId="3" fillId="3" borderId="163" applyNumberFormat="0" applyProtection="0">
      <alignment horizontal="left" vertical="center" indent="1"/>
    </xf>
    <xf numFmtId="0" fontId="3" fillId="3" borderId="163" applyNumberFormat="0" applyProtection="0">
      <alignment horizontal="left" vertical="center" indent="1"/>
    </xf>
    <xf numFmtId="0" fontId="3" fillId="3" borderId="163" applyNumberFormat="0" applyProtection="0">
      <alignment horizontal="left" vertical="center" indent="1"/>
    </xf>
    <xf numFmtId="0" fontId="3" fillId="3" borderId="163" applyNumberFormat="0" applyProtection="0">
      <alignment horizontal="left" vertical="center" indent="1"/>
    </xf>
    <xf numFmtId="0" fontId="3" fillId="3" borderId="163" applyNumberFormat="0" applyProtection="0">
      <alignment horizontal="left" vertical="center" indent="1"/>
    </xf>
    <xf numFmtId="0" fontId="3" fillId="3" borderId="163" applyNumberFormat="0" applyProtection="0">
      <alignment horizontal="left" vertical="center" indent="1"/>
    </xf>
    <xf numFmtId="0" fontId="3" fillId="3" borderId="163" applyNumberFormat="0" applyProtection="0">
      <alignment horizontal="left" vertical="center" indent="1"/>
    </xf>
    <xf numFmtId="0" fontId="3" fillId="4" borderId="163" applyNumberFormat="0" applyProtection="0">
      <alignment horizontal="left" vertical="center" indent="1"/>
    </xf>
    <xf numFmtId="0" fontId="3" fillId="4" borderId="163" applyNumberFormat="0" applyProtection="0">
      <alignment horizontal="left" vertical="center" indent="1"/>
    </xf>
    <xf numFmtId="0" fontId="3" fillId="4" borderId="163" applyNumberFormat="0" applyProtection="0">
      <alignment horizontal="left" vertical="center" indent="1"/>
    </xf>
    <xf numFmtId="0" fontId="3" fillId="4" borderId="163" applyNumberFormat="0" applyProtection="0">
      <alignment horizontal="left" vertical="center" indent="1"/>
    </xf>
    <xf numFmtId="0" fontId="3" fillId="4" borderId="163" applyNumberFormat="0" applyProtection="0">
      <alignment horizontal="left" vertical="center" indent="1"/>
    </xf>
    <xf numFmtId="0" fontId="3" fillId="4" borderId="163" applyNumberFormat="0" applyProtection="0">
      <alignment horizontal="left" vertical="center" indent="1"/>
    </xf>
    <xf numFmtId="0" fontId="3" fillId="4" borderId="163" applyNumberFormat="0" applyProtection="0">
      <alignment horizontal="left" vertical="center" indent="1"/>
    </xf>
    <xf numFmtId="0" fontId="3" fillId="4" borderId="163" applyNumberFormat="0" applyProtection="0">
      <alignment horizontal="left" vertical="center" indent="1"/>
    </xf>
    <xf numFmtId="0" fontId="3" fillId="4" borderId="163" applyNumberFormat="0" applyProtection="0">
      <alignment horizontal="left" vertical="center" indent="1"/>
    </xf>
    <xf numFmtId="0" fontId="3" fillId="4" borderId="163" applyNumberFormat="0" applyProtection="0">
      <alignment horizontal="left" vertical="center" indent="1"/>
    </xf>
    <xf numFmtId="0" fontId="3" fillId="4" borderId="163" applyNumberFormat="0" applyProtection="0">
      <alignment horizontal="left" vertical="center" indent="1"/>
    </xf>
    <xf numFmtId="0" fontId="3" fillId="4" borderId="163" applyNumberFormat="0" applyProtection="0">
      <alignment horizontal="left" vertical="center" indent="1"/>
    </xf>
    <xf numFmtId="0" fontId="3" fillId="4" borderId="163" applyNumberFormat="0" applyProtection="0">
      <alignment horizontal="left" vertical="center" indent="1"/>
    </xf>
    <xf numFmtId="0" fontId="3" fillId="5" borderId="163" applyNumberFormat="0" applyProtection="0">
      <alignment horizontal="left" vertical="center" indent="1"/>
    </xf>
    <xf numFmtId="0" fontId="3" fillId="5" borderId="163" applyNumberFormat="0" applyProtection="0">
      <alignment horizontal="left" vertical="center" indent="1"/>
    </xf>
    <xf numFmtId="0" fontId="3" fillId="5" borderId="163" applyNumberFormat="0" applyProtection="0">
      <alignment horizontal="left" vertical="center" indent="1"/>
    </xf>
    <xf numFmtId="0" fontId="3" fillId="5" borderId="163" applyNumberFormat="0" applyProtection="0">
      <alignment horizontal="left" vertical="center" indent="1"/>
    </xf>
    <xf numFmtId="0" fontId="3" fillId="5" borderId="163" applyNumberFormat="0" applyProtection="0">
      <alignment horizontal="left" vertical="center" indent="1"/>
    </xf>
    <xf numFmtId="0" fontId="3" fillId="5" borderId="163" applyNumberFormat="0" applyProtection="0">
      <alignment horizontal="left" vertical="center" indent="1"/>
    </xf>
    <xf numFmtId="0" fontId="3" fillId="5" borderId="163" applyNumberFormat="0" applyProtection="0">
      <alignment horizontal="left" vertical="center" indent="1"/>
    </xf>
    <xf numFmtId="0" fontId="3" fillId="5" borderId="163" applyNumberFormat="0" applyProtection="0">
      <alignment horizontal="left" vertical="center" indent="1"/>
    </xf>
    <xf numFmtId="0" fontId="3" fillId="5" borderId="163" applyNumberFormat="0" applyProtection="0">
      <alignment horizontal="left" vertical="center" indent="1"/>
    </xf>
    <xf numFmtId="0" fontId="3" fillId="5" borderId="163" applyNumberFormat="0" applyProtection="0">
      <alignment horizontal="left" vertical="center" indent="1"/>
    </xf>
    <xf numFmtId="0" fontId="3" fillId="5" borderId="163" applyNumberFormat="0" applyProtection="0">
      <alignment horizontal="left" vertical="center" indent="1"/>
    </xf>
    <xf numFmtId="0" fontId="3" fillId="5" borderId="163" applyNumberFormat="0" applyProtection="0">
      <alignment horizontal="left" vertical="center" indent="1"/>
    </xf>
    <xf numFmtId="0" fontId="3" fillId="5" borderId="163" applyNumberFormat="0" applyProtection="0">
      <alignment horizontal="left" vertical="center" indent="1"/>
    </xf>
    <xf numFmtId="0" fontId="3" fillId="6" borderId="163" applyNumberFormat="0" applyProtection="0">
      <alignment horizontal="left" vertical="center" indent="1"/>
    </xf>
    <xf numFmtId="0" fontId="3" fillId="6" borderId="163" applyNumberFormat="0" applyProtection="0">
      <alignment horizontal="left" vertical="center" indent="1"/>
    </xf>
    <xf numFmtId="0" fontId="3" fillId="6" borderId="163" applyNumberFormat="0" applyProtection="0">
      <alignment horizontal="left" vertical="center" indent="1"/>
    </xf>
    <xf numFmtId="0" fontId="3" fillId="6" borderId="163" applyNumberFormat="0" applyProtection="0">
      <alignment horizontal="left" vertical="center" indent="1"/>
    </xf>
    <xf numFmtId="0" fontId="3" fillId="6" borderId="163" applyNumberFormat="0" applyProtection="0">
      <alignment horizontal="left" vertical="center" indent="1"/>
    </xf>
    <xf numFmtId="0" fontId="3" fillId="6" borderId="163" applyNumberFormat="0" applyProtection="0">
      <alignment horizontal="left" vertical="center" indent="1"/>
    </xf>
    <xf numFmtId="0" fontId="3" fillId="6" borderId="163" applyNumberFormat="0" applyProtection="0">
      <alignment horizontal="left" vertical="center" indent="1"/>
    </xf>
    <xf numFmtId="0" fontId="3" fillId="6" borderId="163" applyNumberFormat="0" applyProtection="0">
      <alignment horizontal="left" vertical="center" indent="1"/>
    </xf>
    <xf numFmtId="0" fontId="3" fillId="6" borderId="163" applyNumberFormat="0" applyProtection="0">
      <alignment horizontal="left" vertical="center" indent="1"/>
    </xf>
    <xf numFmtId="0" fontId="3" fillId="6" borderId="163" applyNumberFormat="0" applyProtection="0">
      <alignment horizontal="left" vertical="center" indent="1"/>
    </xf>
    <xf numFmtId="0" fontId="3" fillId="6" borderId="163" applyNumberFormat="0" applyProtection="0">
      <alignment horizontal="left" vertical="center" indent="1"/>
    </xf>
    <xf numFmtId="0" fontId="3" fillId="6" borderId="163" applyNumberFormat="0" applyProtection="0">
      <alignment horizontal="left" vertical="center" indent="1"/>
    </xf>
    <xf numFmtId="0" fontId="3" fillId="6" borderId="163" applyNumberFormat="0" applyProtection="0">
      <alignment horizontal="left" vertical="center" indent="1"/>
    </xf>
    <xf numFmtId="4" fontId="105" fillId="57" borderId="105" applyNumberFormat="0" applyProtection="0">
      <alignment vertical="center"/>
    </xf>
    <xf numFmtId="4" fontId="108" fillId="57" borderId="105" applyNumberFormat="0" applyProtection="0">
      <alignment vertical="center"/>
    </xf>
    <xf numFmtId="4" fontId="105" fillId="57" borderId="105" applyNumberFormat="0" applyProtection="0">
      <alignment horizontal="left" vertical="center" indent="1"/>
    </xf>
    <xf numFmtId="0" fontId="105" fillId="57" borderId="105" applyNumberFormat="0" applyProtection="0">
      <alignment horizontal="left" vertical="top" indent="1"/>
    </xf>
    <xf numFmtId="4" fontId="3" fillId="0" borderId="163" applyNumberFormat="0" applyProtection="0">
      <alignment horizontal="right" vertical="center"/>
    </xf>
    <xf numFmtId="4" fontId="3" fillId="0" borderId="163" applyNumberFormat="0" applyProtection="0">
      <alignment horizontal="right" vertical="center"/>
    </xf>
    <xf numFmtId="4" fontId="3" fillId="0" borderId="163" applyNumberFormat="0" applyProtection="0">
      <alignment horizontal="right" vertical="center"/>
    </xf>
    <xf numFmtId="4" fontId="3" fillId="0" borderId="163" applyNumberFormat="0" applyProtection="0">
      <alignment horizontal="right" vertical="center"/>
    </xf>
    <xf numFmtId="4" fontId="3" fillId="0" borderId="163" applyNumberFormat="0" applyProtection="0">
      <alignment horizontal="right" vertical="center"/>
    </xf>
    <xf numFmtId="4" fontId="3" fillId="0" borderId="163" applyNumberFormat="0" applyProtection="0">
      <alignment horizontal="right" vertical="center"/>
    </xf>
    <xf numFmtId="4" fontId="3" fillId="0" borderId="163" applyNumberFormat="0" applyProtection="0">
      <alignment horizontal="right" vertical="center"/>
    </xf>
    <xf numFmtId="4" fontId="3" fillId="0" borderId="163" applyNumberFormat="0" applyProtection="0">
      <alignment horizontal="right" vertical="center"/>
    </xf>
    <xf numFmtId="4" fontId="3" fillId="0" borderId="163" applyNumberFormat="0" applyProtection="0">
      <alignment horizontal="right" vertical="center"/>
    </xf>
    <xf numFmtId="4" fontId="3" fillId="0" borderId="163" applyNumberFormat="0" applyProtection="0">
      <alignment horizontal="right" vertical="center"/>
    </xf>
    <xf numFmtId="4" fontId="3" fillId="0" borderId="163" applyNumberFormat="0" applyProtection="0">
      <alignment horizontal="right" vertical="center"/>
    </xf>
    <xf numFmtId="4" fontId="3" fillId="0" borderId="163" applyNumberFormat="0" applyProtection="0">
      <alignment horizontal="right" vertical="center"/>
    </xf>
    <xf numFmtId="4" fontId="3" fillId="0" borderId="163" applyNumberFormat="0" applyProtection="0">
      <alignment horizontal="right" vertical="center"/>
    </xf>
    <xf numFmtId="4" fontId="3" fillId="0" borderId="163" applyNumberFormat="0" applyProtection="0">
      <alignment horizontal="right" vertical="center"/>
    </xf>
    <xf numFmtId="4" fontId="3" fillId="0" borderId="163" applyNumberFormat="0" applyProtection="0">
      <alignment horizontal="right" vertical="center"/>
    </xf>
    <xf numFmtId="4" fontId="3" fillId="0" borderId="163" applyNumberFormat="0" applyProtection="0">
      <alignment horizontal="right" vertical="center"/>
    </xf>
    <xf numFmtId="4" fontId="103" fillId="11" borderId="163" applyNumberFormat="0" applyProtection="0">
      <alignment horizontal="right" vertical="center"/>
    </xf>
    <xf numFmtId="4" fontId="103" fillId="11" borderId="163" applyNumberFormat="0" applyProtection="0">
      <alignment horizontal="right" vertical="center"/>
    </xf>
    <xf numFmtId="4" fontId="103" fillId="11" borderId="163" applyNumberFormat="0" applyProtection="0">
      <alignment horizontal="right" vertical="center"/>
    </xf>
    <xf numFmtId="4" fontId="103" fillId="11" borderId="163" applyNumberFormat="0" applyProtection="0">
      <alignment horizontal="right" vertical="center"/>
    </xf>
    <xf numFmtId="4" fontId="103" fillId="11" borderId="163" applyNumberFormat="0" applyProtection="0">
      <alignment horizontal="right" vertical="center"/>
    </xf>
    <xf numFmtId="4" fontId="103" fillId="11" borderId="163" applyNumberFormat="0" applyProtection="0">
      <alignment horizontal="right" vertical="center"/>
    </xf>
    <xf numFmtId="4" fontId="103" fillId="11" borderId="163" applyNumberFormat="0" applyProtection="0">
      <alignment horizontal="right" vertical="center"/>
    </xf>
    <xf numFmtId="4" fontId="103" fillId="11" borderId="163" applyNumberFormat="0" applyProtection="0">
      <alignment horizontal="right" vertical="center"/>
    </xf>
    <xf numFmtId="4" fontId="103" fillId="11" borderId="163" applyNumberFormat="0" applyProtection="0">
      <alignment horizontal="right" vertical="center"/>
    </xf>
    <xf numFmtId="4" fontId="103" fillId="11" borderId="163" applyNumberFormat="0" applyProtection="0">
      <alignment horizontal="right" vertical="center"/>
    </xf>
    <xf numFmtId="4" fontId="103" fillId="11" borderId="163" applyNumberFormat="0" applyProtection="0">
      <alignment horizontal="right" vertical="center"/>
    </xf>
    <xf numFmtId="4" fontId="108" fillId="6" borderId="105" applyNumberFormat="0" applyProtection="0">
      <alignment horizontal="right" vertical="center"/>
    </xf>
    <xf numFmtId="0" fontId="8" fillId="104" borderId="96" applyNumberFormat="0" applyProtection="0">
      <alignment horizontal="left" vertical="center" indent="1"/>
    </xf>
    <xf numFmtId="0" fontId="8" fillId="104" borderId="96" applyNumberFormat="0" applyProtection="0">
      <alignment horizontal="left" vertical="center" indent="1"/>
    </xf>
    <xf numFmtId="4" fontId="3" fillId="2" borderId="163" applyNumberFormat="0" applyProtection="0">
      <alignment horizontal="left" vertical="center" indent="1"/>
    </xf>
    <xf numFmtId="4" fontId="3" fillId="2" borderId="163" applyNumberFormat="0" applyProtection="0">
      <alignment horizontal="left" vertical="center" indent="1"/>
    </xf>
    <xf numFmtId="4" fontId="3" fillId="2" borderId="163" applyNumberFormat="0" applyProtection="0">
      <alignment horizontal="left" vertical="center" indent="1"/>
    </xf>
    <xf numFmtId="4" fontId="3" fillId="2" borderId="163" applyNumberFormat="0" applyProtection="0">
      <alignment horizontal="left" vertical="center" indent="1"/>
    </xf>
    <xf numFmtId="4" fontId="3" fillId="2" borderId="163" applyNumberFormat="0" applyProtection="0">
      <alignment horizontal="left" vertical="center" indent="1"/>
    </xf>
    <xf numFmtId="4" fontId="3" fillId="2" borderId="163" applyNumberFormat="0" applyProtection="0">
      <alignment horizontal="left" vertical="center" indent="1"/>
    </xf>
    <xf numFmtId="4" fontId="3" fillId="2" borderId="163" applyNumberFormat="0" applyProtection="0">
      <alignment horizontal="left" vertical="center" indent="1"/>
    </xf>
    <xf numFmtId="4" fontId="3" fillId="2" borderId="163" applyNumberFormat="0" applyProtection="0">
      <alignment horizontal="left" vertical="center" indent="1"/>
    </xf>
    <xf numFmtId="0" fontId="8" fillId="104" borderId="96" applyNumberFormat="0" applyProtection="0">
      <alignment horizontal="left" vertical="center" indent="1"/>
    </xf>
    <xf numFmtId="0" fontId="8" fillId="104" borderId="96" applyNumberFormat="0" applyProtection="0">
      <alignment horizontal="left" vertical="center" indent="1"/>
    </xf>
    <xf numFmtId="0" fontId="8" fillId="104" borderId="96" applyNumberFormat="0" applyProtection="0">
      <alignment horizontal="left" vertical="center" indent="1"/>
    </xf>
    <xf numFmtId="0" fontId="105" fillId="93" borderId="105" applyNumberFormat="0" applyProtection="0">
      <alignment horizontal="left" vertical="top" indent="1"/>
    </xf>
    <xf numFmtId="4" fontId="112" fillId="98" borderId="163" applyNumberFormat="0" applyProtection="0">
      <alignment horizontal="right" vertical="center"/>
    </xf>
    <xf numFmtId="4" fontId="112" fillId="98" borderId="163" applyNumberFormat="0" applyProtection="0">
      <alignment horizontal="right" vertical="center"/>
    </xf>
    <xf numFmtId="4" fontId="112" fillId="98" borderId="163" applyNumberFormat="0" applyProtection="0">
      <alignment horizontal="right" vertical="center"/>
    </xf>
    <xf numFmtId="4" fontId="112" fillId="98" borderId="163" applyNumberFormat="0" applyProtection="0">
      <alignment horizontal="right" vertical="center"/>
    </xf>
    <xf numFmtId="4" fontId="112" fillId="98" borderId="163" applyNumberFormat="0" applyProtection="0">
      <alignment horizontal="right" vertical="center"/>
    </xf>
    <xf numFmtId="4" fontId="112" fillId="98" borderId="163" applyNumberFormat="0" applyProtection="0">
      <alignment horizontal="right" vertical="center"/>
    </xf>
    <xf numFmtId="4" fontId="112" fillId="98" borderId="163" applyNumberFormat="0" applyProtection="0">
      <alignment horizontal="right" vertical="center"/>
    </xf>
    <xf numFmtId="4" fontId="112" fillId="98" borderId="163" applyNumberFormat="0" applyProtection="0">
      <alignment horizontal="right" vertical="center"/>
    </xf>
    <xf numFmtId="4" fontId="112" fillId="98" borderId="163" applyNumberFormat="0" applyProtection="0">
      <alignment horizontal="right" vertical="center"/>
    </xf>
    <xf numFmtId="4" fontId="112" fillId="98" borderId="163" applyNumberFormat="0" applyProtection="0">
      <alignment horizontal="right" vertical="center"/>
    </xf>
    <xf numFmtId="4" fontId="112" fillId="98" borderId="163" applyNumberFormat="0" applyProtection="0">
      <alignment horizontal="right" vertical="center"/>
    </xf>
    <xf numFmtId="4" fontId="111" fillId="6" borderId="105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134" fillId="17" borderId="0"/>
    <xf numFmtId="0" fontId="134" fillId="17" borderId="0"/>
    <xf numFmtId="0" fontId="134" fillId="17" borderId="0"/>
    <xf numFmtId="0" fontId="134" fillId="17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17" borderId="0"/>
    <xf numFmtId="0" fontId="71" fillId="0" borderId="0" applyNumberFormat="0" applyFill="0" applyBorder="0">
      <alignment vertical="center"/>
    </xf>
    <xf numFmtId="0" fontId="135" fillId="17" borderId="0"/>
    <xf numFmtId="0" fontId="135" fillId="17" borderId="0"/>
    <xf numFmtId="0" fontId="135" fillId="17" borderId="0"/>
    <xf numFmtId="0" fontId="135" fillId="17" borderId="0"/>
    <xf numFmtId="0" fontId="135" fillId="17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6" fillId="0" borderId="174" applyNumberFormat="0" applyFill="0" applyAlignment="0" applyProtection="0"/>
    <xf numFmtId="0" fontId="137" fillId="0" borderId="175" applyNumberFormat="0" applyFill="0" applyAlignment="0" applyProtection="0"/>
    <xf numFmtId="0" fontId="138" fillId="0" borderId="176" applyNumberFormat="0" applyFill="0" applyAlignment="0" applyProtection="0"/>
    <xf numFmtId="0" fontId="138" fillId="0" borderId="0" applyNumberFormat="0" applyFill="0" applyBorder="0" applyAlignment="0" applyProtection="0"/>
    <xf numFmtId="0" fontId="139" fillId="105" borderId="0" applyNumberFormat="0" applyBorder="0" applyAlignment="0" applyProtection="0"/>
    <xf numFmtId="0" fontId="140" fillId="106" borderId="0" applyNumberFormat="0" applyBorder="0" applyAlignment="0" applyProtection="0"/>
    <xf numFmtId="0" fontId="141" fillId="108" borderId="177" applyNumberFormat="0" applyAlignment="0" applyProtection="0"/>
    <xf numFmtId="0" fontId="142" fillId="109" borderId="178" applyNumberFormat="0" applyAlignment="0" applyProtection="0"/>
    <xf numFmtId="0" fontId="143" fillId="109" borderId="177" applyNumberFormat="0" applyAlignment="0" applyProtection="0"/>
    <xf numFmtId="0" fontId="144" fillId="0" borderId="179" applyNumberFormat="0" applyFill="0" applyAlignment="0" applyProtection="0"/>
    <xf numFmtId="0" fontId="145" fillId="110" borderId="180" applyNumberFormat="0" applyAlignment="0" applyProtection="0"/>
    <xf numFmtId="0" fontId="146" fillId="0" borderId="0" applyNumberFormat="0" applyFill="0" applyBorder="0" applyAlignment="0" applyProtection="0"/>
    <xf numFmtId="0" fontId="1" fillId="103" borderId="173" applyNumberFormat="0" applyFont="0" applyAlignment="0" applyProtection="0"/>
    <xf numFmtId="0" fontId="54" fillId="0" borderId="0" applyNumberFormat="0" applyFill="0" applyBorder="0" applyAlignment="0" applyProtection="0"/>
    <xf numFmtId="0" fontId="126" fillId="0" borderId="181" applyNumberFormat="0" applyFill="0" applyAlignment="0" applyProtection="0"/>
    <xf numFmtId="0" fontId="55" fillId="11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5" fillId="11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55" fillId="113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5" fillId="1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5" fillId="115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5" fillId="1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75" fillId="39" borderId="0" applyNumberFormat="0" applyBorder="0" applyAlignment="0" applyProtection="0"/>
    <xf numFmtId="0" fontId="1" fillId="39" borderId="0" applyNumberFormat="0" applyBorder="0" applyAlignment="0" applyProtection="0"/>
    <xf numFmtId="0" fontId="105" fillId="93" borderId="0" applyNumberFormat="0" applyBorder="0" applyAlignment="0" applyProtection="0"/>
    <xf numFmtId="0" fontId="105" fillId="93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40" borderId="0" applyNumberFormat="0" applyBorder="0" applyAlignment="0" applyProtection="0"/>
    <xf numFmtId="0" fontId="1" fillId="40" borderId="0" applyNumberFormat="0" applyBorder="0" applyAlignment="0" applyProtection="0"/>
    <xf numFmtId="0" fontId="105" fillId="45" borderId="0" applyNumberFormat="0" applyBorder="0" applyAlignment="0" applyProtection="0"/>
    <xf numFmtId="0" fontId="105" fillId="45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1" borderId="0" applyNumberFormat="0" applyBorder="0" applyAlignment="0" applyProtection="0"/>
    <xf numFmtId="0" fontId="1" fillId="41" borderId="0" applyNumberFormat="0" applyBorder="0" applyAlignment="0" applyProtection="0"/>
    <xf numFmtId="0" fontId="105" fillId="57" borderId="0" applyNumberFormat="0" applyBorder="0" applyAlignment="0" applyProtection="0"/>
    <xf numFmtId="0" fontId="105" fillId="57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1" fillId="42" borderId="0" applyNumberFormat="0" applyBorder="0" applyAlignment="0" applyProtection="0"/>
    <xf numFmtId="0" fontId="105" fillId="98" borderId="0" applyNumberFormat="0" applyBorder="0" applyAlignment="0" applyProtection="0"/>
    <xf numFmtId="0" fontId="105" fillId="98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105" fillId="5" borderId="0" applyNumberFormat="0" applyBorder="0" applyAlignment="0" applyProtection="0"/>
    <xf numFmtId="0" fontId="105" fillId="5" borderId="0" applyNumberFormat="0" applyBorder="0" applyAlignment="0" applyProtection="0"/>
    <xf numFmtId="0" fontId="105" fillId="40" borderId="0" applyNumberFormat="0" applyBorder="0" applyAlignment="0" applyProtection="0"/>
    <xf numFmtId="0" fontId="105" fillId="40" borderId="0" applyNumberFormat="0" applyBorder="0" applyAlignment="0" applyProtection="0"/>
    <xf numFmtId="0" fontId="105" fillId="97" borderId="0" applyNumberFormat="0" applyBorder="0" applyAlignment="0" applyProtection="0"/>
    <xf numFmtId="0" fontId="105" fillId="97" borderId="0" applyNumberFormat="0" applyBorder="0" applyAlignment="0" applyProtection="0"/>
    <xf numFmtId="0" fontId="105" fillId="45" borderId="0" applyNumberFormat="0" applyBorder="0" applyAlignment="0" applyProtection="0"/>
    <xf numFmtId="0" fontId="105" fillId="45" borderId="0" applyNumberFormat="0" applyBorder="0" applyAlignment="0" applyProtection="0"/>
    <xf numFmtId="0" fontId="75" fillId="46" borderId="0" applyNumberFormat="0" applyBorder="0" applyAlignment="0" applyProtection="0"/>
    <xf numFmtId="0" fontId="1" fillId="46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105" fillId="97" borderId="0" applyNumberFormat="0" applyBorder="0" applyAlignment="0" applyProtection="0"/>
    <xf numFmtId="0" fontId="105" fillId="97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47" fillId="97" borderId="0" applyNumberFormat="0" applyBorder="0" applyAlignment="0" applyProtection="0"/>
    <xf numFmtId="0" fontId="147" fillId="97" borderId="0" applyNumberFormat="0" applyBorder="0" applyAlignment="0" applyProtection="0"/>
    <xf numFmtId="0" fontId="147" fillId="45" borderId="0" applyNumberFormat="0" applyBorder="0" applyAlignment="0" applyProtection="0"/>
    <xf numFmtId="0" fontId="147" fillId="45" borderId="0" applyNumberFormat="0" applyBorder="0" applyAlignment="0" applyProtection="0"/>
    <xf numFmtId="0" fontId="76" fillId="46" borderId="0" applyNumberFormat="0" applyBorder="0" applyAlignment="0" applyProtection="0"/>
    <xf numFmtId="0" fontId="147" fillId="53" borderId="0" applyNumberFormat="0" applyBorder="0" applyAlignment="0" applyProtection="0"/>
    <xf numFmtId="0" fontId="147" fillId="53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55" fillId="46" borderId="0" applyNumberFormat="0" applyBorder="0" applyAlignment="0" applyProtection="0"/>
    <xf numFmtId="0" fontId="76" fillId="49" borderId="0" applyNumberFormat="0" applyBorder="0" applyAlignment="0" applyProtection="0"/>
    <xf numFmtId="0" fontId="147" fillId="3" borderId="0" applyNumberFormat="0" applyBorder="0" applyAlignment="0" applyProtection="0"/>
    <xf numFmtId="0" fontId="147" fillId="3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55" fillId="49" borderId="0" applyNumberFormat="0" applyBorder="0" applyAlignment="0" applyProtection="0"/>
    <xf numFmtId="0" fontId="147" fillId="97" borderId="0" applyNumberFormat="0" applyBorder="0" applyAlignment="0" applyProtection="0"/>
    <xf numFmtId="0" fontId="147" fillId="97" borderId="0" applyNumberFormat="0" applyBorder="0" applyAlignment="0" applyProtection="0"/>
    <xf numFmtId="0" fontId="76" fillId="50" borderId="0" applyNumberFormat="0" applyBorder="0" applyAlignment="0" applyProtection="0"/>
    <xf numFmtId="0" fontId="147" fillId="44" borderId="0" applyNumberFormat="0" applyBorder="0" applyAlignment="0" applyProtection="0"/>
    <xf numFmtId="0" fontId="147" fillId="44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55" fillId="50" borderId="0" applyNumberFormat="0" applyBorder="0" applyAlignment="0" applyProtection="0"/>
    <xf numFmtId="0" fontId="79" fillId="76" borderId="0" applyNumberFormat="0" applyBorder="0" applyAlignment="0" applyProtection="0"/>
    <xf numFmtId="0" fontId="83" fillId="78" borderId="167" applyNumberFormat="0" applyAlignment="0" applyProtection="0"/>
    <xf numFmtId="0" fontId="83" fillId="78" borderId="167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2" fillId="77" borderId="163" applyNumberFormat="0" applyAlignment="0" applyProtection="0"/>
    <xf numFmtId="0" fontId="83" fillId="78" borderId="167" applyNumberFormat="0" applyAlignment="0" applyProtection="0"/>
    <xf numFmtId="0" fontId="83" fillId="78" borderId="167" applyNumberFormat="0" applyAlignment="0" applyProtection="0"/>
    <xf numFmtId="0" fontId="83" fillId="78" borderId="167" applyNumberFormat="0" applyAlignment="0" applyProtection="0"/>
    <xf numFmtId="0" fontId="83" fillId="78" borderId="167" applyNumberFormat="0" applyAlignment="0" applyProtection="0"/>
    <xf numFmtId="0" fontId="84" fillId="68" borderId="94" applyNumberFormat="0" applyAlignment="0" applyProtection="0"/>
    <xf numFmtId="0" fontId="85" fillId="0" borderId="103" applyNumberFormat="0" applyFill="0" applyAlignment="0" applyProtection="0"/>
    <xf numFmtId="0" fontId="78" fillId="68" borderId="0" applyNumberFormat="0" applyBorder="0" applyAlignment="0" applyProtection="0"/>
    <xf numFmtId="0" fontId="78" fillId="88" borderId="0" applyNumberFormat="0" applyBorder="0" applyAlignment="0" applyProtection="0"/>
    <xf numFmtId="0" fontId="78" fillId="89" borderId="0" applyNumberFormat="0" applyBorder="0" applyAlignment="0" applyProtection="0"/>
    <xf numFmtId="0" fontId="78" fillId="91" borderId="0" applyNumberFormat="0" applyBorder="0" applyAlignment="0" applyProtection="0"/>
    <xf numFmtId="0" fontId="90" fillId="74" borderId="167" applyNumberFormat="0" applyAlignment="0" applyProtection="0"/>
    <xf numFmtId="0" fontId="90" fillId="74" borderId="167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3" applyNumberFormat="0" applyAlignment="0" applyProtection="0"/>
    <xf numFmtId="0" fontId="90" fillId="74" borderId="167" applyNumberFormat="0" applyAlignment="0" applyProtection="0"/>
    <xf numFmtId="0" fontId="90" fillId="74" borderId="167" applyNumberFormat="0" applyAlignment="0" applyProtection="0"/>
    <xf numFmtId="0" fontId="90" fillId="74" borderId="167" applyNumberFormat="0" applyAlignment="0" applyProtection="0"/>
    <xf numFmtId="0" fontId="90" fillId="74" borderId="167" applyNumberFormat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0" fontId="93" fillId="66" borderId="0" applyNumberFormat="0" applyBorder="0" applyAlignment="0" applyProtection="0"/>
    <xf numFmtId="0" fontId="123" fillId="44" borderId="167" applyNumberFormat="0" applyAlignment="0" applyProtection="0"/>
    <xf numFmtId="0" fontId="123" fillId="44" borderId="167" applyNumberFormat="0" applyAlignment="0" applyProtection="0"/>
    <xf numFmtId="165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8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84" fontId="132" fillId="0" borderId="0" applyFont="0" applyFill="0" applyBorder="0" applyAlignment="0" applyProtection="0"/>
    <xf numFmtId="175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167" fontId="105" fillId="0" borderId="0" applyFont="0" applyFill="0" applyBorder="0" applyAlignment="0" applyProtection="0"/>
    <xf numFmtId="0" fontId="149" fillId="107" borderId="0" applyNumberFormat="0" applyBorder="0" applyAlignment="0" applyProtection="0"/>
    <xf numFmtId="0" fontId="95" fillId="74" borderId="0" applyNumberFormat="0" applyBorder="0" applyAlignment="0" applyProtection="0"/>
    <xf numFmtId="0" fontId="94" fillId="0" borderId="0"/>
    <xf numFmtId="0" fontId="3" fillId="17" borderId="0"/>
    <xf numFmtId="0" fontId="3" fillId="17" borderId="0"/>
    <xf numFmtId="0" fontId="19" fillId="0" borderId="0"/>
    <xf numFmtId="0" fontId="3" fillId="17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17" borderId="0"/>
    <xf numFmtId="0" fontId="94" fillId="0" borderId="0"/>
    <xf numFmtId="0" fontId="94" fillId="0" borderId="0"/>
    <xf numFmtId="0" fontId="1" fillId="0" borderId="0"/>
    <xf numFmtId="0" fontId="3" fillId="17" borderId="0"/>
    <xf numFmtId="0" fontId="94" fillId="0" borderId="0"/>
    <xf numFmtId="0" fontId="94" fillId="0" borderId="0"/>
    <xf numFmtId="0" fontId="94" fillId="0" borderId="0"/>
    <xf numFmtId="0" fontId="8" fillId="0" borderId="0"/>
    <xf numFmtId="0" fontId="94" fillId="0" borderId="0"/>
    <xf numFmtId="0" fontId="3" fillId="17" borderId="0"/>
    <xf numFmtId="0" fontId="98" fillId="0" borderId="0"/>
    <xf numFmtId="0" fontId="3" fillId="17" borderId="0"/>
    <xf numFmtId="0" fontId="3" fillId="73" borderId="163" applyNumberFormat="0" applyFont="0" applyAlignment="0" applyProtection="0"/>
    <xf numFmtId="0" fontId="8" fillId="73" borderId="100" applyNumberFormat="0" applyFont="0" applyAlignment="0" applyProtection="0"/>
    <xf numFmtId="0" fontId="3" fillId="73" borderId="163" applyNumberFormat="0" applyFont="0" applyAlignment="0" applyProtection="0"/>
    <xf numFmtId="0" fontId="3" fillId="73" borderId="163" applyNumberFormat="0" applyFont="0" applyAlignment="0" applyProtection="0"/>
    <xf numFmtId="9" fontId="107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0" fillId="78" borderId="96" applyNumberFormat="0" applyAlignment="0" applyProtection="0"/>
    <xf numFmtId="4" fontId="3" fillId="2" borderId="163" applyNumberFormat="0" applyProtection="0">
      <alignment horizontal="left" vertical="center" indent="1"/>
    </xf>
    <xf numFmtId="4" fontId="3" fillId="2" borderId="163" applyNumberFormat="0" applyProtection="0">
      <alignment horizontal="left" vertical="center" indent="1"/>
    </xf>
    <xf numFmtId="4" fontId="3" fillId="2" borderId="163" applyNumberFormat="0" applyProtection="0">
      <alignment horizontal="left" vertical="center" indent="1"/>
    </xf>
    <xf numFmtId="4" fontId="3" fillId="2" borderId="163" applyNumberFormat="0" applyProtection="0">
      <alignment horizontal="left" vertical="center" indent="1"/>
    </xf>
    <xf numFmtId="4" fontId="3" fillId="2" borderId="163" applyNumberFormat="0" applyProtection="0">
      <alignment horizontal="left" vertical="center" indent="1"/>
    </xf>
    <xf numFmtId="0" fontId="115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18" fillId="0" borderId="98" applyNumberFormat="0" applyFill="0" applyAlignment="0" applyProtection="0"/>
    <xf numFmtId="0" fontId="89" fillId="0" borderId="114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71" fillId="0" borderId="0" applyNumberFormat="0" applyFill="0" applyBorder="0">
      <alignment vertical="center"/>
    </xf>
    <xf numFmtId="0" fontId="58" fillId="39" borderId="0" applyNumberFormat="0" applyBorder="0" applyAlignment="0" applyProtection="0"/>
    <xf numFmtId="0" fontId="1" fillId="21" borderId="0" applyNumberFormat="0" applyBorder="0" applyAlignment="0" applyProtection="0"/>
    <xf numFmtId="0" fontId="58" fillId="40" borderId="0" applyNumberFormat="0" applyBorder="0" applyAlignment="0" applyProtection="0"/>
    <xf numFmtId="0" fontId="1" fillId="24" borderId="0" applyNumberFormat="0" applyBorder="0" applyAlignment="0" applyProtection="0"/>
    <xf numFmtId="0" fontId="58" fillId="41" borderId="0" applyNumberFormat="0" applyBorder="0" applyAlignment="0" applyProtection="0"/>
    <xf numFmtId="0" fontId="1" fillId="27" borderId="0" applyNumberFormat="0" applyBorder="0" applyAlignment="0" applyProtection="0"/>
    <xf numFmtId="0" fontId="58" fillId="42" borderId="0" applyNumberFormat="0" applyBorder="0" applyAlignment="0" applyProtection="0"/>
    <xf numFmtId="0" fontId="1" fillId="30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58" fillId="5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1" fillId="28" borderId="0" applyNumberFormat="0" applyBorder="0" applyAlignment="0" applyProtection="0"/>
    <xf numFmtId="0" fontId="58" fillId="42" borderId="0" applyNumberFormat="0" applyBorder="0" applyAlignment="0" applyProtection="0"/>
    <xf numFmtId="0" fontId="58" fillId="5" borderId="0" applyNumberFormat="0" applyBorder="0" applyAlignment="0" applyProtection="0"/>
    <xf numFmtId="0" fontId="58" fillId="47" borderId="0" applyNumberFormat="0" applyBorder="0" applyAlignment="0" applyProtection="0"/>
    <xf numFmtId="0" fontId="57" fillId="48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9" borderId="0" applyNumberFormat="0" applyBorder="0" applyAlignment="0" applyProtection="0"/>
    <xf numFmtId="0" fontId="57" fillId="2" borderId="0" applyNumberFormat="0" applyBorder="0" applyAlignment="0" applyProtection="0"/>
    <xf numFmtId="0" fontId="57" fillId="50" borderId="0" applyNumberFormat="0" applyBorder="0" applyAlignment="0" applyProtection="0"/>
    <xf numFmtId="165" fontId="1" fillId="0" borderId="0" applyFont="0" applyFill="0" applyBorder="0" applyAlignment="0" applyProtection="0"/>
    <xf numFmtId="0" fontId="60" fillId="41" borderId="0" applyNumberFormat="0" applyBorder="0" applyAlignment="0" applyProtection="0"/>
    <xf numFmtId="0" fontId="61" fillId="3" borderId="167" applyNumberFormat="0" applyAlignment="0" applyProtection="0"/>
    <xf numFmtId="0" fontId="62" fillId="55" borderId="94" applyNumberFormat="0" applyAlignment="0" applyProtection="0"/>
    <xf numFmtId="0" fontId="63" fillId="0" borderId="95" applyNumberFormat="0" applyFill="0" applyAlignment="0" applyProtection="0"/>
    <xf numFmtId="0" fontId="66" fillId="0" borderId="0" applyNumberFormat="0" applyFill="0" applyBorder="0" applyAlignment="0" applyProtection="0"/>
    <xf numFmtId="0" fontId="57" fillId="51" borderId="0" applyNumberFormat="0" applyBorder="0" applyAlignment="0" applyProtection="0"/>
    <xf numFmtId="165" fontId="1" fillId="0" borderId="0" applyFont="0" applyFill="0" applyBorder="0" applyAlignment="0" applyProtection="0"/>
    <xf numFmtId="0" fontId="57" fillId="52" borderId="0" applyNumberFormat="0" applyBorder="0" applyAlignment="0" applyProtection="0"/>
    <xf numFmtId="0" fontId="57" fillId="53" borderId="0" applyNumberFormat="0" applyBorder="0" applyAlignment="0" applyProtection="0"/>
    <xf numFmtId="0" fontId="57" fillId="49" borderId="0" applyNumberFormat="0" applyBorder="0" applyAlignment="0" applyProtection="0"/>
    <xf numFmtId="0" fontId="57" fillId="2" borderId="0" applyNumberFormat="0" applyBorder="0" applyAlignment="0" applyProtection="0"/>
    <xf numFmtId="0" fontId="57" fillId="54" borderId="0" applyNumberFormat="0" applyBorder="0" applyAlignment="0" applyProtection="0"/>
    <xf numFmtId="0" fontId="64" fillId="44" borderId="167" applyNumberFormat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0" fontId="59" fillId="40" borderId="0" applyNumberFormat="0" applyBorder="0" applyAlignment="0" applyProtection="0"/>
    <xf numFmtId="205" fontId="58" fillId="0" borderId="0" applyFont="0" applyFill="0" applyBorder="0" applyAlignment="0" applyProtection="0"/>
    <xf numFmtId="204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70" fillId="56" borderId="0" applyNumberFormat="0" applyBorder="0" applyAlignment="0" applyProtection="0"/>
    <xf numFmtId="0" fontId="58" fillId="57" borderId="100" applyNumberFormat="0" applyFont="0" applyAlignment="0" applyProtection="0"/>
    <xf numFmtId="0" fontId="65" fillId="3" borderId="96" applyNumberFormat="0" applyAlignment="0" applyProtection="0"/>
    <xf numFmtId="165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8" fillId="0" borderId="97" applyNumberFormat="0" applyFill="0" applyAlignment="0" applyProtection="0"/>
    <xf numFmtId="0" fontId="69" fillId="0" borderId="98" applyNumberFormat="0" applyFill="0" applyAlignment="0" applyProtection="0"/>
    <xf numFmtId="0" fontId="66" fillId="0" borderId="99" applyNumberFormat="0" applyFill="0" applyAlignment="0" applyProtection="0"/>
    <xf numFmtId="0" fontId="72" fillId="0" borderId="101" applyNumberFormat="0" applyFill="0" applyAlignment="0" applyProtection="0"/>
    <xf numFmtId="165" fontId="1" fillId="0" borderId="0" applyFont="0" applyFill="0" applyBorder="0" applyAlignment="0" applyProtection="0"/>
    <xf numFmtId="0" fontId="100" fillId="78" borderId="96" applyNumberFormat="0" applyAlignment="0" applyProtection="0"/>
    <xf numFmtId="0" fontId="100" fillId="78" borderId="96" applyNumberFormat="0" applyAlignment="0" applyProtection="0"/>
    <xf numFmtId="0" fontId="100" fillId="78" borderId="96" applyNumberFormat="0" applyAlignment="0" applyProtection="0"/>
    <xf numFmtId="0" fontId="100" fillId="78" borderId="96" applyNumberFormat="0" applyAlignment="0" applyProtection="0"/>
    <xf numFmtId="0" fontId="100" fillId="77" borderId="96" applyNumberFormat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" fillId="73" borderId="100" applyNumberFormat="0" applyFont="0" applyAlignment="0" applyProtection="0"/>
    <xf numFmtId="0" fontId="8" fillId="73" borderId="100" applyNumberFormat="0" applyFont="0" applyAlignment="0" applyProtection="0"/>
    <xf numFmtId="0" fontId="8" fillId="73" borderId="100" applyNumberFormat="0" applyFont="0" applyAlignment="0" applyProtection="0"/>
    <xf numFmtId="0" fontId="8" fillId="73" borderId="100" applyNumberFormat="0" applyFont="0" applyAlignment="0" applyProtection="0"/>
    <xf numFmtId="0" fontId="8" fillId="73" borderId="100" applyNumberFormat="0" applyFont="0" applyAlignment="0" applyProtection="0"/>
    <xf numFmtId="0" fontId="3" fillId="73" borderId="163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4" fillId="0" borderId="0"/>
    <xf numFmtId="0" fontId="95" fillId="74" borderId="0" applyNumberFormat="0" applyBorder="0" applyAlignment="0" applyProtection="0"/>
    <xf numFmtId="0" fontId="95" fillId="74" borderId="0" applyNumberFormat="0" applyBorder="0" applyAlignment="0" applyProtection="0"/>
    <xf numFmtId="0" fontId="95" fillId="74" borderId="0" applyNumberFormat="0" applyBorder="0" applyAlignment="0" applyProtection="0"/>
    <xf numFmtId="0" fontId="95" fillId="74" borderId="0" applyNumberFormat="0" applyBorder="0" applyAlignment="0" applyProtection="0"/>
    <xf numFmtId="0" fontId="79" fillId="74" borderId="0" applyNumberFormat="0" applyBorder="0" applyAlignment="0" applyProtection="0"/>
    <xf numFmtId="167" fontId="105" fillId="0" borderId="0" applyFont="0" applyFill="0" applyBorder="0" applyAlignment="0" applyProtection="0"/>
    <xf numFmtId="205" fontId="58" fillId="0" borderId="0" applyFont="0" applyFill="0" applyBorder="0" applyAlignment="0" applyProtection="0"/>
    <xf numFmtId="203" fontId="19" fillId="0" borderId="0" applyFont="0" applyFill="0" applyBorder="0" applyAlignment="0" applyProtection="0"/>
    <xf numFmtId="177" fontId="8" fillId="0" borderId="0" applyFont="0" applyFill="0" applyBorder="0" applyAlignment="0" applyProtection="0"/>
    <xf numFmtId="165" fontId="132" fillId="0" borderId="0" applyFont="0" applyFill="0" applyBorder="0" applyAlignment="0" applyProtection="0"/>
    <xf numFmtId="165" fontId="132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5" fontId="58" fillId="0" borderId="0" applyFont="0" applyFill="0" applyBorder="0" applyAlignment="0" applyProtection="0"/>
    <xf numFmtId="0" fontId="123" fillId="44" borderId="167" applyNumberFormat="0" applyAlignment="0" applyProtection="0"/>
    <xf numFmtId="0" fontId="93" fillId="66" borderId="0" applyNumberFormat="0" applyBorder="0" applyAlignment="0" applyProtection="0"/>
    <xf numFmtId="0" fontId="93" fillId="66" borderId="0" applyNumberFormat="0" applyBorder="0" applyAlignment="0" applyProtection="0"/>
    <xf numFmtId="0" fontId="93" fillId="66" borderId="0" applyNumberFormat="0" applyBorder="0" applyAlignment="0" applyProtection="0"/>
    <xf numFmtId="0" fontId="93" fillId="66" borderId="0" applyNumberFormat="0" applyBorder="0" applyAlignment="0" applyProtection="0"/>
    <xf numFmtId="0" fontId="92" fillId="73" borderId="0" applyNumberFormat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205" fontId="58" fillId="0" borderId="0" applyFont="0" applyFill="0" applyBorder="0" applyAlignment="0" applyProtection="0"/>
    <xf numFmtId="205" fontId="58" fillId="0" borderId="0" applyFont="0" applyFill="0" applyBorder="0" applyAlignment="0" applyProtection="0"/>
    <xf numFmtId="0" fontId="90" fillId="74" borderId="167" applyNumberFormat="0" applyAlignment="0" applyProtection="0"/>
    <xf numFmtId="0" fontId="90" fillId="74" borderId="167" applyNumberFormat="0" applyAlignment="0" applyProtection="0"/>
    <xf numFmtId="0" fontId="90" fillId="74" borderId="167" applyNumberFormat="0" applyAlignment="0" applyProtection="0"/>
    <xf numFmtId="0" fontId="90" fillId="74" borderId="167" applyNumberFormat="0" applyAlignment="0" applyProtection="0"/>
    <xf numFmtId="0" fontId="90" fillId="74" borderId="163" applyNumberFormat="0" applyAlignment="0" applyProtection="0"/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78" fillId="90" borderId="0" applyNumberFormat="0" applyBorder="0" applyAlignment="0" applyProtection="0"/>
    <xf numFmtId="0" fontId="78" fillId="89" borderId="0" applyNumberFormat="0" applyBorder="0" applyAlignment="0" applyProtection="0"/>
    <xf numFmtId="0" fontId="78" fillId="89" borderId="0" applyNumberFormat="0" applyBorder="0" applyAlignment="0" applyProtection="0"/>
    <xf numFmtId="0" fontId="78" fillId="89" borderId="0" applyNumberFormat="0" applyBorder="0" applyAlignment="0" applyProtection="0"/>
    <xf numFmtId="205" fontId="58" fillId="0" borderId="0" applyFont="0" applyFill="0" applyBorder="0" applyAlignment="0" applyProtection="0"/>
    <xf numFmtId="0" fontId="78" fillId="89" borderId="0" applyNumberFormat="0" applyBorder="0" applyAlignment="0" applyProtection="0"/>
    <xf numFmtId="0" fontId="78" fillId="63" borderId="0" applyNumberFormat="0" applyBorder="0" applyAlignment="0" applyProtection="0"/>
    <xf numFmtId="205" fontId="58" fillId="0" borderId="0" applyFont="0" applyFill="0" applyBorder="0" applyAlignment="0" applyProtection="0"/>
    <xf numFmtId="0" fontId="78" fillId="88" borderId="0" applyNumberFormat="0" applyBorder="0" applyAlignment="0" applyProtection="0"/>
    <xf numFmtId="0" fontId="78" fillId="88" borderId="0" applyNumberFormat="0" applyBorder="0" applyAlignment="0" applyProtection="0"/>
    <xf numFmtId="0" fontId="78" fillId="88" borderId="0" applyNumberFormat="0" applyBorder="0" applyAlignment="0" applyProtection="0"/>
    <xf numFmtId="0" fontId="78" fillId="88" borderId="0" applyNumberFormat="0" applyBorder="0" applyAlignment="0" applyProtection="0"/>
    <xf numFmtId="0" fontId="78" fillId="79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87" borderId="0" applyNumberFormat="0" applyBorder="0" applyAlignment="0" applyProtection="0"/>
    <xf numFmtId="0" fontId="78" fillId="86" borderId="0" applyNumberFormat="0" applyBorder="0" applyAlignment="0" applyProtection="0"/>
    <xf numFmtId="0" fontId="78" fillId="85" borderId="0" applyNumberFormat="0" applyBorder="0" applyAlignment="0" applyProtection="0"/>
    <xf numFmtId="205" fontId="58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85" fillId="0" borderId="103" applyNumberFormat="0" applyFill="0" applyAlignment="0" applyProtection="0"/>
    <xf numFmtId="0" fontId="85" fillId="0" borderId="103" applyNumberFormat="0" applyFill="0" applyAlignment="0" applyProtection="0"/>
    <xf numFmtId="0" fontId="85" fillId="0" borderId="103" applyNumberFormat="0" applyFill="0" applyAlignment="0" applyProtection="0"/>
    <xf numFmtId="0" fontId="85" fillId="0" borderId="103" applyNumberFormat="0" applyFill="0" applyAlignment="0" applyProtection="0"/>
    <xf numFmtId="0" fontId="79" fillId="0" borderId="102" applyNumberFormat="0" applyFill="0" applyAlignment="0" applyProtection="0"/>
    <xf numFmtId="0" fontId="84" fillId="68" borderId="94" applyNumberFormat="0" applyAlignment="0" applyProtection="0"/>
    <xf numFmtId="0" fontId="84" fillId="68" borderId="94" applyNumberFormat="0" applyAlignment="0" applyProtection="0"/>
    <xf numFmtId="0" fontId="84" fillId="68" borderId="94" applyNumberFormat="0" applyAlignment="0" applyProtection="0"/>
    <xf numFmtId="0" fontId="84" fillId="68" borderId="94" applyNumberFormat="0" applyAlignment="0" applyProtection="0"/>
    <xf numFmtId="0" fontId="84" fillId="79" borderId="94" applyNumberFormat="0" applyAlignment="0" applyProtection="0"/>
    <xf numFmtId="0" fontId="83" fillId="78" borderId="167" applyNumberFormat="0" applyAlignment="0" applyProtection="0"/>
    <xf numFmtId="0" fontId="83" fillId="78" borderId="167" applyNumberFormat="0" applyAlignment="0" applyProtection="0"/>
    <xf numFmtId="0" fontId="83" fillId="78" borderId="167" applyNumberFormat="0" applyAlignment="0" applyProtection="0"/>
    <xf numFmtId="0" fontId="83" fillId="78" borderId="167" applyNumberFormat="0" applyAlignment="0" applyProtection="0"/>
    <xf numFmtId="0" fontId="82" fillId="77" borderId="163" applyNumberFormat="0" applyAlignment="0" applyProtection="0"/>
    <xf numFmtId="0" fontId="79" fillId="76" borderId="0" applyNumberFormat="0" applyBorder="0" applyAlignment="0" applyProtection="0"/>
    <xf numFmtId="0" fontId="79" fillId="76" borderId="0" applyNumberFormat="0" applyBorder="0" applyAlignment="0" applyProtection="0"/>
    <xf numFmtId="0" fontId="79" fillId="76" borderId="0" applyNumberFormat="0" applyBorder="0" applyAlignment="0" applyProtection="0"/>
    <xf numFmtId="0" fontId="79" fillId="76" borderId="0" applyNumberFormat="0" applyBorder="0" applyAlignment="0" applyProtection="0"/>
    <xf numFmtId="0" fontId="79" fillId="76" borderId="0" applyNumberFormat="0" applyBorder="0" applyAlignment="0" applyProtection="0"/>
    <xf numFmtId="0" fontId="19" fillId="71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66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5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1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7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67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69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6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4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0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8" borderId="0" applyNumberFormat="0" applyBorder="0" applyAlignment="0" applyProtection="0"/>
    <xf numFmtId="0" fontId="75" fillId="37" borderId="0" applyNumberFormat="0" applyBorder="0" applyAlignment="0" applyProtection="0"/>
    <xf numFmtId="0" fontId="75" fillId="34" borderId="0" applyNumberFormat="0" applyBorder="0" applyAlignment="0" applyProtection="0"/>
    <xf numFmtId="0" fontId="75" fillId="31" borderId="0" applyNumberFormat="0" applyBorder="0" applyAlignment="0" applyProtection="0"/>
    <xf numFmtId="0" fontId="75" fillId="28" borderId="0" applyNumberFormat="0" applyBorder="0" applyAlignment="0" applyProtection="0"/>
    <xf numFmtId="0" fontId="75" fillId="25" borderId="0" applyNumberFormat="0" applyBorder="0" applyAlignment="0" applyProtection="0"/>
    <xf numFmtId="0" fontId="75" fillId="22" borderId="0" applyNumberFormat="0" applyBorder="0" applyAlignment="0" applyProtection="0"/>
    <xf numFmtId="0" fontId="75" fillId="36" borderId="0" applyNumberFormat="0" applyBorder="0" applyAlignment="0" applyProtection="0"/>
    <xf numFmtId="0" fontId="75" fillId="33" borderId="0" applyNumberFormat="0" applyBorder="0" applyAlignment="0" applyProtection="0"/>
    <xf numFmtId="0" fontId="75" fillId="30" borderId="0" applyNumberFormat="0" applyBorder="0" applyAlignment="0" applyProtection="0"/>
    <xf numFmtId="0" fontId="75" fillId="27" borderId="0" applyNumberFormat="0" applyBorder="0" applyAlignment="0" applyProtection="0"/>
    <xf numFmtId="0" fontId="75" fillId="24" borderId="0" applyNumberFormat="0" applyBorder="0" applyAlignment="0" applyProtection="0"/>
    <xf numFmtId="0" fontId="75" fillId="21" borderId="0" applyNumberFormat="0" applyBorder="0" applyAlignment="0" applyProtection="0"/>
    <xf numFmtId="4" fontId="3" fillId="2" borderId="163" applyNumberFormat="0" applyProtection="0">
      <alignment horizontal="left" vertical="center" indent="1"/>
    </xf>
    <xf numFmtId="4" fontId="3" fillId="2" borderId="163" applyNumberFormat="0" applyProtection="0">
      <alignment horizontal="left" vertical="center" indent="1"/>
    </xf>
    <xf numFmtId="4" fontId="3" fillId="2" borderId="163" applyNumberFormat="0" applyProtection="0">
      <alignment horizontal="left" vertical="center" indent="1"/>
    </xf>
    <xf numFmtId="4" fontId="3" fillId="2" borderId="163" applyNumberFormat="0" applyProtection="0">
      <alignment horizontal="left" vertical="center" indent="1"/>
    </xf>
    <xf numFmtId="4" fontId="3" fillId="2" borderId="163" applyNumberFormat="0" applyProtection="0">
      <alignment horizontal="left" vertical="center" indent="1"/>
    </xf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111" applyNumberFormat="0" applyFill="0" applyAlignment="0" applyProtection="0"/>
    <xf numFmtId="0" fontId="71" fillId="0" borderId="0" applyNumberFormat="0" applyFill="0" applyBorder="0">
      <alignment vertical="center"/>
    </xf>
    <xf numFmtId="0" fontId="118" fillId="0" borderId="112" applyNumberFormat="0" applyFill="0" applyAlignment="0" applyProtection="0"/>
    <xf numFmtId="0" fontId="118" fillId="0" borderId="98" applyNumberFormat="0" applyFill="0" applyAlignment="0" applyProtection="0"/>
    <xf numFmtId="0" fontId="118" fillId="0" borderId="98" applyNumberFormat="0" applyFill="0" applyAlignment="0" applyProtection="0"/>
    <xf numFmtId="0" fontId="118" fillId="0" borderId="98" applyNumberFormat="0" applyFill="0" applyAlignment="0" applyProtection="0"/>
    <xf numFmtId="0" fontId="118" fillId="0" borderId="98" applyNumberFormat="0" applyFill="0" applyAlignment="0" applyProtection="0"/>
    <xf numFmtId="0" fontId="89" fillId="0" borderId="113" applyNumberFormat="0" applyFill="0" applyAlignment="0" applyProtection="0"/>
    <xf numFmtId="0" fontId="89" fillId="0" borderId="114" applyNumberFormat="0" applyFill="0" applyAlignment="0" applyProtection="0"/>
    <xf numFmtId="0" fontId="89" fillId="0" borderId="114" applyNumberFormat="0" applyFill="0" applyAlignment="0" applyProtection="0"/>
    <xf numFmtId="0" fontId="89" fillId="0" borderId="114" applyNumberFormat="0" applyFill="0" applyAlignment="0" applyProtection="0"/>
    <xf numFmtId="0" fontId="89" fillId="0" borderId="114" applyNumberFormat="0" applyFill="0" applyAlignment="0" applyProtection="0"/>
    <xf numFmtId="0" fontId="113" fillId="0" borderId="0" applyNumberFormat="0" applyFill="0" applyBorder="0" applyAlignment="0" applyProtection="0"/>
    <xf numFmtId="0" fontId="87" fillId="0" borderId="115" applyNumberFormat="0" applyFill="0" applyAlignment="0" applyProtection="0"/>
    <xf numFmtId="0" fontId="71" fillId="0" borderId="0" applyNumberFormat="0" applyFill="0" applyBorder="0">
      <alignment vertical="center"/>
    </xf>
    <xf numFmtId="0" fontId="71" fillId="0" borderId="0" applyNumberFormat="0" applyFill="0" applyBorder="0">
      <alignment vertical="center"/>
    </xf>
    <xf numFmtId="0" fontId="71" fillId="0" borderId="0" applyNumberFormat="0" applyFill="0" applyBorder="0">
      <alignment vertical="center"/>
    </xf>
    <xf numFmtId="0" fontId="71" fillId="0" borderId="0" applyNumberFormat="0" applyFill="0" applyBorder="0">
      <alignment vertical="center"/>
    </xf>
    <xf numFmtId="0" fontId="71" fillId="0" borderId="0" applyNumberFormat="0" applyFill="0" applyBorder="0">
      <alignment vertical="center"/>
    </xf>
    <xf numFmtId="43" fontId="19" fillId="0" borderId="0" applyFont="0" applyFill="0" applyBorder="0" applyAlignment="0" applyProtection="0"/>
    <xf numFmtId="0" fontId="3" fillId="17" borderId="0"/>
    <xf numFmtId="0" fontId="82" fillId="77" borderId="195" applyNumberFormat="0" applyAlignment="0" applyProtection="0"/>
    <xf numFmtId="0" fontId="90" fillId="74" borderId="195" applyNumberFormat="0" applyAlignment="0" applyProtection="0"/>
    <xf numFmtId="0" fontId="3" fillId="73" borderId="195" applyNumberFormat="0" applyFont="0" applyAlignment="0" applyProtection="0"/>
    <xf numFmtId="0" fontId="100" fillId="77" borderId="196" applyNumberFormat="0" applyAlignment="0" applyProtection="0"/>
    <xf numFmtId="4" fontId="3" fillId="56" borderId="195" applyNumberFormat="0" applyProtection="0">
      <alignment vertical="center"/>
    </xf>
    <xf numFmtId="4" fontId="103" fillId="92" borderId="195" applyNumberFormat="0" applyProtection="0">
      <alignment vertical="center"/>
    </xf>
    <xf numFmtId="4" fontId="3" fillId="92" borderId="195" applyNumberFormat="0" applyProtection="0">
      <alignment horizontal="left" vertical="center" indent="1"/>
    </xf>
    <xf numFmtId="0" fontId="104" fillId="56" borderId="197" applyNumberFormat="0" applyProtection="0">
      <alignment horizontal="left" vertical="top" indent="1"/>
    </xf>
    <xf numFmtId="4" fontId="3" fillId="2" borderId="195" applyNumberFormat="0" applyProtection="0">
      <alignment horizontal="left" vertical="center" indent="1"/>
    </xf>
    <xf numFmtId="4" fontId="3" fillId="40" borderId="195" applyNumberFormat="0" applyProtection="0">
      <alignment horizontal="right" vertical="center"/>
    </xf>
    <xf numFmtId="4" fontId="3" fillId="94" borderId="195" applyNumberFormat="0" applyProtection="0">
      <alignment horizontal="right" vertical="center"/>
    </xf>
    <xf numFmtId="4" fontId="3" fillId="52" borderId="198" applyNumberFormat="0" applyProtection="0">
      <alignment horizontal="right" vertical="center"/>
    </xf>
    <xf numFmtId="4" fontId="3" fillId="47" borderId="195" applyNumberFormat="0" applyProtection="0">
      <alignment horizontal="right" vertical="center"/>
    </xf>
    <xf numFmtId="4" fontId="3" fillId="50" borderId="195" applyNumberFormat="0" applyProtection="0">
      <alignment horizontal="right" vertical="center"/>
    </xf>
    <xf numFmtId="4" fontId="3" fillId="54" borderId="195" applyNumberFormat="0" applyProtection="0">
      <alignment horizontal="right" vertical="center"/>
    </xf>
    <xf numFmtId="4" fontId="3" fillId="53" borderId="195" applyNumberFormat="0" applyProtection="0">
      <alignment horizontal="right" vertical="center"/>
    </xf>
    <xf numFmtId="4" fontId="3" fillId="95" borderId="195" applyNumberFormat="0" applyProtection="0">
      <alignment horizontal="right" vertical="center"/>
    </xf>
    <xf numFmtId="4" fontId="3" fillId="46" borderId="195" applyNumberFormat="0" applyProtection="0">
      <alignment horizontal="right" vertical="center"/>
    </xf>
    <xf numFmtId="4" fontId="3" fillId="96" borderId="198" applyNumberFormat="0" applyProtection="0">
      <alignment horizontal="left" vertical="center" indent="1"/>
    </xf>
    <xf numFmtId="4" fontId="8" fillId="97" borderId="198" applyNumberFormat="0" applyProtection="0">
      <alignment horizontal="left" vertical="center" indent="1"/>
    </xf>
    <xf numFmtId="4" fontId="8" fillId="97" borderId="198" applyNumberFormat="0" applyProtection="0">
      <alignment horizontal="left" vertical="center" indent="1"/>
    </xf>
    <xf numFmtId="4" fontId="3" fillId="93" borderId="195" applyNumberFormat="0" applyProtection="0">
      <alignment horizontal="right" vertical="center"/>
    </xf>
    <xf numFmtId="4" fontId="3" fillId="6" borderId="198" applyNumberFormat="0" applyProtection="0">
      <alignment horizontal="left" vertical="center" indent="1"/>
    </xf>
    <xf numFmtId="4" fontId="3" fillId="93" borderId="198" applyNumberFormat="0" applyProtection="0">
      <alignment horizontal="left" vertical="center" indent="1"/>
    </xf>
    <xf numFmtId="0" fontId="3" fillId="3" borderId="195" applyNumberFormat="0" applyProtection="0">
      <alignment horizontal="left" vertical="center" indent="1"/>
    </xf>
    <xf numFmtId="0" fontId="3" fillId="97" borderId="197" applyNumberFormat="0" applyProtection="0">
      <alignment horizontal="left" vertical="top" indent="1"/>
    </xf>
    <xf numFmtId="0" fontId="3" fillId="4" borderId="195" applyNumberFormat="0" applyProtection="0">
      <alignment horizontal="left" vertical="center" indent="1"/>
    </xf>
    <xf numFmtId="0" fontId="3" fillId="93" borderId="197" applyNumberFormat="0" applyProtection="0">
      <alignment horizontal="left" vertical="top" indent="1"/>
    </xf>
    <xf numFmtId="0" fontId="3" fillId="5" borderId="195" applyNumberFormat="0" applyProtection="0">
      <alignment horizontal="left" vertical="center" indent="1"/>
    </xf>
    <xf numFmtId="0" fontId="3" fillId="5" borderId="197" applyNumberFormat="0" applyProtection="0">
      <alignment horizontal="left" vertical="top" indent="1"/>
    </xf>
    <xf numFmtId="0" fontId="3" fillId="6" borderId="195" applyNumberFormat="0" applyProtection="0">
      <alignment horizontal="left" vertical="center" indent="1"/>
    </xf>
    <xf numFmtId="0" fontId="3" fillId="6" borderId="197" applyNumberFormat="0" applyProtection="0">
      <alignment horizontal="left" vertical="top" indent="1"/>
    </xf>
    <xf numFmtId="0" fontId="4" fillId="97" borderId="199" applyBorder="0"/>
    <xf numFmtId="4" fontId="107" fillId="57" borderId="197" applyNumberFormat="0" applyProtection="0">
      <alignment vertical="center"/>
    </xf>
    <xf numFmtId="4" fontId="107" fillId="3" borderId="197" applyNumberFormat="0" applyProtection="0">
      <alignment horizontal="left" vertical="center" indent="1"/>
    </xf>
    <xf numFmtId="0" fontId="107" fillId="57" borderId="197" applyNumberFormat="0" applyProtection="0">
      <alignment horizontal="left" vertical="top" indent="1"/>
    </xf>
    <xf numFmtId="4" fontId="3" fillId="0" borderId="195" applyNumberFormat="0" applyProtection="0">
      <alignment horizontal="right" vertical="center"/>
    </xf>
    <xf numFmtId="4" fontId="103" fillId="11" borderId="195" applyNumberFormat="0" applyProtection="0">
      <alignment horizontal="right" vertical="center"/>
    </xf>
    <xf numFmtId="4" fontId="3" fillId="2" borderId="195" applyNumberFormat="0" applyProtection="0">
      <alignment horizontal="left" vertical="center" indent="1"/>
    </xf>
    <xf numFmtId="0" fontId="107" fillId="93" borderId="197" applyNumberFormat="0" applyProtection="0">
      <alignment horizontal="left" vertical="top" indent="1"/>
    </xf>
    <xf numFmtId="4" fontId="110" fillId="100" borderId="198" applyNumberFormat="0" applyProtection="0">
      <alignment horizontal="left" vertical="center" indent="1"/>
    </xf>
    <xf numFmtId="4" fontId="112" fillId="98" borderId="195" applyNumberFormat="0" applyProtection="0">
      <alignment horizontal="right" vertical="center"/>
    </xf>
    <xf numFmtId="0" fontId="87" fillId="0" borderId="200" applyNumberFormat="0" applyFill="0" applyAlignment="0" applyProtection="0"/>
    <xf numFmtId="4" fontId="3" fillId="2" borderId="204" applyNumberFormat="0" applyProtection="0">
      <alignment horizontal="left" vertical="center" indent="1"/>
    </xf>
    <xf numFmtId="4" fontId="3" fillId="2" borderId="204" applyNumberFormat="0" applyProtection="0">
      <alignment horizontal="left" vertical="center" indent="1"/>
    </xf>
    <xf numFmtId="0" fontId="3" fillId="3" borderId="204" applyNumberFormat="0" applyProtection="0">
      <alignment horizontal="left" vertical="center" indent="1"/>
    </xf>
    <xf numFmtId="4" fontId="3" fillId="0" borderId="204" applyNumberFormat="0" applyProtection="0">
      <alignment horizontal="right" vertical="center"/>
    </xf>
    <xf numFmtId="0" fontId="3" fillId="4" borderId="204" applyNumberFormat="0" applyProtection="0">
      <alignment horizontal="left" vertical="center" indent="1"/>
    </xf>
    <xf numFmtId="0" fontId="3" fillId="5" borderId="204" applyNumberFormat="0" applyProtection="0">
      <alignment horizontal="left" vertical="center" indent="1"/>
    </xf>
    <xf numFmtId="0" fontId="3" fillId="6" borderId="204" applyNumberFormat="0" applyProtection="0">
      <alignment horizontal="left" vertical="center" indent="1"/>
    </xf>
    <xf numFmtId="0" fontId="82" fillId="77" borderId="204" applyNumberFormat="0" applyAlignment="0" applyProtection="0"/>
    <xf numFmtId="0" fontId="90" fillId="74" borderId="204" applyNumberFormat="0" applyAlignment="0" applyProtection="0"/>
    <xf numFmtId="0" fontId="3" fillId="73" borderId="204" applyNumberFormat="0" applyFont="0" applyAlignment="0" applyProtection="0"/>
    <xf numFmtId="0" fontId="100" fillId="77" borderId="196" applyNumberFormat="0" applyAlignment="0" applyProtection="0"/>
    <xf numFmtId="4" fontId="3" fillId="56" borderId="204" applyNumberFormat="0" applyProtection="0">
      <alignment vertical="center"/>
    </xf>
    <xf numFmtId="4" fontId="103" fillId="92" borderId="204" applyNumberFormat="0" applyProtection="0">
      <alignment vertical="center"/>
    </xf>
    <xf numFmtId="4" fontId="3" fillId="92" borderId="204" applyNumberFormat="0" applyProtection="0">
      <alignment horizontal="left" vertical="center" indent="1"/>
    </xf>
    <xf numFmtId="4" fontId="3" fillId="40" borderId="204" applyNumberFormat="0" applyProtection="0">
      <alignment horizontal="right" vertical="center"/>
    </xf>
    <xf numFmtId="4" fontId="3" fillId="94" borderId="204" applyNumberFormat="0" applyProtection="0">
      <alignment horizontal="right" vertical="center"/>
    </xf>
    <xf numFmtId="4" fontId="3" fillId="52" borderId="205" applyNumberFormat="0" applyProtection="0">
      <alignment horizontal="right" vertical="center"/>
    </xf>
    <xf numFmtId="4" fontId="3" fillId="47" borderId="204" applyNumberFormat="0" applyProtection="0">
      <alignment horizontal="right" vertical="center"/>
    </xf>
    <xf numFmtId="4" fontId="3" fillId="50" borderId="204" applyNumberFormat="0" applyProtection="0">
      <alignment horizontal="right" vertical="center"/>
    </xf>
    <xf numFmtId="4" fontId="3" fillId="54" borderId="204" applyNumberFormat="0" applyProtection="0">
      <alignment horizontal="right" vertical="center"/>
    </xf>
    <xf numFmtId="4" fontId="3" fillId="53" borderId="204" applyNumberFormat="0" applyProtection="0">
      <alignment horizontal="right" vertical="center"/>
    </xf>
    <xf numFmtId="4" fontId="3" fillId="95" borderId="204" applyNumberFormat="0" applyProtection="0">
      <alignment horizontal="right" vertical="center"/>
    </xf>
    <xf numFmtId="4" fontId="3" fillId="46" borderId="204" applyNumberFormat="0" applyProtection="0">
      <alignment horizontal="right" vertical="center"/>
    </xf>
    <xf numFmtId="4" fontId="3" fillId="96" borderId="205" applyNumberFormat="0" applyProtection="0">
      <alignment horizontal="left" vertical="center" indent="1"/>
    </xf>
    <xf numFmtId="4" fontId="8" fillId="97" borderId="205" applyNumberFormat="0" applyProtection="0">
      <alignment horizontal="left" vertical="center" indent="1"/>
    </xf>
    <xf numFmtId="4" fontId="8" fillId="97" borderId="205" applyNumberFormat="0" applyProtection="0">
      <alignment horizontal="left" vertical="center" indent="1"/>
    </xf>
    <xf numFmtId="4" fontId="3" fillId="93" borderId="204" applyNumberFormat="0" applyProtection="0">
      <alignment horizontal="right" vertical="center"/>
    </xf>
    <xf numFmtId="4" fontId="3" fillId="6" borderId="205" applyNumberFormat="0" applyProtection="0">
      <alignment horizontal="left" vertical="center" indent="1"/>
    </xf>
    <xf numFmtId="4" fontId="3" fillId="93" borderId="205" applyNumberFormat="0" applyProtection="0">
      <alignment horizontal="left" vertical="center" indent="1"/>
    </xf>
    <xf numFmtId="0" fontId="150" fillId="17" borderId="0"/>
    <xf numFmtId="4" fontId="103" fillId="11" borderId="204" applyNumberFormat="0" applyProtection="0">
      <alignment horizontal="right" vertical="center"/>
    </xf>
    <xf numFmtId="4" fontId="110" fillId="100" borderId="205" applyNumberFormat="0" applyProtection="0">
      <alignment horizontal="left" vertical="center" indent="1"/>
    </xf>
    <xf numFmtId="4" fontId="112" fillId="98" borderId="204" applyNumberFormat="0" applyProtection="0">
      <alignment horizontal="right" vertical="center"/>
    </xf>
    <xf numFmtId="0" fontId="87" fillId="0" borderId="200" applyNumberFormat="0" applyFill="0" applyAlignment="0" applyProtection="0"/>
    <xf numFmtId="4" fontId="3" fillId="0" borderId="204" applyNumberFormat="0" applyProtection="0">
      <alignment horizontal="right" vertical="center"/>
    </xf>
    <xf numFmtId="4" fontId="3" fillId="2" borderId="204" applyNumberFormat="0" applyProtection="0">
      <alignment horizontal="left" vertical="center" indent="1"/>
    </xf>
    <xf numFmtId="0" fontId="150" fillId="17" borderId="0"/>
    <xf numFmtId="0" fontId="3" fillId="17" borderId="0"/>
    <xf numFmtId="4" fontId="105" fillId="6" borderId="197" applyNumberFormat="0" applyProtection="0">
      <alignment horizontal="right" vertical="center"/>
    </xf>
    <xf numFmtId="0" fontId="8" fillId="0" borderId="0"/>
    <xf numFmtId="0" fontId="105" fillId="57" borderId="197" applyNumberFormat="0" applyProtection="0">
      <alignment horizontal="left" vertical="top" indent="1"/>
    </xf>
    <xf numFmtId="0" fontId="8" fillId="98" borderId="206" applyNumberFormat="0">
      <protection locked="0"/>
    </xf>
    <xf numFmtId="4" fontId="111" fillId="6" borderId="197" applyNumberFormat="0" applyProtection="0">
      <alignment horizontal="right" vertical="center"/>
    </xf>
    <xf numFmtId="0" fontId="8" fillId="6" borderId="197" applyNumberFormat="0" applyProtection="0">
      <alignment horizontal="left" vertical="top" indent="1"/>
    </xf>
    <xf numFmtId="4" fontId="105" fillId="57" borderId="197" applyNumberFormat="0" applyProtection="0">
      <alignment horizontal="left" vertical="center" indent="1"/>
    </xf>
    <xf numFmtId="0" fontId="8" fillId="6" borderId="197" applyNumberFormat="0" applyProtection="0">
      <alignment horizontal="left" vertical="center" indent="1"/>
    </xf>
    <xf numFmtId="0" fontId="8" fillId="5" borderId="197" applyNumberFormat="0" applyProtection="0">
      <alignment horizontal="left" vertical="top" indent="1"/>
    </xf>
    <xf numFmtId="0" fontId="8" fillId="93" borderId="197" applyNumberFormat="0" applyProtection="0">
      <alignment horizontal="left" vertical="top" indent="1"/>
    </xf>
    <xf numFmtId="0" fontId="8" fillId="5" borderId="197" applyNumberFormat="0" applyProtection="0">
      <alignment horizontal="left" vertical="center" indent="1"/>
    </xf>
    <xf numFmtId="0" fontId="8" fillId="93" borderId="197" applyNumberFormat="0" applyProtection="0">
      <alignment horizontal="left" vertical="center" indent="1"/>
    </xf>
    <xf numFmtId="0" fontId="105" fillId="93" borderId="197" applyNumberFormat="0" applyProtection="0">
      <alignment horizontal="left" vertical="top" indent="1"/>
    </xf>
    <xf numFmtId="4" fontId="105" fillId="45" borderId="197" applyNumberFormat="0" applyProtection="0">
      <alignment horizontal="right" vertical="center"/>
    </xf>
    <xf numFmtId="4" fontId="108" fillId="6" borderId="197" applyNumberFormat="0" applyProtection="0">
      <alignment horizontal="right" vertical="center"/>
    </xf>
    <xf numFmtId="4" fontId="108" fillId="57" borderId="197" applyNumberFormat="0" applyProtection="0">
      <alignment vertical="center"/>
    </xf>
    <xf numFmtId="4" fontId="105" fillId="93" borderId="197" applyNumberFormat="0" applyProtection="0">
      <alignment horizontal="left" vertical="center" indent="1"/>
    </xf>
    <xf numFmtId="0" fontId="8" fillId="97" borderId="197" applyNumberFormat="0" applyProtection="0">
      <alignment horizontal="left" vertical="top" indent="1"/>
    </xf>
    <xf numFmtId="0" fontId="8" fillId="97" borderId="197" applyNumberFormat="0" applyProtection="0">
      <alignment horizontal="left" vertical="center" indent="1"/>
    </xf>
    <xf numFmtId="165" fontId="8" fillId="0" borderId="0" applyFont="0" applyFill="0" applyBorder="0" applyAlignment="0" applyProtection="0"/>
    <xf numFmtId="4" fontId="105" fillId="93" borderId="197" applyNumberFormat="0" applyProtection="0">
      <alignment horizontal="right" vertical="center"/>
    </xf>
    <xf numFmtId="4" fontId="101" fillId="56" borderId="197" applyNumberFormat="0" applyProtection="0">
      <alignment vertical="center"/>
    </xf>
    <xf numFmtId="4" fontId="105" fillId="95" borderId="197" applyNumberFormat="0" applyProtection="0">
      <alignment horizontal="right" vertical="center"/>
    </xf>
    <xf numFmtId="4" fontId="105" fillId="40" borderId="197" applyNumberFormat="0" applyProtection="0">
      <alignment horizontal="right" vertical="center"/>
    </xf>
    <xf numFmtId="0" fontId="8" fillId="0" borderId="0"/>
    <xf numFmtId="0" fontId="101" fillId="56" borderId="197" applyNumberFormat="0" applyProtection="0">
      <alignment horizontal="left" vertical="top" indent="1"/>
    </xf>
    <xf numFmtId="4" fontId="101" fillId="56" borderId="197" applyNumberFormat="0" applyProtection="0">
      <alignment horizontal="left" vertical="center" indent="1"/>
    </xf>
    <xf numFmtId="4" fontId="102" fillId="56" borderId="197" applyNumberFormat="0" applyProtection="0">
      <alignment vertical="center"/>
    </xf>
    <xf numFmtId="4" fontId="105" fillId="46" borderId="197" applyNumberFormat="0" applyProtection="0">
      <alignment horizontal="right" vertical="center"/>
    </xf>
    <xf numFmtId="4" fontId="105" fillId="53" borderId="197" applyNumberFormat="0" applyProtection="0">
      <alignment horizontal="right" vertical="center"/>
    </xf>
    <xf numFmtId="4" fontId="105" fillId="54" borderId="197" applyNumberFormat="0" applyProtection="0">
      <alignment horizontal="right" vertical="center"/>
    </xf>
    <xf numFmtId="4" fontId="105" fillId="50" borderId="197" applyNumberFormat="0" applyProtection="0">
      <alignment horizontal="right" vertical="center"/>
    </xf>
    <xf numFmtId="4" fontId="103" fillId="99" borderId="206" applyNumberFormat="0" applyProtection="0">
      <alignment vertical="center"/>
    </xf>
    <xf numFmtId="4" fontId="105" fillId="47" borderId="197" applyNumberFormat="0" applyProtection="0">
      <alignment horizontal="right" vertical="center"/>
    </xf>
    <xf numFmtId="0" fontId="3" fillId="101" borderId="206"/>
    <xf numFmtId="4" fontId="105" fillId="52" borderId="197" applyNumberFormat="0" applyProtection="0">
      <alignment horizontal="right" vertical="center"/>
    </xf>
    <xf numFmtId="0" fontId="3" fillId="17" borderId="0"/>
    <xf numFmtId="4" fontId="105" fillId="57" borderId="197" applyNumberFormat="0" applyProtection="0">
      <alignment vertical="center"/>
    </xf>
    <xf numFmtId="0" fontId="3" fillId="17" borderId="0"/>
    <xf numFmtId="165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4" fontId="3" fillId="56" borderId="204" applyNumberFormat="0" applyProtection="0">
      <alignment vertical="center"/>
    </xf>
    <xf numFmtId="4" fontId="103" fillId="92" borderId="204" applyNumberFormat="0" applyProtection="0">
      <alignment vertical="center"/>
    </xf>
    <xf numFmtId="4" fontId="3" fillId="92" borderId="204" applyNumberFormat="0" applyProtection="0">
      <alignment horizontal="left" vertical="center" indent="1"/>
    </xf>
    <xf numFmtId="0" fontId="104" fillId="56" borderId="197" applyNumberFormat="0" applyProtection="0">
      <alignment horizontal="left" vertical="top" indent="1"/>
    </xf>
    <xf numFmtId="4" fontId="3" fillId="2" borderId="204" applyNumberFormat="0" applyProtection="0">
      <alignment horizontal="left" vertical="center" indent="1"/>
    </xf>
    <xf numFmtId="4" fontId="3" fillId="40" borderId="204" applyNumberFormat="0" applyProtection="0">
      <alignment horizontal="right" vertical="center"/>
    </xf>
    <xf numFmtId="4" fontId="3" fillId="94" borderId="204" applyNumberFormat="0" applyProtection="0">
      <alignment horizontal="right" vertical="center"/>
    </xf>
    <xf numFmtId="4" fontId="3" fillId="52" borderId="205" applyNumberFormat="0" applyProtection="0">
      <alignment horizontal="right" vertical="center"/>
    </xf>
    <xf numFmtId="4" fontId="3" fillId="47" borderId="204" applyNumberFormat="0" applyProtection="0">
      <alignment horizontal="right" vertical="center"/>
    </xf>
    <xf numFmtId="4" fontId="3" fillId="50" borderId="204" applyNumberFormat="0" applyProtection="0">
      <alignment horizontal="right" vertical="center"/>
    </xf>
    <xf numFmtId="4" fontId="3" fillId="54" borderId="204" applyNumberFormat="0" applyProtection="0">
      <alignment horizontal="right" vertical="center"/>
    </xf>
    <xf numFmtId="4" fontId="3" fillId="53" borderId="204" applyNumberFormat="0" applyProtection="0">
      <alignment horizontal="right" vertical="center"/>
    </xf>
    <xf numFmtId="4" fontId="3" fillId="95" borderId="204" applyNumberFormat="0" applyProtection="0">
      <alignment horizontal="right" vertical="center"/>
    </xf>
    <xf numFmtId="4" fontId="3" fillId="46" borderId="204" applyNumberFormat="0" applyProtection="0">
      <alignment horizontal="right" vertical="center"/>
    </xf>
    <xf numFmtId="4" fontId="3" fillId="96" borderId="205" applyNumberFormat="0" applyProtection="0">
      <alignment horizontal="left" vertical="center" indent="1"/>
    </xf>
    <xf numFmtId="4" fontId="8" fillId="97" borderId="205" applyNumberFormat="0" applyProtection="0">
      <alignment horizontal="left" vertical="center" indent="1"/>
    </xf>
    <xf numFmtId="4" fontId="8" fillId="97" borderId="205" applyNumberFormat="0" applyProtection="0">
      <alignment horizontal="left" vertical="center" indent="1"/>
    </xf>
    <xf numFmtId="4" fontId="3" fillId="93" borderId="204" applyNumberFormat="0" applyProtection="0">
      <alignment horizontal="right" vertical="center"/>
    </xf>
    <xf numFmtId="4" fontId="3" fillId="6" borderId="205" applyNumberFormat="0" applyProtection="0">
      <alignment horizontal="left" vertical="center" indent="1"/>
    </xf>
    <xf numFmtId="4" fontId="3" fillId="93" borderId="205" applyNumberFormat="0" applyProtection="0">
      <alignment horizontal="left" vertical="center" indent="1"/>
    </xf>
    <xf numFmtId="0" fontId="3" fillId="3" borderId="204" applyNumberFormat="0" applyProtection="0">
      <alignment horizontal="left" vertical="center" indent="1"/>
    </xf>
    <xf numFmtId="0" fontId="3" fillId="97" borderId="197" applyNumberFormat="0" applyProtection="0">
      <alignment horizontal="left" vertical="top" indent="1"/>
    </xf>
    <xf numFmtId="0" fontId="3" fillId="4" borderId="204" applyNumberFormat="0" applyProtection="0">
      <alignment horizontal="left" vertical="center" indent="1"/>
    </xf>
    <xf numFmtId="0" fontId="3" fillId="93" borderId="197" applyNumberFormat="0" applyProtection="0">
      <alignment horizontal="left" vertical="top" indent="1"/>
    </xf>
    <xf numFmtId="0" fontId="3" fillId="5" borderId="204" applyNumberFormat="0" applyProtection="0">
      <alignment horizontal="left" vertical="center" indent="1"/>
    </xf>
    <xf numFmtId="0" fontId="3" fillId="5" borderId="197" applyNumberFormat="0" applyProtection="0">
      <alignment horizontal="left" vertical="top" indent="1"/>
    </xf>
    <xf numFmtId="0" fontId="3" fillId="6" borderId="204" applyNumberFormat="0" applyProtection="0">
      <alignment horizontal="left" vertical="center" indent="1"/>
    </xf>
    <xf numFmtId="0" fontId="3" fillId="6" borderId="197" applyNumberFormat="0" applyProtection="0">
      <alignment horizontal="left" vertical="top" indent="1"/>
    </xf>
    <xf numFmtId="4" fontId="107" fillId="57" borderId="197" applyNumberFormat="0" applyProtection="0">
      <alignment vertical="center"/>
    </xf>
    <xf numFmtId="4" fontId="103" fillId="99" borderId="206" applyNumberFormat="0" applyProtection="0">
      <alignment vertical="center"/>
    </xf>
    <xf numFmtId="4" fontId="107" fillId="3" borderId="197" applyNumberFormat="0" applyProtection="0">
      <alignment horizontal="left" vertical="center" indent="1"/>
    </xf>
    <xf numFmtId="0" fontId="107" fillId="57" borderId="197" applyNumberFormat="0" applyProtection="0">
      <alignment horizontal="left" vertical="top" indent="1"/>
    </xf>
    <xf numFmtId="4" fontId="103" fillId="11" borderId="204" applyNumberFormat="0" applyProtection="0">
      <alignment horizontal="right" vertical="center"/>
    </xf>
    <xf numFmtId="0" fontId="8" fillId="0" borderId="0"/>
    <xf numFmtId="0" fontId="107" fillId="93" borderId="197" applyNumberFormat="0" applyProtection="0">
      <alignment horizontal="left" vertical="top" indent="1"/>
    </xf>
    <xf numFmtId="4" fontId="110" fillId="100" borderId="205" applyNumberFormat="0" applyProtection="0">
      <alignment horizontal="left" vertical="center" indent="1"/>
    </xf>
    <xf numFmtId="4" fontId="112" fillId="98" borderId="204" applyNumberFormat="0" applyProtection="0">
      <alignment horizontal="right" vertical="center"/>
    </xf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3" fillId="17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151" fillId="0" borderId="0" applyNumberFormat="0" applyFill="0" applyBorder="0" applyAlignment="0" applyProtection="0"/>
    <xf numFmtId="0" fontId="152" fillId="0" borderId="0"/>
    <xf numFmtId="0" fontId="71" fillId="0" borderId="0"/>
    <xf numFmtId="4" fontId="3" fillId="0" borderId="204" applyNumberFormat="0" applyProtection="0">
      <alignment horizontal="right" vertical="center"/>
    </xf>
    <xf numFmtId="0" fontId="8" fillId="104" borderId="196" applyNumberFormat="0" applyProtection="0">
      <alignment horizontal="left" vertical="center" indent="1"/>
    </xf>
    <xf numFmtId="0" fontId="8" fillId="104" borderId="196" applyNumberFormat="0" applyProtection="0">
      <alignment horizontal="left" vertical="center" indent="1"/>
    </xf>
    <xf numFmtId="0" fontId="8" fillId="104" borderId="196" applyNumberFormat="0" applyProtection="0">
      <alignment horizontal="left" vertical="center" indent="1"/>
    </xf>
    <xf numFmtId="0" fontId="8" fillId="104" borderId="196" applyNumberFormat="0" applyProtection="0">
      <alignment horizontal="left" vertical="center" indent="1"/>
    </xf>
    <xf numFmtId="0" fontId="8" fillId="104" borderId="196" applyNumberFormat="0" applyProtection="0">
      <alignment horizontal="left" vertical="center" indent="1"/>
    </xf>
    <xf numFmtId="0" fontId="8" fillId="104" borderId="196" applyNumberFormat="0" applyProtection="0">
      <alignment horizontal="left" vertical="center" indent="1"/>
    </xf>
    <xf numFmtId="0" fontId="8" fillId="104" borderId="196" applyNumberFormat="0" applyProtection="0">
      <alignment horizontal="left" vertical="center" indent="1"/>
    </xf>
    <xf numFmtId="0" fontId="8" fillId="104" borderId="196" applyNumberFormat="0" applyProtection="0">
      <alignment horizontal="left" vertical="center" indent="1"/>
    </xf>
    <xf numFmtId="0" fontId="8" fillId="104" borderId="196" applyNumberFormat="0" applyProtection="0">
      <alignment horizontal="left" vertical="center" indent="1"/>
    </xf>
    <xf numFmtId="0" fontId="8" fillId="104" borderId="196" applyNumberFormat="0" applyProtection="0">
      <alignment horizontal="left" vertical="center" indent="1"/>
    </xf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2" fillId="0" borderId="0"/>
    <xf numFmtId="0" fontId="152" fillId="0" borderId="0"/>
    <xf numFmtId="41" fontId="1" fillId="0" borderId="0" applyFont="0" applyFill="0" applyBorder="0" applyAlignment="0" applyProtection="0"/>
    <xf numFmtId="0" fontId="1" fillId="103" borderId="173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4" borderId="0" applyNumberFormat="0" applyBorder="0" applyAlignment="0" applyProtection="0"/>
    <xf numFmtId="0" fontId="1" fillId="118" borderId="0" applyNumberFormat="0" applyBorder="0" applyAlignment="0" applyProtection="0"/>
    <xf numFmtId="0" fontId="1" fillId="119" borderId="0" applyNumberFormat="0" applyBorder="0" applyAlignment="0" applyProtection="0"/>
    <xf numFmtId="0" fontId="1" fillId="120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128" borderId="0" applyNumberFormat="0" applyBorder="0" applyAlignment="0" applyProtection="0"/>
    <xf numFmtId="0" fontId="1" fillId="129" borderId="0" applyNumberFormat="0" applyBorder="0" applyAlignment="0" applyProtection="0"/>
    <xf numFmtId="0" fontId="1" fillId="122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2" borderId="0" applyNumberFormat="0" applyBorder="0" applyAlignment="0" applyProtection="0"/>
    <xf numFmtId="0" fontId="55" fillId="133" borderId="0" applyNumberFormat="0" applyBorder="0" applyAlignment="0" applyProtection="0"/>
    <xf numFmtId="0" fontId="55" fillId="134" borderId="0" applyNumberFormat="0" applyBorder="0" applyAlignment="0" applyProtection="0"/>
    <xf numFmtId="0" fontId="55" fillId="122" borderId="0" applyNumberFormat="0" applyBorder="0" applyAlignment="0" applyProtection="0"/>
    <xf numFmtId="0" fontId="55" fillId="123" borderId="0" applyNumberFormat="0" applyBorder="0" applyAlignment="0" applyProtection="0"/>
    <xf numFmtId="0" fontId="55" fillId="117" borderId="0" applyNumberFormat="0" applyBorder="0" applyAlignment="0" applyProtection="0"/>
    <xf numFmtId="0" fontId="55" fillId="124" borderId="0" applyNumberFormat="0" applyBorder="0" applyAlignment="0" applyProtection="0"/>
    <xf numFmtId="0" fontId="139" fillId="135" borderId="0" applyNumberFormat="0" applyBorder="0" applyAlignment="0" applyProtection="0"/>
    <xf numFmtId="0" fontId="143" fillId="136" borderId="177" applyNumberFormat="0" applyAlignment="0" applyProtection="0"/>
    <xf numFmtId="0" fontId="145" fillId="137" borderId="180" applyNumberFormat="0" applyAlignment="0" applyProtection="0"/>
    <xf numFmtId="0" fontId="55" fillId="138" borderId="0" applyNumberFormat="0" applyBorder="0" applyAlignment="0" applyProtection="0"/>
    <xf numFmtId="0" fontId="55" fillId="139" borderId="0" applyNumberFormat="0" applyBorder="0" applyAlignment="0" applyProtection="0"/>
    <xf numFmtId="0" fontId="55" fillId="140" borderId="0" applyNumberFormat="0" applyBorder="0" applyAlignment="0" applyProtection="0"/>
    <xf numFmtId="0" fontId="55" fillId="141" borderId="0" applyNumberFormat="0" applyBorder="0" applyAlignment="0" applyProtection="0"/>
    <xf numFmtId="0" fontId="55" fillId="142" borderId="0" applyNumberFormat="0" applyBorder="0" applyAlignment="0" applyProtection="0"/>
    <xf numFmtId="0" fontId="55" fillId="143" borderId="0" applyNumberFormat="0" applyBorder="0" applyAlignment="0" applyProtection="0"/>
    <xf numFmtId="0" fontId="141" fillId="121" borderId="177" applyNumberFormat="0" applyAlignment="0" applyProtection="0"/>
    <xf numFmtId="0" fontId="140" fillId="144" borderId="0" applyNumberFormat="0" applyBorder="0" applyAlignment="0" applyProtection="0"/>
    <xf numFmtId="164" fontId="152" fillId="0" borderId="0" applyFont="0" applyFill="0" applyBorder="0" applyAlignment="0" applyProtection="0"/>
    <xf numFmtId="0" fontId="149" fillId="145" borderId="0" applyNumberFormat="0" applyBorder="0" applyAlignment="0" applyProtection="0"/>
    <xf numFmtId="0" fontId="152" fillId="99" borderId="173" applyNumberFormat="0" applyFont="0" applyAlignment="0" applyProtection="0"/>
    <xf numFmtId="0" fontId="142" fillId="136" borderId="178" applyNumberFormat="0" applyAlignment="0" applyProtection="0"/>
    <xf numFmtId="0" fontId="152" fillId="125" borderId="197" applyNumberFormat="0" applyProtection="0">
      <alignment horizontal="left" vertical="center" indent="1"/>
    </xf>
    <xf numFmtId="4" fontId="105" fillId="125" borderId="197" applyNumberFormat="0" applyProtection="0">
      <alignment horizontal="right" vertical="center"/>
    </xf>
    <xf numFmtId="0" fontId="153" fillId="0" borderId="0" applyNumberFormat="0" applyFill="0" applyBorder="0" applyAlignment="0" applyProtection="0"/>
    <xf numFmtId="0" fontId="137" fillId="0" borderId="207" applyNumberFormat="0" applyFill="0" applyAlignment="0" applyProtection="0"/>
    <xf numFmtId="41" fontId="152" fillId="0" borderId="0" applyFont="0" applyFill="0" applyBorder="0" applyAlignment="0" applyProtection="0"/>
    <xf numFmtId="0" fontId="1" fillId="0" borderId="0"/>
    <xf numFmtId="0" fontId="152" fillId="0" borderId="0"/>
    <xf numFmtId="0" fontId="3" fillId="17" borderId="0"/>
    <xf numFmtId="0" fontId="154" fillId="17" borderId="0"/>
    <xf numFmtId="0" fontId="154" fillId="17" borderId="0"/>
    <xf numFmtId="0" fontId="154" fillId="17" borderId="0"/>
    <xf numFmtId="0" fontId="3" fillId="17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5" fillId="21" borderId="0" applyNumberFormat="0" applyBorder="0" applyAlignment="0" applyProtection="0"/>
    <xf numFmtId="0" fontId="75" fillId="24" borderId="0" applyNumberFormat="0" applyBorder="0" applyAlignment="0" applyProtection="0"/>
    <xf numFmtId="0" fontId="75" fillId="27" borderId="0" applyNumberFormat="0" applyBorder="0" applyAlignment="0" applyProtection="0"/>
    <xf numFmtId="0" fontId="75" fillId="30" borderId="0" applyNumberFormat="0" applyBorder="0" applyAlignment="0" applyProtection="0"/>
    <xf numFmtId="0" fontId="75" fillId="33" borderId="0" applyNumberFormat="0" applyBorder="0" applyAlignment="0" applyProtection="0"/>
    <xf numFmtId="0" fontId="75" fillId="36" borderId="0" applyNumberFormat="0" applyBorder="0" applyAlignment="0" applyProtection="0"/>
    <xf numFmtId="0" fontId="75" fillId="22" borderId="0" applyNumberFormat="0" applyBorder="0" applyAlignment="0" applyProtection="0"/>
    <xf numFmtId="0" fontId="75" fillId="25" borderId="0" applyNumberFormat="0" applyBorder="0" applyAlignment="0" applyProtection="0"/>
    <xf numFmtId="0" fontId="75" fillId="28" borderId="0" applyNumberFormat="0" applyBorder="0" applyAlignment="0" applyProtection="0"/>
    <xf numFmtId="0" fontId="75" fillId="31" borderId="0" applyNumberFormat="0" applyBorder="0" applyAlignment="0" applyProtection="0"/>
    <xf numFmtId="0" fontId="75" fillId="34" borderId="0" applyNumberFormat="0" applyBorder="0" applyAlignment="0" applyProtection="0"/>
    <xf numFmtId="0" fontId="75" fillId="37" borderId="0" applyNumberFormat="0" applyBorder="0" applyAlignment="0" applyProtection="0"/>
    <xf numFmtId="0" fontId="76" fillId="23" borderId="0" applyNumberFormat="0" applyBorder="0" applyAlignment="0" applyProtection="0"/>
    <xf numFmtId="0" fontId="76" fillId="26" borderId="0" applyNumberFormat="0" applyBorder="0" applyAlignment="0" applyProtection="0"/>
    <xf numFmtId="0" fontId="76" fillId="29" borderId="0" applyNumberFormat="0" applyBorder="0" applyAlignment="0" applyProtection="0"/>
    <xf numFmtId="0" fontId="76" fillId="32" borderId="0" applyNumberFormat="0" applyBorder="0" applyAlignment="0" applyProtection="0"/>
    <xf numFmtId="0" fontId="76" fillId="35" borderId="0" applyNumberFormat="0" applyBorder="0" applyAlignment="0" applyProtection="0"/>
    <xf numFmtId="0" fontId="76" fillId="38" borderId="0" applyNumberFormat="0" applyBorder="0" applyAlignment="0" applyProtection="0"/>
    <xf numFmtId="0" fontId="79" fillId="76" borderId="0" applyNumberFormat="0" applyBorder="0" applyAlignment="0" applyProtection="0"/>
    <xf numFmtId="0" fontId="83" fillId="78" borderId="194" applyNumberFormat="0" applyAlignment="0" applyProtection="0"/>
    <xf numFmtId="0" fontId="84" fillId="68" borderId="94" applyNumberFormat="0" applyAlignment="0" applyProtection="0"/>
    <xf numFmtId="0" fontId="85" fillId="0" borderId="103" applyNumberFormat="0" applyFill="0" applyAlignment="0" applyProtection="0"/>
    <xf numFmtId="0" fontId="78" fillId="68" borderId="0" applyNumberFormat="0" applyBorder="0" applyAlignment="0" applyProtection="0"/>
    <xf numFmtId="0" fontId="78" fillId="88" borderId="0" applyNumberFormat="0" applyBorder="0" applyAlignment="0" applyProtection="0"/>
    <xf numFmtId="0" fontId="78" fillId="89" borderId="0" applyNumberFormat="0" applyBorder="0" applyAlignment="0" applyProtection="0"/>
    <xf numFmtId="0" fontId="78" fillId="91" borderId="0" applyNumberFormat="0" applyBorder="0" applyAlignment="0" applyProtection="0"/>
    <xf numFmtId="0" fontId="90" fillId="74" borderId="194" applyNumberFormat="0" applyAlignment="0" applyProtection="0"/>
    <xf numFmtId="0" fontId="93" fillId="66" borderId="0" applyNumberFormat="0" applyBorder="0" applyAlignment="0" applyProtection="0"/>
    <xf numFmtId="177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0" fontId="95" fillId="74" borderId="0" applyNumberFormat="0" applyBorder="0" applyAlignment="0" applyProtection="0"/>
    <xf numFmtId="0" fontId="8" fillId="73" borderId="209" applyNumberFormat="0" applyFont="0" applyAlignment="0" applyProtection="0"/>
    <xf numFmtId="0" fontId="100" fillId="78" borderId="196" applyNumberFormat="0" applyAlignment="0" applyProtection="0"/>
    <xf numFmtId="192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" fillId="17" borderId="0"/>
    <xf numFmtId="9" fontId="156" fillId="0" borderId="0" applyFont="0" applyFill="0" applyBorder="0" applyAlignment="0" applyProtection="0"/>
    <xf numFmtId="0" fontId="71" fillId="0" borderId="0"/>
    <xf numFmtId="0" fontId="75" fillId="21" borderId="0" applyNumberFormat="0" applyBorder="0" applyAlignment="0" applyProtection="0"/>
    <xf numFmtId="0" fontId="75" fillId="24" borderId="0" applyNumberFormat="0" applyBorder="0" applyAlignment="0" applyProtection="0"/>
    <xf numFmtId="0" fontId="75" fillId="27" borderId="0" applyNumberFormat="0" applyBorder="0" applyAlignment="0" applyProtection="0"/>
    <xf numFmtId="0" fontId="75" fillId="30" borderId="0" applyNumberFormat="0" applyBorder="0" applyAlignment="0" applyProtection="0"/>
    <xf numFmtId="0" fontId="75" fillId="33" borderId="0" applyNumberFormat="0" applyBorder="0" applyAlignment="0" applyProtection="0"/>
    <xf numFmtId="0" fontId="75" fillId="36" borderId="0" applyNumberFormat="0" applyBorder="0" applyAlignment="0" applyProtection="0"/>
    <xf numFmtId="0" fontId="75" fillId="22" borderId="0" applyNumberFormat="0" applyBorder="0" applyAlignment="0" applyProtection="0"/>
    <xf numFmtId="0" fontId="75" fillId="25" borderId="0" applyNumberFormat="0" applyBorder="0" applyAlignment="0" applyProtection="0"/>
    <xf numFmtId="0" fontId="75" fillId="28" borderId="0" applyNumberFormat="0" applyBorder="0" applyAlignment="0" applyProtection="0"/>
    <xf numFmtId="0" fontId="75" fillId="31" borderId="0" applyNumberFormat="0" applyBorder="0" applyAlignment="0" applyProtection="0"/>
    <xf numFmtId="0" fontId="75" fillId="34" borderId="0" applyNumberFormat="0" applyBorder="0" applyAlignment="0" applyProtection="0"/>
    <xf numFmtId="0" fontId="75" fillId="37" borderId="0" applyNumberFormat="0" applyBorder="0" applyAlignment="0" applyProtection="0"/>
    <xf numFmtId="0" fontId="55" fillId="23" borderId="0" applyNumberFormat="0" applyBorder="0" applyAlignment="0" applyProtection="0"/>
    <xf numFmtId="0" fontId="76" fillId="23" borderId="0" applyNumberFormat="0" applyBorder="0" applyAlignment="0" applyProtection="0"/>
    <xf numFmtId="0" fontId="55" fillId="26" borderId="0" applyNumberFormat="0" applyBorder="0" applyAlignment="0" applyProtection="0"/>
    <xf numFmtId="0" fontId="76" fillId="26" borderId="0" applyNumberFormat="0" applyBorder="0" applyAlignment="0" applyProtection="0"/>
    <xf numFmtId="0" fontId="55" fillId="29" borderId="0" applyNumberFormat="0" applyBorder="0" applyAlignment="0" applyProtection="0"/>
    <xf numFmtId="0" fontId="76" fillId="29" borderId="0" applyNumberFormat="0" applyBorder="0" applyAlignment="0" applyProtection="0"/>
    <xf numFmtId="0" fontId="55" fillId="32" borderId="0" applyNumberFormat="0" applyBorder="0" applyAlignment="0" applyProtection="0"/>
    <xf numFmtId="0" fontId="76" fillId="32" borderId="0" applyNumberFormat="0" applyBorder="0" applyAlignment="0" applyProtection="0"/>
    <xf numFmtId="0" fontId="55" fillId="35" borderId="0" applyNumberFormat="0" applyBorder="0" applyAlignment="0" applyProtection="0"/>
    <xf numFmtId="0" fontId="76" fillId="35" borderId="0" applyNumberFormat="0" applyBorder="0" applyAlignment="0" applyProtection="0"/>
    <xf numFmtId="0" fontId="55" fillId="38" borderId="0" applyNumberFormat="0" applyBorder="0" applyAlignment="0" applyProtection="0"/>
    <xf numFmtId="0" fontId="76" fillId="38" borderId="0" applyNumberFormat="0" applyBorder="0" applyAlignment="0" applyProtection="0"/>
    <xf numFmtId="0" fontId="139" fillId="105" borderId="0" applyNumberFormat="0" applyBorder="0" applyAlignment="0" applyProtection="0"/>
    <xf numFmtId="0" fontId="79" fillId="76" borderId="0" applyNumberFormat="0" applyBorder="0" applyAlignment="0" applyProtection="0"/>
    <xf numFmtId="0" fontId="61" fillId="3" borderId="194" applyNumberFormat="0" applyAlignment="0" applyProtection="0"/>
    <xf numFmtId="0" fontId="143" fillId="109" borderId="177" applyNumberFormat="0" applyAlignment="0" applyProtection="0"/>
    <xf numFmtId="0" fontId="83" fillId="78" borderId="194" applyNumberFormat="0" applyAlignment="0" applyProtection="0"/>
    <xf numFmtId="0" fontId="83" fillId="78" borderId="194" applyNumberFormat="0" applyAlignment="0" applyProtection="0"/>
    <xf numFmtId="0" fontId="83" fillId="78" borderId="194" applyNumberFormat="0" applyAlignment="0" applyProtection="0"/>
    <xf numFmtId="0" fontId="83" fillId="78" borderId="194" applyNumberFormat="0" applyAlignment="0" applyProtection="0"/>
    <xf numFmtId="0" fontId="145" fillId="110" borderId="180" applyNumberFormat="0" applyAlignment="0" applyProtection="0"/>
    <xf numFmtId="0" fontId="84" fillId="68" borderId="94" applyNumberFormat="0" applyAlignment="0" applyProtection="0"/>
    <xf numFmtId="0" fontId="144" fillId="0" borderId="179" applyNumberFormat="0" applyFill="0" applyAlignment="0" applyProtection="0"/>
    <xf numFmtId="0" fontId="85" fillId="0" borderId="103" applyNumberFormat="0" applyFill="0" applyAlignment="0" applyProtection="0"/>
    <xf numFmtId="0" fontId="64" fillId="44" borderId="194" applyNumberFormat="0" applyAlignment="0" applyProtection="0"/>
    <xf numFmtId="0" fontId="65" fillId="3" borderId="196" applyNumberFormat="0" applyAlignment="0" applyProtection="0"/>
    <xf numFmtId="0" fontId="138" fillId="0" borderId="0" applyNumberFormat="0" applyFill="0" applyBorder="0" applyAlignment="0" applyProtection="0"/>
    <xf numFmtId="0" fontId="55" fillId="111" borderId="0" applyNumberFormat="0" applyBorder="0" applyAlignment="0" applyProtection="0"/>
    <xf numFmtId="0" fontId="55" fillId="112" borderId="0" applyNumberFormat="0" applyBorder="0" applyAlignment="0" applyProtection="0"/>
    <xf numFmtId="0" fontId="55" fillId="113" borderId="0" applyNumberFormat="0" applyBorder="0" applyAlignment="0" applyProtection="0"/>
    <xf numFmtId="0" fontId="78" fillId="68" borderId="0" applyNumberFormat="0" applyBorder="0" applyAlignment="0" applyProtection="0"/>
    <xf numFmtId="0" fontId="55" fillId="114" borderId="0" applyNumberFormat="0" applyBorder="0" applyAlignment="0" applyProtection="0"/>
    <xf numFmtId="0" fontId="78" fillId="88" borderId="0" applyNumberFormat="0" applyBorder="0" applyAlignment="0" applyProtection="0"/>
    <xf numFmtId="0" fontId="55" fillId="115" borderId="0" applyNumberFormat="0" applyBorder="0" applyAlignment="0" applyProtection="0"/>
    <xf numFmtId="0" fontId="78" fillId="89" borderId="0" applyNumberFormat="0" applyBorder="0" applyAlignment="0" applyProtection="0"/>
    <xf numFmtId="0" fontId="55" fillId="116" borderId="0" applyNumberFormat="0" applyBorder="0" applyAlignment="0" applyProtection="0"/>
    <xf numFmtId="0" fontId="78" fillId="91" borderId="0" applyNumberFormat="0" applyBorder="0" applyAlignment="0" applyProtection="0"/>
    <xf numFmtId="0" fontId="141" fillId="108" borderId="177" applyNumberFormat="0" applyAlignment="0" applyProtection="0"/>
    <xf numFmtId="0" fontId="90" fillId="74" borderId="194" applyNumberFormat="0" applyAlignment="0" applyProtection="0"/>
    <xf numFmtId="0" fontId="90" fillId="74" borderId="194" applyNumberFormat="0" applyAlignment="0" applyProtection="0"/>
    <xf numFmtId="0" fontId="90" fillId="74" borderId="194" applyNumberFormat="0" applyAlignment="0" applyProtection="0"/>
    <xf numFmtId="0" fontId="90" fillId="74" borderId="194" applyNumberFormat="0" applyAlignment="0" applyProtection="0"/>
    <xf numFmtId="0" fontId="140" fillId="106" borderId="0" applyNumberFormat="0" applyBorder="0" applyAlignment="0" applyProtection="0"/>
    <xf numFmtId="0" fontId="93" fillId="66" borderId="0" applyNumberFormat="0" applyBorder="0" applyAlignment="0" applyProtection="0"/>
    <xf numFmtId="0" fontId="64" fillId="44" borderId="194" applyNumberFormat="0" applyAlignment="0" applyProtection="0"/>
    <xf numFmtId="208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207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7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149" fillId="107" borderId="0" applyNumberFormat="0" applyBorder="0" applyAlignment="0" applyProtection="0"/>
    <xf numFmtId="0" fontId="95" fillId="74" borderId="0" applyNumberFormat="0" applyBorder="0" applyAlignment="0" applyProtection="0"/>
    <xf numFmtId="0" fontId="94" fillId="0" borderId="0"/>
    <xf numFmtId="0" fontId="71" fillId="0" borderId="0"/>
    <xf numFmtId="0" fontId="8" fillId="0" borderId="0"/>
    <xf numFmtId="0" fontId="8" fillId="0" borderId="0"/>
    <xf numFmtId="0" fontId="1" fillId="103" borderId="173" applyNumberFormat="0" applyFont="0" applyAlignment="0" applyProtection="0"/>
    <xf numFmtId="0" fontId="1" fillId="103" borderId="173" applyNumberFormat="0" applyFont="0" applyAlignment="0" applyProtection="0"/>
    <xf numFmtId="0" fontId="8" fillId="73" borderId="209" applyNumberFormat="0" applyFont="0" applyAlignment="0" applyProtection="0"/>
    <xf numFmtId="0" fontId="8" fillId="73" borderId="209" applyNumberFormat="0" applyFont="0" applyAlignment="0" applyProtection="0"/>
    <xf numFmtId="0" fontId="8" fillId="73" borderId="209" applyNumberFormat="0" applyFont="0" applyAlignment="0" applyProtection="0"/>
    <xf numFmtId="0" fontId="8" fillId="73" borderId="209" applyNumberFormat="0" applyFont="0" applyAlignment="0" applyProtection="0"/>
    <xf numFmtId="0" fontId="58" fillId="57" borderId="209" applyNumberFormat="0" applyFont="0" applyAlignment="0" applyProtection="0"/>
    <xf numFmtId="0" fontId="61" fillId="3" borderId="194" applyNumberFormat="0" applyAlignment="0" applyProtection="0"/>
    <xf numFmtId="0" fontId="65" fillId="3" borderId="196" applyNumberFormat="0" applyAlignment="0" applyProtection="0"/>
    <xf numFmtId="9" fontId="156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156" fillId="0" borderId="0" applyFont="0" applyFill="0" applyBorder="0" applyAlignment="0" applyProtection="0"/>
    <xf numFmtId="0" fontId="142" fillId="109" borderId="178" applyNumberFormat="0" applyAlignment="0" applyProtection="0"/>
    <xf numFmtId="0" fontId="100" fillId="78" borderId="196" applyNumberFormat="0" applyAlignment="0" applyProtection="0"/>
    <xf numFmtId="0" fontId="100" fillId="78" borderId="196" applyNumberFormat="0" applyAlignment="0" applyProtection="0"/>
    <xf numFmtId="0" fontId="100" fillId="78" borderId="196" applyNumberFormat="0" applyAlignment="0" applyProtection="0"/>
    <xf numFmtId="0" fontId="100" fillId="78" borderId="196" applyNumberFormat="0" applyAlignment="0" applyProtection="0"/>
    <xf numFmtId="0" fontId="72" fillId="0" borderId="210" applyNumberFormat="0" applyFill="0" applyAlignment="0" applyProtection="0"/>
    <xf numFmtId="0" fontId="14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36" fillId="0" borderId="174" applyNumberFormat="0" applyFill="0" applyAlignment="0" applyProtection="0"/>
    <xf numFmtId="0" fontId="137" fillId="0" borderId="175" applyNumberFormat="0" applyFill="0" applyAlignment="0" applyProtection="0"/>
    <xf numFmtId="0" fontId="118" fillId="0" borderId="98" applyNumberFormat="0" applyFill="0" applyAlignment="0" applyProtection="0"/>
    <xf numFmtId="0" fontId="138" fillId="0" borderId="176" applyNumberFormat="0" applyFill="0" applyAlignment="0" applyProtection="0"/>
    <xf numFmtId="0" fontId="89" fillId="0" borderId="114" applyNumberFormat="0" applyFill="0" applyAlignment="0" applyProtection="0"/>
    <xf numFmtId="0" fontId="126" fillId="0" borderId="181" applyNumberFormat="0" applyFill="0" applyAlignment="0" applyProtection="0"/>
    <xf numFmtId="0" fontId="87" fillId="0" borderId="200" applyNumberFormat="0" applyFill="0" applyAlignment="0" applyProtection="0"/>
    <xf numFmtId="0" fontId="87" fillId="0" borderId="200" applyNumberFormat="0" applyFill="0" applyAlignment="0" applyProtection="0"/>
    <xf numFmtId="0" fontId="87" fillId="0" borderId="200" applyNumberFormat="0" applyFill="0" applyAlignment="0" applyProtection="0"/>
    <xf numFmtId="0" fontId="87" fillId="0" borderId="200" applyNumberFormat="0" applyFill="0" applyAlignment="0" applyProtection="0"/>
    <xf numFmtId="0" fontId="58" fillId="57" borderId="209" applyNumberFormat="0" applyFont="0" applyAlignment="0" applyProtection="0"/>
    <xf numFmtId="0" fontId="8" fillId="0" borderId="0"/>
    <xf numFmtId="0" fontId="1" fillId="0" borderId="0"/>
    <xf numFmtId="0" fontId="1" fillId="103" borderId="173" applyNumberFormat="0" applyFont="0" applyAlignment="0" applyProtection="0"/>
    <xf numFmtId="0" fontId="1" fillId="103" borderId="173" applyNumberFormat="0" applyFont="0" applyAlignment="0" applyProtection="0"/>
    <xf numFmtId="0" fontId="1" fillId="0" borderId="0"/>
    <xf numFmtId="0" fontId="1" fillId="103" borderId="173" applyNumberFormat="0" applyFont="0" applyAlignment="0" applyProtection="0"/>
    <xf numFmtId="0" fontId="8" fillId="0" borderId="0"/>
    <xf numFmtId="0" fontId="8" fillId="0" borderId="0"/>
    <xf numFmtId="165" fontId="1" fillId="0" borderId="0" applyFont="0" applyFill="0" applyBorder="0" applyAlignment="0" applyProtection="0"/>
    <xf numFmtId="0" fontId="8" fillId="0" borderId="0"/>
    <xf numFmtId="0" fontId="1" fillId="103" borderId="173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165" fontId="1" fillId="0" borderId="0" applyFont="0" applyFill="0" applyBorder="0" applyAlignment="0" applyProtection="0"/>
    <xf numFmtId="0" fontId="8" fillId="0" borderId="0"/>
    <xf numFmtId="0" fontId="1" fillId="103" borderId="173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57" fillId="0" borderId="174" applyNumberFormat="0" applyFill="0" applyAlignment="0" applyProtection="0"/>
    <xf numFmtId="0" fontId="158" fillId="0" borderId="175" applyNumberFormat="0" applyFill="0" applyAlignment="0" applyProtection="0"/>
    <xf numFmtId="0" fontId="159" fillId="0" borderId="176" applyNumberFormat="0" applyFill="0" applyAlignment="0" applyProtection="0"/>
    <xf numFmtId="0" fontId="159" fillId="0" borderId="0" applyNumberFormat="0" applyFill="0" applyBorder="0" applyAlignment="0" applyProtection="0"/>
    <xf numFmtId="0" fontId="160" fillId="105" borderId="0" applyNumberFormat="0" applyBorder="0" applyAlignment="0" applyProtection="0"/>
    <xf numFmtId="0" fontId="161" fillId="106" borderId="0" applyNumberFormat="0" applyBorder="0" applyAlignment="0" applyProtection="0"/>
    <xf numFmtId="0" fontId="162" fillId="107" borderId="0" applyNumberFormat="0" applyBorder="0" applyAlignment="0" applyProtection="0"/>
    <xf numFmtId="0" fontId="163" fillId="108" borderId="177" applyNumberFormat="0" applyAlignment="0" applyProtection="0"/>
    <xf numFmtId="0" fontId="164" fillId="109" borderId="178" applyNumberFormat="0" applyAlignment="0" applyProtection="0"/>
    <xf numFmtId="0" fontId="165" fillId="109" borderId="177" applyNumberFormat="0" applyAlignment="0" applyProtection="0"/>
    <xf numFmtId="0" fontId="166" fillId="0" borderId="179" applyNumberFormat="0" applyFill="0" applyAlignment="0" applyProtection="0"/>
    <xf numFmtId="0" fontId="167" fillId="110" borderId="180" applyNumberFormat="0" applyAlignment="0" applyProtection="0"/>
    <xf numFmtId="0" fontId="168" fillId="0" borderId="0" applyNumberFormat="0" applyFill="0" applyBorder="0" applyAlignment="0" applyProtection="0"/>
    <xf numFmtId="0" fontId="24" fillId="103" borderId="173" applyNumberFormat="0" applyFont="0" applyAlignment="0" applyProtection="0"/>
    <xf numFmtId="0" fontId="169" fillId="0" borderId="0" applyNumberFormat="0" applyFill="0" applyBorder="0" applyAlignment="0" applyProtection="0"/>
    <xf numFmtId="0" fontId="170" fillId="0" borderId="181" applyNumberFormat="0" applyFill="0" applyAlignment="0" applyProtection="0"/>
    <xf numFmtId="0" fontId="171" fillId="111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71" fillId="23" borderId="0" applyNumberFormat="0" applyBorder="0" applyAlignment="0" applyProtection="0"/>
    <xf numFmtId="0" fontId="171" fillId="112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171" fillId="26" borderId="0" applyNumberFormat="0" applyBorder="0" applyAlignment="0" applyProtection="0"/>
    <xf numFmtId="0" fontId="171" fillId="113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171" fillId="29" borderId="0" applyNumberFormat="0" applyBorder="0" applyAlignment="0" applyProtection="0"/>
    <xf numFmtId="0" fontId="171" fillId="114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71" fillId="32" borderId="0" applyNumberFormat="0" applyBorder="0" applyAlignment="0" applyProtection="0"/>
    <xf numFmtId="0" fontId="171" fillId="115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171" fillId="35" borderId="0" applyNumberFormat="0" applyBorder="0" applyAlignment="0" applyProtection="0"/>
    <xf numFmtId="0" fontId="171" fillId="11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171" fillId="38" borderId="0" applyNumberFormat="0" applyBorder="0" applyAlignment="0" applyProtection="0"/>
    <xf numFmtId="0" fontId="24" fillId="103" borderId="173" applyNumberFormat="0" applyFont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103" borderId="173" applyNumberFormat="0" applyFont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8" fillId="0" borderId="0"/>
    <xf numFmtId="0" fontId="75" fillId="21" borderId="0" applyNumberFormat="0" applyBorder="0" applyAlignment="0" applyProtection="0"/>
    <xf numFmtId="0" fontId="75" fillId="24" borderId="0" applyNumberFormat="0" applyBorder="0" applyAlignment="0" applyProtection="0"/>
    <xf numFmtId="0" fontId="75" fillId="27" borderId="0" applyNumberFormat="0" applyBorder="0" applyAlignment="0" applyProtection="0"/>
    <xf numFmtId="0" fontId="75" fillId="30" borderId="0" applyNumberFormat="0" applyBorder="0" applyAlignment="0" applyProtection="0"/>
    <xf numFmtId="0" fontId="75" fillId="33" borderId="0" applyNumberFormat="0" applyBorder="0" applyAlignment="0" applyProtection="0"/>
    <xf numFmtId="0" fontId="75" fillId="36" borderId="0" applyNumberFormat="0" applyBorder="0" applyAlignment="0" applyProtection="0"/>
    <xf numFmtId="0" fontId="75" fillId="22" borderId="0" applyNumberFormat="0" applyBorder="0" applyAlignment="0" applyProtection="0"/>
    <xf numFmtId="0" fontId="75" fillId="25" borderId="0" applyNumberFormat="0" applyBorder="0" applyAlignment="0" applyProtection="0"/>
    <xf numFmtId="0" fontId="75" fillId="28" borderId="0" applyNumberFormat="0" applyBorder="0" applyAlignment="0" applyProtection="0"/>
    <xf numFmtId="0" fontId="75" fillId="31" borderId="0" applyNumberFormat="0" applyBorder="0" applyAlignment="0" applyProtection="0"/>
    <xf numFmtId="0" fontId="75" fillId="34" borderId="0" applyNumberFormat="0" applyBorder="0" applyAlignment="0" applyProtection="0"/>
    <xf numFmtId="0" fontId="75" fillId="37" borderId="0" applyNumberFormat="0" applyBorder="0" applyAlignment="0" applyProtection="0"/>
    <xf numFmtId="0" fontId="76" fillId="23" borderId="0" applyNumberFormat="0" applyBorder="0" applyAlignment="0" applyProtection="0"/>
    <xf numFmtId="0" fontId="76" fillId="26" borderId="0" applyNumberFormat="0" applyBorder="0" applyAlignment="0" applyProtection="0"/>
    <xf numFmtId="0" fontId="76" fillId="29" borderId="0" applyNumberFormat="0" applyBorder="0" applyAlignment="0" applyProtection="0"/>
    <xf numFmtId="0" fontId="76" fillId="32" borderId="0" applyNumberFormat="0" applyBorder="0" applyAlignment="0" applyProtection="0"/>
    <xf numFmtId="0" fontId="76" fillId="35" borderId="0" applyNumberFormat="0" applyBorder="0" applyAlignment="0" applyProtection="0"/>
    <xf numFmtId="0" fontId="76" fillId="38" borderId="0" applyNumberFormat="0" applyBorder="0" applyAlignment="0" applyProtection="0"/>
    <xf numFmtId="0" fontId="79" fillId="76" borderId="0" applyNumberFormat="0" applyBorder="0" applyAlignment="0" applyProtection="0"/>
    <xf numFmtId="0" fontId="83" fillId="78" borderId="194" applyNumberFormat="0" applyAlignment="0" applyProtection="0"/>
    <xf numFmtId="0" fontId="84" fillId="68" borderId="94" applyNumberFormat="0" applyAlignment="0" applyProtection="0"/>
    <xf numFmtId="0" fontId="85" fillId="0" borderId="103" applyNumberFormat="0" applyFill="0" applyAlignment="0" applyProtection="0"/>
    <xf numFmtId="0" fontId="78" fillId="68" borderId="0" applyNumberFormat="0" applyBorder="0" applyAlignment="0" applyProtection="0"/>
    <xf numFmtId="0" fontId="78" fillId="88" borderId="0" applyNumberFormat="0" applyBorder="0" applyAlignment="0" applyProtection="0"/>
    <xf numFmtId="0" fontId="78" fillId="89" borderId="0" applyNumberFormat="0" applyBorder="0" applyAlignment="0" applyProtection="0"/>
    <xf numFmtId="0" fontId="78" fillId="91" borderId="0" applyNumberFormat="0" applyBorder="0" applyAlignment="0" applyProtection="0"/>
    <xf numFmtId="0" fontId="90" fillId="74" borderId="194" applyNumberFormat="0" applyAlignment="0" applyProtection="0"/>
    <xf numFmtId="0" fontId="93" fillId="66" borderId="0" applyNumberFormat="0" applyBorder="0" applyAlignment="0" applyProtection="0"/>
    <xf numFmtId="177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0" fontId="95" fillId="74" borderId="0" applyNumberFormat="0" applyBorder="0" applyAlignment="0" applyProtection="0"/>
    <xf numFmtId="0" fontId="8" fillId="73" borderId="209" applyNumberFormat="0" applyFont="0" applyAlignment="0" applyProtection="0"/>
    <xf numFmtId="0" fontId="100" fillId="78" borderId="196" applyNumberFormat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8" fillId="0" borderId="98" applyNumberFormat="0" applyFill="0" applyAlignment="0" applyProtection="0"/>
    <xf numFmtId="0" fontId="89" fillId="0" borderId="114" applyNumberFormat="0" applyFill="0" applyAlignment="0" applyProtection="0"/>
    <xf numFmtId="0" fontId="87" fillId="0" borderId="200" applyNumberFormat="0" applyFill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03" borderId="173" applyNumberFormat="0" applyFont="0" applyAlignment="0" applyProtection="0"/>
    <xf numFmtId="0" fontId="1" fillId="103" borderId="173" applyNumberFormat="0" applyFont="0" applyAlignment="0" applyProtection="0"/>
    <xf numFmtId="0" fontId="1" fillId="0" borderId="0"/>
    <xf numFmtId="0" fontId="1" fillId="103" borderId="173" applyNumberFormat="0" applyFont="0" applyAlignment="0" applyProtection="0"/>
    <xf numFmtId="0" fontId="1" fillId="103" borderId="173" applyNumberFormat="0" applyFont="0" applyAlignment="0" applyProtection="0"/>
    <xf numFmtId="0" fontId="1" fillId="0" borderId="0"/>
    <xf numFmtId="0" fontId="1" fillId="103" borderId="173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103" borderId="173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0" fontId="24" fillId="103" borderId="173" applyNumberFormat="0" applyFont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103" borderId="173" applyNumberFormat="0" applyFont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103" borderId="173" applyNumberFormat="0" applyFont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8" fillId="0" borderId="0"/>
    <xf numFmtId="0" fontId="151" fillId="0" borderId="0" applyNumberFormat="0" applyFill="0" applyBorder="0" applyAlignment="0" applyProtection="0"/>
    <xf numFmtId="0" fontId="157" fillId="0" borderId="174" applyNumberFormat="0" applyFill="0" applyAlignment="0" applyProtection="0"/>
    <xf numFmtId="0" fontId="172" fillId="105" borderId="0" applyNumberFormat="0" applyBorder="0" applyAlignment="0" applyProtection="0"/>
    <xf numFmtId="0" fontId="173" fillId="106" borderId="0" applyNumberFormat="0" applyBorder="0" applyAlignment="0" applyProtection="0"/>
    <xf numFmtId="0" fontId="174" fillId="107" borderId="0" applyNumberFormat="0" applyBorder="0" applyAlignment="0" applyProtection="0"/>
    <xf numFmtId="0" fontId="175" fillId="108" borderId="177" applyNumberFormat="0" applyAlignment="0" applyProtection="0"/>
    <xf numFmtId="0" fontId="176" fillId="109" borderId="178" applyNumberFormat="0" applyAlignment="0" applyProtection="0"/>
    <xf numFmtId="0" fontId="177" fillId="109" borderId="177" applyNumberFormat="0" applyAlignment="0" applyProtection="0"/>
    <xf numFmtId="0" fontId="178" fillId="0" borderId="179" applyNumberFormat="0" applyFill="0" applyAlignment="0" applyProtection="0"/>
    <xf numFmtId="0" fontId="179" fillId="110" borderId="180" applyNumberFormat="0" applyAlignment="0" applyProtection="0"/>
    <xf numFmtId="0" fontId="180" fillId="0" borderId="0" applyNumberFormat="0" applyFill="0" applyBorder="0" applyAlignment="0" applyProtection="0"/>
    <xf numFmtId="0" fontId="155" fillId="103" borderId="173" applyNumberFormat="0" applyFont="0" applyAlignment="0" applyProtection="0"/>
    <xf numFmtId="0" fontId="181" fillId="0" borderId="0" applyNumberFormat="0" applyFill="0" applyBorder="0" applyAlignment="0" applyProtection="0"/>
    <xf numFmtId="0" fontId="182" fillId="0" borderId="181" applyNumberFormat="0" applyFill="0" applyAlignment="0" applyProtection="0"/>
    <xf numFmtId="0" fontId="183" fillId="111" borderId="0" applyNumberFormat="0" applyBorder="0" applyAlignment="0" applyProtection="0"/>
    <xf numFmtId="0" fontId="155" fillId="21" borderId="0" applyNumberFormat="0" applyBorder="0" applyAlignment="0" applyProtection="0"/>
    <xf numFmtId="0" fontId="155" fillId="22" borderId="0" applyNumberFormat="0" applyBorder="0" applyAlignment="0" applyProtection="0"/>
    <xf numFmtId="0" fontId="183" fillId="23" borderId="0" applyNumberFormat="0" applyBorder="0" applyAlignment="0" applyProtection="0"/>
    <xf numFmtId="0" fontId="183" fillId="112" borderId="0" applyNumberFormat="0" applyBorder="0" applyAlignment="0" applyProtection="0"/>
    <xf numFmtId="0" fontId="155" fillId="24" borderId="0" applyNumberFormat="0" applyBorder="0" applyAlignment="0" applyProtection="0"/>
    <xf numFmtId="0" fontId="155" fillId="25" borderId="0" applyNumberFormat="0" applyBorder="0" applyAlignment="0" applyProtection="0"/>
    <xf numFmtId="0" fontId="183" fillId="26" borderId="0" applyNumberFormat="0" applyBorder="0" applyAlignment="0" applyProtection="0"/>
    <xf numFmtId="0" fontId="183" fillId="113" borderId="0" applyNumberFormat="0" applyBorder="0" applyAlignment="0" applyProtection="0"/>
    <xf numFmtId="0" fontId="155" fillId="27" borderId="0" applyNumberFormat="0" applyBorder="0" applyAlignment="0" applyProtection="0"/>
    <xf numFmtId="0" fontId="155" fillId="28" borderId="0" applyNumberFormat="0" applyBorder="0" applyAlignment="0" applyProtection="0"/>
    <xf numFmtId="0" fontId="183" fillId="29" borderId="0" applyNumberFormat="0" applyBorder="0" applyAlignment="0" applyProtection="0"/>
    <xf numFmtId="0" fontId="183" fillId="114" borderId="0" applyNumberFormat="0" applyBorder="0" applyAlignment="0" applyProtection="0"/>
    <xf numFmtId="0" fontId="155" fillId="30" borderId="0" applyNumberFormat="0" applyBorder="0" applyAlignment="0" applyProtection="0"/>
    <xf numFmtId="0" fontId="155" fillId="31" borderId="0" applyNumberFormat="0" applyBorder="0" applyAlignment="0" applyProtection="0"/>
    <xf numFmtId="0" fontId="183" fillId="32" borderId="0" applyNumberFormat="0" applyBorder="0" applyAlignment="0" applyProtection="0"/>
    <xf numFmtId="0" fontId="183" fillId="115" borderId="0" applyNumberFormat="0" applyBorder="0" applyAlignment="0" applyProtection="0"/>
    <xf numFmtId="0" fontId="155" fillId="33" borderId="0" applyNumberFormat="0" applyBorder="0" applyAlignment="0" applyProtection="0"/>
    <xf numFmtId="0" fontId="155" fillId="34" borderId="0" applyNumberFormat="0" applyBorder="0" applyAlignment="0" applyProtection="0"/>
    <xf numFmtId="0" fontId="183" fillId="35" borderId="0" applyNumberFormat="0" applyBorder="0" applyAlignment="0" applyProtection="0"/>
    <xf numFmtId="0" fontId="183" fillId="116" borderId="0" applyNumberFormat="0" applyBorder="0" applyAlignment="0" applyProtection="0"/>
    <xf numFmtId="0" fontId="155" fillId="36" borderId="0" applyNumberFormat="0" applyBorder="0" applyAlignment="0" applyProtection="0"/>
    <xf numFmtId="0" fontId="155" fillId="37" borderId="0" applyNumberFormat="0" applyBorder="0" applyAlignment="0" applyProtection="0"/>
    <xf numFmtId="0" fontId="183" fillId="38" borderId="0" applyNumberFormat="0" applyBorder="0" applyAlignment="0" applyProtection="0"/>
    <xf numFmtId="0" fontId="155" fillId="103" borderId="173" applyNumberFormat="0" applyFont="0" applyAlignment="0" applyProtection="0"/>
    <xf numFmtId="0" fontId="155" fillId="21" borderId="0" applyNumberFormat="0" applyBorder="0" applyAlignment="0" applyProtection="0"/>
    <xf numFmtId="0" fontId="155" fillId="22" borderId="0" applyNumberFormat="0" applyBorder="0" applyAlignment="0" applyProtection="0"/>
    <xf numFmtId="0" fontId="155" fillId="24" borderId="0" applyNumberFormat="0" applyBorder="0" applyAlignment="0" applyProtection="0"/>
    <xf numFmtId="0" fontId="155" fillId="25" borderId="0" applyNumberFormat="0" applyBorder="0" applyAlignment="0" applyProtection="0"/>
    <xf numFmtId="0" fontId="155" fillId="27" borderId="0" applyNumberFormat="0" applyBorder="0" applyAlignment="0" applyProtection="0"/>
    <xf numFmtId="0" fontId="155" fillId="28" borderId="0" applyNumberFormat="0" applyBorder="0" applyAlignment="0" applyProtection="0"/>
    <xf numFmtId="0" fontId="155" fillId="30" borderId="0" applyNumberFormat="0" applyBorder="0" applyAlignment="0" applyProtection="0"/>
    <xf numFmtId="0" fontId="155" fillId="31" borderId="0" applyNumberFormat="0" applyBorder="0" applyAlignment="0" applyProtection="0"/>
    <xf numFmtId="0" fontId="155" fillId="33" borderId="0" applyNumberFormat="0" applyBorder="0" applyAlignment="0" applyProtection="0"/>
    <xf numFmtId="0" fontId="155" fillId="34" borderId="0" applyNumberFormat="0" applyBorder="0" applyAlignment="0" applyProtection="0"/>
    <xf numFmtId="0" fontId="155" fillId="36" borderId="0" applyNumberFormat="0" applyBorder="0" applyAlignment="0" applyProtection="0"/>
    <xf numFmtId="0" fontId="155" fillId="37" borderId="0" applyNumberFormat="0" applyBorder="0" applyAlignment="0" applyProtection="0"/>
    <xf numFmtId="0" fontId="136" fillId="0" borderId="174" applyNumberFormat="0" applyFill="0" applyAlignment="0" applyProtection="0"/>
    <xf numFmtId="0" fontId="139" fillId="105" borderId="0" applyNumberFormat="0" applyBorder="0" applyAlignment="0" applyProtection="0"/>
    <xf numFmtId="0" fontId="1" fillId="103" borderId="173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8" fillId="0" borderId="0"/>
    <xf numFmtId="0" fontId="75" fillId="21" borderId="0" applyNumberFormat="0" applyBorder="0" applyAlignment="0" applyProtection="0"/>
    <xf numFmtId="0" fontId="75" fillId="24" borderId="0" applyNumberFormat="0" applyBorder="0" applyAlignment="0" applyProtection="0"/>
    <xf numFmtId="0" fontId="75" fillId="27" borderId="0" applyNumberFormat="0" applyBorder="0" applyAlignment="0" applyProtection="0"/>
    <xf numFmtId="0" fontId="75" fillId="30" borderId="0" applyNumberFormat="0" applyBorder="0" applyAlignment="0" applyProtection="0"/>
    <xf numFmtId="0" fontId="75" fillId="33" borderId="0" applyNumberFormat="0" applyBorder="0" applyAlignment="0" applyProtection="0"/>
    <xf numFmtId="0" fontId="75" fillId="36" borderId="0" applyNumberFormat="0" applyBorder="0" applyAlignment="0" applyProtection="0"/>
    <xf numFmtId="0" fontId="75" fillId="22" borderId="0" applyNumberFormat="0" applyBorder="0" applyAlignment="0" applyProtection="0"/>
    <xf numFmtId="0" fontId="75" fillId="25" borderId="0" applyNumberFormat="0" applyBorder="0" applyAlignment="0" applyProtection="0"/>
    <xf numFmtId="0" fontId="75" fillId="28" borderId="0" applyNumberFormat="0" applyBorder="0" applyAlignment="0" applyProtection="0"/>
    <xf numFmtId="0" fontId="75" fillId="31" borderId="0" applyNumberFormat="0" applyBorder="0" applyAlignment="0" applyProtection="0"/>
    <xf numFmtId="0" fontId="75" fillId="34" borderId="0" applyNumberFormat="0" applyBorder="0" applyAlignment="0" applyProtection="0"/>
    <xf numFmtId="0" fontId="75" fillId="37" borderId="0" applyNumberFormat="0" applyBorder="0" applyAlignment="0" applyProtection="0"/>
    <xf numFmtId="0" fontId="76" fillId="23" borderId="0" applyNumberFormat="0" applyBorder="0" applyAlignment="0" applyProtection="0"/>
    <xf numFmtId="0" fontId="76" fillId="26" borderId="0" applyNumberFormat="0" applyBorder="0" applyAlignment="0" applyProtection="0"/>
    <xf numFmtId="0" fontId="76" fillId="29" borderId="0" applyNumberFormat="0" applyBorder="0" applyAlignment="0" applyProtection="0"/>
    <xf numFmtId="0" fontId="76" fillId="32" borderId="0" applyNumberFormat="0" applyBorder="0" applyAlignment="0" applyProtection="0"/>
    <xf numFmtId="0" fontId="76" fillId="35" borderId="0" applyNumberFormat="0" applyBorder="0" applyAlignment="0" applyProtection="0"/>
    <xf numFmtId="0" fontId="76" fillId="38" borderId="0" applyNumberFormat="0" applyBorder="0" applyAlignment="0" applyProtection="0"/>
    <xf numFmtId="0" fontId="79" fillId="76" borderId="0" applyNumberFormat="0" applyBorder="0" applyAlignment="0" applyProtection="0"/>
    <xf numFmtId="0" fontId="83" fillId="78" borderId="194" applyNumberFormat="0" applyAlignment="0" applyProtection="0"/>
    <xf numFmtId="0" fontId="90" fillId="74" borderId="194" applyNumberFormat="0" applyAlignment="0" applyProtection="0"/>
    <xf numFmtId="177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0" fontId="8" fillId="73" borderId="209" applyNumberFormat="0" applyFont="0" applyAlignment="0" applyProtection="0"/>
    <xf numFmtId="0" fontId="100" fillId="78" borderId="196" applyNumberFormat="0" applyAlignment="0" applyProtection="0"/>
    <xf numFmtId="192" fontId="8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111" applyNumberFormat="0" applyFill="0" applyAlignment="0" applyProtection="0"/>
    <xf numFmtId="0" fontId="87" fillId="0" borderId="200" applyNumberFormat="0" applyFill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1" fillId="103" borderId="173" applyNumberFormat="0" applyFont="0" applyAlignment="0" applyProtection="0"/>
    <xf numFmtId="0" fontId="1" fillId="103" borderId="173" applyNumberFormat="0" applyFont="0" applyAlignment="0" applyProtection="0"/>
    <xf numFmtId="0" fontId="1" fillId="0" borderId="0"/>
    <xf numFmtId="0" fontId="1" fillId="103" borderId="173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103" borderId="173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03" borderId="173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103" borderId="173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0" fontId="1" fillId="103" borderId="173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4" fillId="103" borderId="173" applyNumberFormat="0" applyFont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103" borderId="173" applyNumberFormat="0" applyFont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103" borderId="173" applyNumberFormat="0" applyFont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03" borderId="173" applyNumberFormat="0" applyFont="0" applyAlignment="0" applyProtection="0"/>
    <xf numFmtId="0" fontId="1" fillId="103" borderId="173" applyNumberFormat="0" applyFont="0" applyAlignment="0" applyProtection="0"/>
    <xf numFmtId="0" fontId="1" fillId="0" borderId="0"/>
    <xf numFmtId="0" fontId="1" fillId="103" borderId="173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103" borderId="173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03" borderId="173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103" borderId="173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0" fontId="24" fillId="103" borderId="173" applyNumberFormat="0" applyFont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103" borderId="173" applyNumberFormat="0" applyFont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8" fillId="0" borderId="0"/>
    <xf numFmtId="0" fontId="155" fillId="103" borderId="173" applyNumberFormat="0" applyFont="0" applyAlignment="0" applyProtection="0"/>
    <xf numFmtId="0" fontId="155" fillId="21" borderId="0" applyNumberFormat="0" applyBorder="0" applyAlignment="0" applyProtection="0"/>
    <xf numFmtId="0" fontId="155" fillId="22" borderId="0" applyNumberFormat="0" applyBorder="0" applyAlignment="0" applyProtection="0"/>
    <xf numFmtId="0" fontId="155" fillId="24" borderId="0" applyNumberFormat="0" applyBorder="0" applyAlignment="0" applyProtection="0"/>
    <xf numFmtId="0" fontId="155" fillId="25" borderId="0" applyNumberFormat="0" applyBorder="0" applyAlignment="0" applyProtection="0"/>
    <xf numFmtId="0" fontId="155" fillId="27" borderId="0" applyNumberFormat="0" applyBorder="0" applyAlignment="0" applyProtection="0"/>
    <xf numFmtId="0" fontId="155" fillId="28" borderId="0" applyNumberFormat="0" applyBorder="0" applyAlignment="0" applyProtection="0"/>
    <xf numFmtId="0" fontId="155" fillId="30" borderId="0" applyNumberFormat="0" applyBorder="0" applyAlignment="0" applyProtection="0"/>
    <xf numFmtId="0" fontId="155" fillId="31" borderId="0" applyNumberFormat="0" applyBorder="0" applyAlignment="0" applyProtection="0"/>
    <xf numFmtId="0" fontId="155" fillId="33" borderId="0" applyNumberFormat="0" applyBorder="0" applyAlignment="0" applyProtection="0"/>
    <xf numFmtId="0" fontId="155" fillId="34" borderId="0" applyNumberFormat="0" applyBorder="0" applyAlignment="0" applyProtection="0"/>
    <xf numFmtId="0" fontId="155" fillId="36" borderId="0" applyNumberFormat="0" applyBorder="0" applyAlignment="0" applyProtection="0"/>
    <xf numFmtId="0" fontId="155" fillId="37" borderId="0" applyNumberFormat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03" borderId="173" applyNumberFormat="0" applyFont="0" applyAlignment="0" applyProtection="0"/>
    <xf numFmtId="0" fontId="1" fillId="103" borderId="173" applyNumberFormat="0" applyFont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103" borderId="173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103" borderId="173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03" borderId="173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103" borderId="173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0" fontId="1" fillId="103" borderId="173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03" borderId="173" applyNumberFormat="0" applyFont="0" applyAlignment="0" applyProtection="0"/>
    <xf numFmtId="0" fontId="1" fillId="103" borderId="173" applyNumberFormat="0" applyFont="0" applyAlignment="0" applyProtection="0"/>
    <xf numFmtId="0" fontId="1" fillId="0" borderId="0"/>
    <xf numFmtId="0" fontId="1" fillId="103" borderId="173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103" borderId="173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03" borderId="173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103" borderId="173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0" fontId="1" fillId="103" borderId="173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03" borderId="173" applyNumberFormat="0" applyFont="0" applyAlignment="0" applyProtection="0"/>
    <xf numFmtId="0" fontId="1" fillId="103" borderId="173" applyNumberFormat="0" applyFont="0" applyAlignment="0" applyProtection="0"/>
    <xf numFmtId="0" fontId="1" fillId="0" borderId="0"/>
    <xf numFmtId="0" fontId="1" fillId="103" borderId="173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103" borderId="173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03" borderId="173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103" borderId="173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0" fontId="1" fillId="103" borderId="173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03" borderId="173" applyNumberFormat="0" applyFont="0" applyAlignment="0" applyProtection="0"/>
    <xf numFmtId="0" fontId="1" fillId="103" borderId="173" applyNumberFormat="0" applyFont="0" applyAlignment="0" applyProtection="0"/>
    <xf numFmtId="0" fontId="1" fillId="0" borderId="0"/>
    <xf numFmtId="0" fontId="1" fillId="103" borderId="173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103" borderId="173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03" borderId="173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103" borderId="173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57">
    <xf numFmtId="0" fontId="0" fillId="0" borderId="0" xfId="0"/>
    <xf numFmtId="14" fontId="9" fillId="8" borderId="3" xfId="9" applyNumberFormat="1" applyFont="1" applyFill="1" applyBorder="1" applyAlignment="1">
      <alignment horizontal="center" vertical="center"/>
    </xf>
    <xf numFmtId="0" fontId="12" fillId="0" borderId="0" xfId="14" applyFont="1" applyAlignment="1">
      <alignment horizontal="center"/>
    </xf>
    <xf numFmtId="0" fontId="12" fillId="0" borderId="0" xfId="14" applyFont="1"/>
    <xf numFmtId="0" fontId="11" fillId="7" borderId="8" xfId="14" applyFont="1" applyFill="1" applyBorder="1" applyAlignment="1">
      <alignment horizontal="center" vertical="center"/>
    </xf>
    <xf numFmtId="0" fontId="12" fillId="0" borderId="0" xfId="14" applyFont="1" applyAlignment="1">
      <alignment wrapText="1"/>
    </xf>
    <xf numFmtId="0" fontId="16" fillId="0" borderId="0" xfId="0" applyFont="1"/>
    <xf numFmtId="0" fontId="17" fillId="0" borderId="0" xfId="0" applyFont="1"/>
    <xf numFmtId="169" fontId="17" fillId="0" borderId="0" xfId="0" applyNumberFormat="1" applyFont="1"/>
    <xf numFmtId="0" fontId="13" fillId="0" borderId="0" xfId="0" applyFont="1"/>
    <xf numFmtId="171" fontId="11" fillId="13" borderId="22" xfId="0" applyNumberFormat="1" applyFont="1" applyFill="1" applyBorder="1" applyAlignment="1">
      <alignment horizontal="right" vertical="center" wrapText="1"/>
    </xf>
    <xf numFmtId="0" fontId="15" fillId="0" borderId="0" xfId="0" applyFont="1"/>
    <xf numFmtId="171" fontId="15" fillId="0" borderId="0" xfId="0" applyNumberFormat="1" applyFont="1"/>
    <xf numFmtId="0" fontId="18" fillId="0" borderId="0" xfId="0" applyFont="1" applyAlignment="1">
      <alignment vertical="center"/>
    </xf>
    <xf numFmtId="169" fontId="18" fillId="0" borderId="0" xfId="4" applyFont="1" applyAlignment="1">
      <alignment vertical="center"/>
    </xf>
    <xf numFmtId="0" fontId="20" fillId="0" borderId="0" xfId="0" applyFont="1" applyAlignment="1">
      <alignment vertical="center"/>
    </xf>
    <xf numFmtId="171" fontId="1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2" fillId="0" borderId="18" xfId="14" applyFont="1" applyBorder="1"/>
    <xf numFmtId="169" fontId="15" fillId="0" borderId="0" xfId="4" applyFont="1"/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1" fontId="11" fillId="7" borderId="15" xfId="10" applyNumberFormat="1" applyFont="1" applyFill="1" applyBorder="1" applyAlignment="1">
      <alignment vertical="center"/>
    </xf>
    <xf numFmtId="0" fontId="13" fillId="0" borderId="12" xfId="0" applyFont="1" applyBorder="1"/>
    <xf numFmtId="169" fontId="13" fillId="0" borderId="0" xfId="0" applyNumberFormat="1" applyFont="1"/>
    <xf numFmtId="169" fontId="13" fillId="0" borderId="0" xfId="4" applyFont="1"/>
    <xf numFmtId="0" fontId="11" fillId="0" borderId="0" xfId="24" applyFont="1" applyFill="1" applyAlignment="1">
      <alignment vertical="center"/>
    </xf>
    <xf numFmtId="0" fontId="12" fillId="0" borderId="0" xfId="24" applyFont="1" applyFill="1" applyAlignment="1">
      <alignment vertical="center"/>
    </xf>
    <xf numFmtId="0" fontId="11" fillId="7" borderId="13" xfId="24" applyFont="1" applyFill="1" applyBorder="1" applyAlignment="1">
      <alignment horizontal="center" vertical="center"/>
    </xf>
    <xf numFmtId="0" fontId="12" fillId="0" borderId="33" xfId="24" applyFont="1" applyFill="1" applyBorder="1" applyAlignment="1">
      <alignment vertical="center"/>
    </xf>
    <xf numFmtId="171" fontId="12" fillId="0" borderId="15" xfId="10" applyNumberFormat="1" applyFont="1" applyFill="1" applyBorder="1" applyAlignment="1">
      <alignment vertical="center"/>
    </xf>
    <xf numFmtId="0" fontId="11" fillId="7" borderId="33" xfId="24" applyFont="1" applyFill="1" applyBorder="1" applyAlignment="1">
      <alignment vertical="center"/>
    </xf>
    <xf numFmtId="0" fontId="12" fillId="0" borderId="12" xfId="24" applyFont="1" applyFill="1" applyBorder="1" applyAlignment="1">
      <alignment vertical="center"/>
    </xf>
    <xf numFmtId="0" fontId="11" fillId="7" borderId="29" xfId="24" applyFont="1" applyFill="1" applyBorder="1" applyAlignment="1">
      <alignment horizontal="center" vertical="center" wrapText="1"/>
    </xf>
    <xf numFmtId="0" fontId="11" fillId="7" borderId="18" xfId="24" applyFont="1" applyFill="1" applyBorder="1" applyAlignment="1">
      <alignment vertical="center"/>
    </xf>
    <xf numFmtId="0" fontId="11" fillId="7" borderId="9" xfId="24" applyFont="1" applyFill="1" applyBorder="1" applyAlignment="1">
      <alignment vertical="center"/>
    </xf>
    <xf numFmtId="171" fontId="12" fillId="0" borderId="0" xfId="24" applyNumberFormat="1" applyFont="1" applyFill="1" applyAlignment="1">
      <alignment vertical="center"/>
    </xf>
    <xf numFmtId="169" fontId="12" fillId="0" borderId="0" xfId="10" applyFont="1" applyFill="1" applyAlignment="1">
      <alignment vertical="center"/>
    </xf>
    <xf numFmtId="0" fontId="11" fillId="0" borderId="0" xfId="0" applyFont="1" applyAlignment="1">
      <alignment vertical="center"/>
    </xf>
    <xf numFmtId="169" fontId="9" fillId="7" borderId="5" xfId="31" applyFont="1" applyFill="1" applyBorder="1" applyAlignment="1">
      <alignment horizontal="center" vertical="top"/>
    </xf>
    <xf numFmtId="0" fontId="13" fillId="0" borderId="0" xfId="33" applyFont="1"/>
    <xf numFmtId="0" fontId="13" fillId="16" borderId="0" xfId="33" applyFont="1" applyFill="1"/>
    <xf numFmtId="0" fontId="13" fillId="16" borderId="0" xfId="33" applyFont="1" applyFill="1" applyAlignment="1">
      <alignment horizontal="center"/>
    </xf>
    <xf numFmtId="0" fontId="12" fillId="16" borderId="0" xfId="33" applyFont="1" applyFill="1" applyAlignment="1">
      <alignment horizontal="center" vertical="center" wrapText="1"/>
    </xf>
    <xf numFmtId="0" fontId="11" fillId="13" borderId="8" xfId="33" applyFont="1" applyFill="1" applyBorder="1" applyAlignment="1">
      <alignment horizontal="center" vertical="top" wrapText="1"/>
    </xf>
    <xf numFmtId="0" fontId="11" fillId="8" borderId="8" xfId="33" applyFont="1" applyFill="1" applyBorder="1" applyAlignment="1">
      <alignment horizontal="center" vertical="top" wrapText="1"/>
    </xf>
    <xf numFmtId="0" fontId="12" fillId="16" borderId="0" xfId="33" applyFont="1" applyFill="1" applyAlignment="1">
      <alignment horizontal="center" vertical="top" wrapText="1"/>
    </xf>
    <xf numFmtId="3" fontId="15" fillId="16" borderId="0" xfId="33" applyNumberFormat="1" applyFont="1" applyFill="1" applyAlignment="1">
      <alignment horizontal="right" vertical="top" wrapText="1"/>
    </xf>
    <xf numFmtId="0" fontId="12" fillId="0" borderId="0" xfId="33" applyFont="1" applyAlignment="1">
      <alignment horizontal="justify" vertical="center" wrapText="1"/>
    </xf>
    <xf numFmtId="169" fontId="12" fillId="0" borderId="0" xfId="34" applyFont="1" applyFill="1" applyBorder="1" applyAlignment="1">
      <alignment horizontal="right" vertical="center" wrapText="1"/>
    </xf>
    <xf numFmtId="0" fontId="14" fillId="0" borderId="0" xfId="0" applyFont="1"/>
    <xf numFmtId="0" fontId="14" fillId="10" borderId="45" xfId="37" applyFont="1" applyFill="1" applyBorder="1" applyAlignment="1">
      <alignment horizontal="center" wrapText="1"/>
    </xf>
    <xf numFmtId="0" fontId="14" fillId="10" borderId="13" xfId="37" applyFont="1" applyFill="1" applyBorder="1" applyAlignment="1">
      <alignment horizontal="center"/>
    </xf>
    <xf numFmtId="0" fontId="14" fillId="10" borderId="18" xfId="37" applyFont="1" applyFill="1" applyBorder="1" applyAlignment="1">
      <alignment vertical="center" wrapText="1"/>
    </xf>
    <xf numFmtId="171" fontId="14" fillId="10" borderId="19" xfId="37" applyNumberFormat="1" applyFont="1" applyFill="1" applyBorder="1" applyAlignment="1">
      <alignment vertical="center"/>
    </xf>
    <xf numFmtId="0" fontId="14" fillId="0" borderId="0" xfId="30" applyFont="1"/>
    <xf numFmtId="0" fontId="13" fillId="0" borderId="0" xfId="30" applyFont="1"/>
    <xf numFmtId="0" fontId="11" fillId="10" borderId="26" xfId="30" applyFont="1" applyFill="1" applyBorder="1" applyAlignment="1">
      <alignment horizontal="center" vertical="top" wrapText="1"/>
    </xf>
    <xf numFmtId="3" fontId="11" fillId="0" borderId="0" xfId="30" applyNumberFormat="1" applyFont="1" applyAlignment="1">
      <alignment horizontal="justify" vertical="top" wrapText="1"/>
    </xf>
    <xf numFmtId="3" fontId="13" fillId="0" borderId="0" xfId="30" applyNumberFormat="1" applyFont="1"/>
    <xf numFmtId="0" fontId="11" fillId="10" borderId="51" xfId="30" applyFont="1" applyFill="1" applyBorder="1" applyAlignment="1">
      <alignment horizontal="justify" vertical="center" wrapText="1"/>
    </xf>
    <xf numFmtId="169" fontId="11" fillId="10" borderId="40" xfId="4" applyFont="1" applyFill="1" applyBorder="1" applyAlignment="1">
      <alignment horizontal="right" vertical="center" wrapText="1"/>
    </xf>
    <xf numFmtId="169" fontId="15" fillId="0" borderId="0" xfId="30" applyNumberFormat="1" applyFont="1" applyAlignment="1">
      <alignment vertical="top"/>
    </xf>
    <xf numFmtId="169" fontId="15" fillId="0" borderId="0" xfId="30" applyNumberFormat="1" applyFont="1"/>
    <xf numFmtId="10" fontId="13" fillId="0" borderId="19" xfId="0" applyNumberFormat="1" applyFont="1" applyBorder="1"/>
    <xf numFmtId="0" fontId="12" fillId="0" borderId="0" xfId="0" applyFont="1" applyAlignment="1">
      <alignment horizontal="justify" vertical="top" wrapText="1"/>
    </xf>
    <xf numFmtId="0" fontId="15" fillId="0" borderId="0" xfId="0" applyFont="1" applyAlignment="1">
      <alignment horizontal="justify" vertical="top" wrapText="1"/>
    </xf>
    <xf numFmtId="0" fontId="12" fillId="0" borderId="0" xfId="0" applyFont="1" applyAlignment="1">
      <alignment horizontal="justify" vertical="center" wrapText="1"/>
    </xf>
    <xf numFmtId="171" fontId="15" fillId="0" borderId="0" xfId="1" applyNumberFormat="1" applyFont="1" applyBorder="1" applyAlignment="1">
      <alignment horizontal="right" vertical="center" wrapText="1"/>
    </xf>
    <xf numFmtId="3" fontId="15" fillId="0" borderId="0" xfId="1" applyNumberFormat="1" applyFont="1" applyBorder="1" applyAlignment="1">
      <alignment horizontal="right" vertical="center" wrapText="1"/>
    </xf>
    <xf numFmtId="14" fontId="11" fillId="7" borderId="8" xfId="0" applyNumberFormat="1" applyFont="1" applyFill="1" applyBorder="1" applyAlignment="1">
      <alignment horizontal="center" vertical="center" wrapText="1"/>
    </xf>
    <xf numFmtId="3" fontId="15" fillId="0" borderId="0" xfId="0" applyNumberFormat="1" applyFont="1"/>
    <xf numFmtId="3" fontId="13" fillId="0" borderId="0" xfId="0" applyNumberFormat="1" applyFont="1"/>
    <xf numFmtId="175" fontId="23" fillId="7" borderId="8" xfId="0" applyNumberFormat="1" applyFont="1" applyFill="1" applyBorder="1" applyAlignment="1">
      <alignment horizontal="center" vertical="center" wrapText="1"/>
    </xf>
    <xf numFmtId="14" fontId="11" fillId="7" borderId="8" xfId="0" applyNumberFormat="1" applyFont="1" applyFill="1" applyBorder="1" applyAlignment="1">
      <alignment horizontal="center" vertical="top" wrapText="1"/>
    </xf>
    <xf numFmtId="169" fontId="15" fillId="0" borderId="0" xfId="4" applyFont="1" applyBorder="1" applyAlignment="1">
      <alignment horizontal="right" vertical="center" wrapText="1"/>
    </xf>
    <xf numFmtId="169" fontId="15" fillId="0" borderId="0" xfId="4" applyFont="1" applyFill="1"/>
    <xf numFmtId="171" fontId="13" fillId="0" borderId="0" xfId="0" applyNumberFormat="1" applyFont="1"/>
    <xf numFmtId="169" fontId="15" fillId="0" borderId="0" xfId="18" applyFont="1"/>
    <xf numFmtId="171" fontId="11" fillId="7" borderId="15" xfId="26" applyNumberFormat="1" applyFont="1" applyFill="1" applyBorder="1" applyAlignment="1">
      <alignment horizontal="center" vertical="center"/>
    </xf>
    <xf numFmtId="171" fontId="11" fillId="7" borderId="15" xfId="26" applyNumberFormat="1" applyFont="1" applyFill="1" applyBorder="1" applyAlignment="1">
      <alignment horizontal="right" vertical="center"/>
    </xf>
    <xf numFmtId="171" fontId="12" fillId="7" borderId="15" xfId="26" applyNumberFormat="1" applyFont="1" applyFill="1" applyBorder="1" applyAlignment="1">
      <alignment horizontal="center" vertical="center"/>
    </xf>
    <xf numFmtId="0" fontId="25" fillId="0" borderId="0" xfId="0" applyFont="1"/>
    <xf numFmtId="0" fontId="26" fillId="0" borderId="0" xfId="26" applyFont="1" applyAlignment="1">
      <alignment horizontal="left"/>
    </xf>
    <xf numFmtId="0" fontId="26" fillId="0" borderId="0" xfId="26" applyFont="1"/>
    <xf numFmtId="3" fontId="25" fillId="0" borderId="0" xfId="0" applyNumberFormat="1" applyFont="1"/>
    <xf numFmtId="180" fontId="25" fillId="0" borderId="0" xfId="0" applyNumberFormat="1" applyFont="1"/>
    <xf numFmtId="0" fontId="29" fillId="0" borderId="0" xfId="0" applyFont="1"/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1" fillId="7" borderId="42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vertical="center"/>
    </xf>
    <xf numFmtId="0" fontId="11" fillId="7" borderId="19" xfId="0" applyFont="1" applyFill="1" applyBorder="1" applyAlignment="1">
      <alignment vertical="center"/>
    </xf>
    <xf numFmtId="169" fontId="11" fillId="7" borderId="19" xfId="4" applyFont="1" applyFill="1" applyBorder="1" applyAlignment="1">
      <alignment horizontal="right" vertical="center"/>
    </xf>
    <xf numFmtId="0" fontId="11" fillId="7" borderId="20" xfId="0" applyFont="1" applyFill="1" applyBorder="1" applyAlignment="1">
      <alignment vertical="center"/>
    </xf>
    <xf numFmtId="0" fontId="11" fillId="7" borderId="45" xfId="0" applyFont="1" applyFill="1" applyBorder="1" applyAlignment="1">
      <alignment horizontal="center" vertical="center"/>
    </xf>
    <xf numFmtId="0" fontId="11" fillId="7" borderId="46" xfId="0" applyFont="1" applyFill="1" applyBorder="1" applyAlignment="1">
      <alignment horizontal="center" vertical="center"/>
    </xf>
    <xf numFmtId="0" fontId="11" fillId="7" borderId="41" xfId="0" applyFont="1" applyFill="1" applyBorder="1" applyAlignment="1">
      <alignment horizontal="center" vertical="center" wrapText="1"/>
    </xf>
    <xf numFmtId="0" fontId="11" fillId="7" borderId="43" xfId="0" applyFont="1" applyFill="1" applyBorder="1" applyAlignment="1">
      <alignment horizontal="center" vertical="center" wrapText="1"/>
    </xf>
    <xf numFmtId="0" fontId="11" fillId="7" borderId="47" xfId="0" applyFont="1" applyFill="1" applyBorder="1" applyAlignment="1">
      <alignment horizontal="center" vertical="center"/>
    </xf>
    <xf numFmtId="169" fontId="13" fillId="0" borderId="17" xfId="4" applyFont="1" applyBorder="1" applyAlignment="1">
      <alignment horizontal="right" vertical="center"/>
    </xf>
    <xf numFmtId="10" fontId="11" fillId="7" borderId="19" xfId="1" applyNumberFormat="1" applyFont="1" applyFill="1" applyBorder="1" applyAlignment="1">
      <alignment horizontal="center" vertical="center"/>
    </xf>
    <xf numFmtId="10" fontId="11" fillId="7" borderId="20" xfId="1" applyNumberFormat="1" applyFont="1" applyFill="1" applyBorder="1" applyAlignment="1">
      <alignment horizontal="center" vertical="center"/>
    </xf>
    <xf numFmtId="169" fontId="11" fillId="7" borderId="18" xfId="4" applyFont="1" applyFill="1" applyBorder="1" applyAlignment="1">
      <alignment horizontal="right" vertical="center"/>
    </xf>
    <xf numFmtId="169" fontId="11" fillId="7" borderId="20" xfId="4" applyFont="1" applyFill="1" applyBorder="1" applyAlignment="1">
      <alignment horizontal="right" vertical="center"/>
    </xf>
    <xf numFmtId="0" fontId="32" fillId="7" borderId="52" xfId="0" applyFont="1" applyFill="1" applyBorder="1" applyAlignment="1">
      <alignment vertical="center"/>
    </xf>
    <xf numFmtId="0" fontId="11" fillId="7" borderId="53" xfId="0" applyFont="1" applyFill="1" applyBorder="1" applyAlignment="1">
      <alignment vertical="center"/>
    </xf>
    <xf numFmtId="0" fontId="11" fillId="7" borderId="54" xfId="0" applyFont="1" applyFill="1" applyBorder="1" applyAlignment="1">
      <alignment vertical="center"/>
    </xf>
    <xf numFmtId="169" fontId="29" fillId="0" borderId="0" xfId="0" applyNumberFormat="1" applyFont="1"/>
    <xf numFmtId="169" fontId="13" fillId="0" borderId="0" xfId="0" applyNumberFormat="1" applyFont="1" applyAlignment="1">
      <alignment vertical="center"/>
    </xf>
    <xf numFmtId="171" fontId="9" fillId="8" borderId="5" xfId="9" applyNumberFormat="1" applyFont="1" applyFill="1" applyBorder="1" applyAlignment="1">
      <alignment horizontal="center" vertical="center"/>
    </xf>
    <xf numFmtId="174" fontId="12" fillId="0" borderId="0" xfId="14" applyNumberFormat="1" applyFont="1" applyAlignment="1">
      <alignment wrapText="1"/>
    </xf>
    <xf numFmtId="169" fontId="16" fillId="0" borderId="0" xfId="0" applyNumberFormat="1" applyFont="1"/>
    <xf numFmtId="171" fontId="6" fillId="0" borderId="4" xfId="9" applyNumberFormat="1" applyFont="1" applyBorder="1" applyAlignment="1">
      <alignment horizontal="left" vertical="center" indent="3"/>
    </xf>
    <xf numFmtId="169" fontId="6" fillId="0" borderId="5" xfId="4" applyFont="1" applyBorder="1" applyAlignment="1">
      <alignment vertical="center"/>
    </xf>
    <xf numFmtId="171" fontId="9" fillId="0" borderId="60" xfId="9" applyNumberFormat="1" applyFont="1" applyBorder="1" applyAlignment="1">
      <alignment horizontal="left" vertical="center"/>
    </xf>
    <xf numFmtId="169" fontId="9" fillId="0" borderId="61" xfId="9" applyNumberFormat="1" applyFont="1" applyBorder="1" applyAlignment="1">
      <alignment vertical="center"/>
    </xf>
    <xf numFmtId="171" fontId="9" fillId="8" borderId="4" xfId="9" applyNumberFormat="1" applyFont="1" applyFill="1" applyBorder="1" applyAlignment="1">
      <alignment horizontal="left" vertical="center" indent="2"/>
    </xf>
    <xf numFmtId="169" fontId="9" fillId="8" borderId="5" xfId="9" applyNumberFormat="1" applyFont="1" applyFill="1" applyBorder="1" applyAlignment="1">
      <alignment vertical="center"/>
    </xf>
    <xf numFmtId="14" fontId="9" fillId="7" borderId="62" xfId="9" applyNumberFormat="1" applyFont="1" applyFill="1" applyBorder="1" applyAlignment="1">
      <alignment horizontal="center" vertical="center" wrapText="1"/>
    </xf>
    <xf numFmtId="14" fontId="9" fillId="7" borderId="63" xfId="9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4" fontId="9" fillId="8" borderId="2" xfId="9" applyNumberFormat="1" applyFont="1" applyFill="1" applyBorder="1" applyAlignment="1">
      <alignment horizontal="center" vertical="center"/>
    </xf>
    <xf numFmtId="171" fontId="9" fillId="7" borderId="64" xfId="9" applyNumberFormat="1" applyFont="1" applyFill="1" applyBorder="1" applyAlignment="1">
      <alignment horizontal="center" vertical="center"/>
    </xf>
    <xf numFmtId="171" fontId="9" fillId="7" borderId="65" xfId="9" applyNumberFormat="1" applyFont="1" applyFill="1" applyBorder="1" applyAlignment="1">
      <alignment horizontal="center" vertical="center"/>
    </xf>
    <xf numFmtId="171" fontId="9" fillId="7" borderId="4" xfId="9" applyNumberFormat="1" applyFont="1" applyFill="1" applyBorder="1" applyAlignment="1">
      <alignment horizontal="center" vertical="top"/>
    </xf>
    <xf numFmtId="171" fontId="9" fillId="7" borderId="65" xfId="9" applyNumberFormat="1" applyFont="1" applyFill="1" applyBorder="1" applyAlignment="1">
      <alignment horizontal="center" vertical="top"/>
    </xf>
    <xf numFmtId="171" fontId="6" fillId="0" borderId="64" xfId="9" applyNumberFormat="1" applyFont="1" applyBorder="1" applyAlignment="1">
      <alignment vertical="center"/>
    </xf>
    <xf numFmtId="169" fontId="9" fillId="0" borderId="0" xfId="9" applyNumberFormat="1" applyFont="1" applyAlignment="1">
      <alignment vertical="center"/>
    </xf>
    <xf numFmtId="171" fontId="9" fillId="0" borderId="0" xfId="9" applyNumberFormat="1" applyFont="1" applyAlignment="1">
      <alignment vertical="center"/>
    </xf>
    <xf numFmtId="171" fontId="9" fillId="0" borderId="38" xfId="9" applyNumberFormat="1" applyFont="1" applyBorder="1" applyAlignment="1">
      <alignment vertical="center"/>
    </xf>
    <xf numFmtId="171" fontId="9" fillId="0" borderId="66" xfId="9" applyNumberFormat="1" applyFont="1" applyBorder="1" applyAlignment="1">
      <alignment vertical="center"/>
    </xf>
    <xf numFmtId="171" fontId="9" fillId="0" borderId="60" xfId="9" applyNumberFormat="1" applyFont="1" applyBorder="1" applyAlignment="1">
      <alignment vertical="center"/>
    </xf>
    <xf numFmtId="171" fontId="33" fillId="0" borderId="0" xfId="9" applyNumberFormat="1" applyFont="1" applyAlignment="1">
      <alignment vertical="center"/>
    </xf>
    <xf numFmtId="171" fontId="9" fillId="7" borderId="67" xfId="9" applyNumberFormat="1" applyFont="1" applyFill="1" applyBorder="1" applyAlignment="1">
      <alignment horizontal="center" vertical="center"/>
    </xf>
    <xf numFmtId="171" fontId="9" fillId="7" borderId="5" xfId="9" applyNumberFormat="1" applyFont="1" applyFill="1" applyBorder="1" applyAlignment="1">
      <alignment horizontal="center" vertical="center"/>
    </xf>
    <xf numFmtId="169" fontId="11" fillId="7" borderId="18" xfId="4" applyFont="1" applyFill="1" applyBorder="1" applyAlignment="1">
      <alignment horizontal="left" vertical="center"/>
    </xf>
    <xf numFmtId="171" fontId="11" fillId="7" borderId="19" xfId="4" applyNumberFormat="1" applyFont="1" applyFill="1" applyBorder="1" applyAlignment="1">
      <alignment horizontal="right" vertical="center"/>
    </xf>
    <xf numFmtId="0" fontId="2" fillId="0" borderId="0" xfId="44"/>
    <xf numFmtId="0" fontId="37" fillId="0" borderId="0" xfId="45" applyFont="1" applyAlignment="1" applyProtection="1">
      <alignment vertical="center" wrapText="1"/>
      <protection locked="0"/>
    </xf>
    <xf numFmtId="0" fontId="35" fillId="0" borderId="0" xfId="45" applyAlignment="1" applyProtection="1">
      <alignment vertical="center"/>
      <protection locked="0"/>
    </xf>
    <xf numFmtId="0" fontId="35" fillId="0" borderId="70" xfId="45" applyBorder="1" applyProtection="1">
      <protection locked="0"/>
    </xf>
    <xf numFmtId="0" fontId="39" fillId="0" borderId="0" xfId="45" applyFont="1" applyAlignment="1" applyProtection="1">
      <alignment horizontal="left" vertical="top"/>
      <protection locked="0"/>
    </xf>
    <xf numFmtId="0" fontId="40" fillId="0" borderId="0" xfId="45" applyFont="1" applyAlignment="1" applyProtection="1">
      <alignment vertical="top"/>
      <protection locked="0"/>
    </xf>
    <xf numFmtId="0" fontId="40" fillId="0" borderId="71" xfId="45" applyFont="1" applyBorder="1" applyAlignment="1" applyProtection="1">
      <alignment vertical="top" wrapText="1"/>
      <protection locked="0"/>
    </xf>
    <xf numFmtId="14" fontId="42" fillId="0" borderId="71" xfId="45" applyNumberFormat="1" applyFont="1" applyBorder="1" applyAlignment="1">
      <alignment horizontal="center" vertical="center" wrapText="1"/>
    </xf>
    <xf numFmtId="0" fontId="43" fillId="19" borderId="72" xfId="45" applyFont="1" applyFill="1" applyBorder="1" applyAlignment="1" applyProtection="1">
      <alignment horizontal="center" vertical="center" wrapText="1"/>
      <protection locked="0"/>
    </xf>
    <xf numFmtId="0" fontId="44" fillId="0" borderId="0" xfId="45" applyFont="1" applyProtection="1">
      <protection locked="0"/>
    </xf>
    <xf numFmtId="0" fontId="44" fillId="20" borderId="74" xfId="45" applyFont="1" applyFill="1" applyBorder="1" applyAlignment="1" applyProtection="1">
      <alignment horizontal="center" vertical="center"/>
      <protection locked="0"/>
    </xf>
    <xf numFmtId="0" fontId="44" fillId="20" borderId="74" xfId="45" applyFont="1" applyFill="1" applyBorder="1" applyAlignment="1" applyProtection="1">
      <alignment horizontal="left" vertical="center"/>
      <protection locked="0"/>
    </xf>
    <xf numFmtId="3" fontId="44" fillId="0" borderId="75" xfId="45" applyNumberFormat="1" applyFont="1" applyBorder="1" applyAlignment="1" applyProtection="1">
      <alignment horizontal="right" vertical="center"/>
      <protection locked="0"/>
    </xf>
    <xf numFmtId="171" fontId="44" fillId="0" borderId="74" xfId="45" applyNumberFormat="1" applyFont="1" applyBorder="1" applyAlignment="1" applyProtection="1">
      <alignment horizontal="right" vertical="center"/>
      <protection locked="0"/>
    </xf>
    <xf numFmtId="0" fontId="44" fillId="20" borderId="74" xfId="45" applyFont="1" applyFill="1" applyBorder="1" applyAlignment="1" applyProtection="1">
      <alignment horizontal="right" vertical="center"/>
      <protection locked="0"/>
    </xf>
    <xf numFmtId="3" fontId="44" fillId="0" borderId="74" xfId="45" applyNumberFormat="1" applyFont="1" applyBorder="1" applyAlignment="1" applyProtection="1">
      <alignment horizontal="right" vertical="center"/>
      <protection locked="0"/>
    </xf>
    <xf numFmtId="0" fontId="35" fillId="0" borderId="78" xfId="45" applyBorder="1" applyProtection="1">
      <protection locked="0"/>
    </xf>
    <xf numFmtId="171" fontId="44" fillId="0" borderId="75" xfId="45" applyNumberFormat="1" applyFont="1" applyBorder="1" applyAlignment="1" applyProtection="1">
      <alignment horizontal="right" vertical="center"/>
      <protection locked="0"/>
    </xf>
    <xf numFmtId="171" fontId="44" fillId="0" borderId="76" xfId="45" applyNumberFormat="1" applyFont="1" applyBorder="1" applyAlignment="1" applyProtection="1">
      <alignment horizontal="left" vertical="center"/>
      <protection locked="0"/>
    </xf>
    <xf numFmtId="0" fontId="44" fillId="20" borderId="79" xfId="45" applyFont="1" applyFill="1" applyBorder="1" applyAlignment="1" applyProtection="1">
      <alignment horizontal="center" vertical="center"/>
      <protection locked="0"/>
    </xf>
    <xf numFmtId="0" fontId="44" fillId="20" borderId="79" xfId="45" applyFont="1" applyFill="1" applyBorder="1" applyAlignment="1" applyProtection="1">
      <alignment horizontal="right" vertical="center"/>
      <protection locked="0"/>
    </xf>
    <xf numFmtId="3" fontId="45" fillId="0" borderId="80" xfId="45" applyNumberFormat="1" applyFont="1" applyBorder="1" applyAlignment="1">
      <alignment horizontal="right" vertical="center"/>
    </xf>
    <xf numFmtId="0" fontId="35" fillId="0" borderId="81" xfId="45" applyBorder="1" applyProtection="1">
      <protection locked="0"/>
    </xf>
    <xf numFmtId="0" fontId="35" fillId="0" borderId="0" xfId="45" applyProtection="1">
      <protection locked="0"/>
    </xf>
    <xf numFmtId="3" fontId="47" fillId="0" borderId="0" xfId="45" applyNumberFormat="1" applyFont="1" applyAlignment="1">
      <alignment vertical="center"/>
    </xf>
    <xf numFmtId="0" fontId="48" fillId="0" borderId="0" xfId="45" applyFont="1" applyProtection="1">
      <protection locked="0"/>
    </xf>
    <xf numFmtId="0" fontId="14" fillId="7" borderId="15" xfId="0" applyFont="1" applyFill="1" applyBorder="1"/>
    <xf numFmtId="14" fontId="11" fillId="8" borderId="3" xfId="9" applyNumberFormat="1" applyFont="1" applyFill="1" applyBorder="1" applyAlignment="1">
      <alignment horizontal="center" vertical="center"/>
    </xf>
    <xf numFmtId="171" fontId="11" fillId="8" borderId="5" xfId="9" applyNumberFormat="1" applyFont="1" applyFill="1" applyBorder="1" applyAlignment="1">
      <alignment horizontal="center" vertical="center"/>
    </xf>
    <xf numFmtId="171" fontId="11" fillId="0" borderId="4" xfId="9" applyNumberFormat="1" applyFont="1" applyBorder="1" applyAlignment="1">
      <alignment vertical="center" wrapText="1"/>
    </xf>
    <xf numFmtId="169" fontId="12" fillId="0" borderId="5" xfId="9" applyNumberFormat="1" applyFont="1" applyBorder="1" applyAlignment="1">
      <alignment horizontal="center" vertical="center"/>
    </xf>
    <xf numFmtId="171" fontId="12" fillId="0" borderId="64" xfId="9" applyNumberFormat="1" applyFont="1" applyBorder="1" applyAlignment="1">
      <alignment vertical="center"/>
    </xf>
    <xf numFmtId="169" fontId="11" fillId="0" borderId="0" xfId="9" applyNumberFormat="1" applyFont="1" applyAlignment="1">
      <alignment vertical="center"/>
    </xf>
    <xf numFmtId="171" fontId="11" fillId="0" borderId="0" xfId="9" applyNumberFormat="1" applyFont="1" applyAlignment="1">
      <alignment vertical="center"/>
    </xf>
    <xf numFmtId="171" fontId="11" fillId="0" borderId="60" xfId="9" applyNumberFormat="1" applyFont="1" applyBorder="1" applyAlignment="1">
      <alignment vertical="center" wrapText="1"/>
    </xf>
    <xf numFmtId="169" fontId="11" fillId="0" borderId="39" xfId="9" applyNumberFormat="1" applyFont="1" applyBorder="1" applyAlignment="1">
      <alignment vertical="center"/>
    </xf>
    <xf numFmtId="171" fontId="11" fillId="0" borderId="38" xfId="9" applyNumberFormat="1" applyFont="1" applyBorder="1" applyAlignment="1">
      <alignment vertical="center"/>
    </xf>
    <xf numFmtId="182" fontId="9" fillId="8" borderId="5" xfId="31" applyNumberFormat="1" applyFont="1" applyFill="1" applyBorder="1" applyAlignment="1">
      <alignment vertical="center"/>
    </xf>
    <xf numFmtId="171" fontId="12" fillId="0" borderId="0" xfId="0" applyNumberFormat="1" applyFont="1"/>
    <xf numFmtId="17" fontId="26" fillId="7" borderId="5" xfId="26" applyNumberFormat="1" applyFont="1" applyFill="1" applyBorder="1" applyAlignment="1">
      <alignment horizontal="center" vertical="center" wrapText="1"/>
    </xf>
    <xf numFmtId="0" fontId="12" fillId="16" borderId="0" xfId="0" applyFont="1" applyFill="1"/>
    <xf numFmtId="0" fontId="12" fillId="16" borderId="0" xfId="0" applyFont="1" applyFill="1" applyAlignment="1">
      <alignment horizontal="right" vertical="center"/>
    </xf>
    <xf numFmtId="171" fontId="11" fillId="16" borderId="15" xfId="26" applyNumberFormat="1" applyFont="1" applyFill="1" applyBorder="1" applyAlignment="1">
      <alignment horizontal="center" vertical="center" wrapText="1"/>
    </xf>
    <xf numFmtId="171" fontId="12" fillId="16" borderId="15" xfId="26" applyNumberFormat="1" applyFont="1" applyFill="1" applyBorder="1" applyAlignment="1">
      <alignment horizontal="center" vertical="center" wrapText="1"/>
    </xf>
    <xf numFmtId="171" fontId="12" fillId="16" borderId="15" xfId="26" applyNumberFormat="1" applyFont="1" applyFill="1" applyBorder="1" applyAlignment="1">
      <alignment horizontal="right" vertical="center"/>
    </xf>
    <xf numFmtId="171" fontId="12" fillId="16" borderId="15" xfId="10" applyNumberFormat="1" applyFont="1" applyFill="1" applyBorder="1" applyAlignment="1">
      <alignment horizontal="right" vertical="center" wrapText="1"/>
    </xf>
    <xf numFmtId="171" fontId="12" fillId="16" borderId="15" xfId="26" applyNumberFormat="1" applyFont="1" applyFill="1" applyBorder="1" applyAlignment="1">
      <alignment horizontal="center" vertical="center"/>
    </xf>
    <xf numFmtId="171" fontId="11" fillId="16" borderId="15" xfId="26" applyNumberFormat="1" applyFont="1" applyFill="1" applyBorder="1" applyAlignment="1">
      <alignment horizontal="right" vertical="center" wrapText="1"/>
    </xf>
    <xf numFmtId="0" fontId="13" fillId="16" borderId="0" xfId="0" applyFont="1" applyFill="1"/>
    <xf numFmtId="3" fontId="11" fillId="7" borderId="19" xfId="4" applyNumberFormat="1" applyFont="1" applyFill="1" applyBorder="1" applyAlignment="1">
      <alignment horizontal="right" vertical="center"/>
    </xf>
    <xf numFmtId="171" fontId="11" fillId="8" borderId="5" xfId="9" applyNumberFormat="1" applyFont="1" applyFill="1" applyBorder="1" applyAlignment="1">
      <alignment horizontal="center" vertical="top"/>
    </xf>
    <xf numFmtId="171" fontId="12" fillId="0" borderId="0" xfId="9" applyNumberFormat="1" applyFont="1" applyAlignment="1">
      <alignment vertical="center"/>
    </xf>
    <xf numFmtId="171" fontId="12" fillId="0" borderId="0" xfId="9" applyNumberFormat="1" applyFont="1"/>
    <xf numFmtId="171" fontId="12" fillId="0" borderId="23" xfId="9" applyNumberFormat="1" applyFont="1" applyBorder="1" applyAlignment="1">
      <alignment horizontal="center" vertical="center"/>
    </xf>
    <xf numFmtId="171" fontId="12" fillId="0" borderId="23" xfId="9" applyNumberFormat="1" applyFont="1" applyBorder="1" applyAlignment="1">
      <alignment vertical="center"/>
    </xf>
    <xf numFmtId="171" fontId="12" fillId="0" borderId="5" xfId="9" applyNumberFormat="1" applyFont="1" applyBorder="1" applyAlignment="1">
      <alignment horizontal="center" vertical="center"/>
    </xf>
    <xf numFmtId="171" fontId="12" fillId="0" borderId="5" xfId="9" applyNumberFormat="1" applyFont="1" applyBorder="1" applyAlignment="1">
      <alignment vertical="center"/>
    </xf>
    <xf numFmtId="171" fontId="12" fillId="0" borderId="23" xfId="10" applyNumberFormat="1" applyFont="1" applyBorder="1" applyAlignment="1">
      <alignment vertical="center"/>
    </xf>
    <xf numFmtId="171" fontId="12" fillId="0" borderId="5" xfId="10" applyNumberFormat="1" applyFont="1" applyBorder="1" applyAlignment="1">
      <alignment vertical="center"/>
    </xf>
    <xf numFmtId="171" fontId="12" fillId="0" borderId="0" xfId="4" applyNumberFormat="1" applyFont="1"/>
    <xf numFmtId="171" fontId="12" fillId="0" borderId="23" xfId="9" quotePrefix="1" applyNumberFormat="1" applyFont="1" applyBorder="1" applyAlignment="1">
      <alignment horizontal="center" vertical="center"/>
    </xf>
    <xf numFmtId="181" fontId="53" fillId="7" borderId="5" xfId="26" applyNumberFormat="1" applyFont="1" applyFill="1" applyBorder="1" applyAlignment="1">
      <alignment horizontal="center" vertical="center" wrapText="1"/>
    </xf>
    <xf numFmtId="171" fontId="12" fillId="0" borderId="31" xfId="14" applyNumberFormat="1" applyFont="1" applyBorder="1" applyAlignment="1">
      <alignment horizontal="right"/>
    </xf>
    <xf numFmtId="0" fontId="11" fillId="19" borderId="26" xfId="36" applyFont="1" applyFill="1" applyBorder="1" applyAlignment="1">
      <alignment horizontal="center" vertical="top" wrapText="1"/>
    </xf>
    <xf numFmtId="171" fontId="12" fillId="0" borderId="5" xfId="0" applyNumberFormat="1" applyFont="1" applyBorder="1" applyAlignment="1">
      <alignment vertical="center"/>
    </xf>
    <xf numFmtId="171" fontId="12" fillId="0" borderId="117" xfId="0" applyNumberFormat="1" applyFont="1" applyBorder="1" applyAlignment="1">
      <alignment vertical="center"/>
    </xf>
    <xf numFmtId="0" fontId="11" fillId="19" borderId="27" xfId="36" applyFont="1" applyFill="1" applyBorder="1" applyAlignment="1">
      <alignment horizontal="center" vertical="top" wrapText="1"/>
    </xf>
    <xf numFmtId="171" fontId="12" fillId="0" borderId="23" xfId="0" applyNumberFormat="1" applyFont="1" applyBorder="1" applyAlignment="1">
      <alignment vertical="center"/>
    </xf>
    <xf numFmtId="171" fontId="12" fillId="0" borderId="116" xfId="0" applyNumberFormat="1" applyFont="1" applyBorder="1" applyAlignment="1">
      <alignment vertical="center"/>
    </xf>
    <xf numFmtId="0" fontId="12" fillId="0" borderId="15" xfId="24" applyFont="1" applyFill="1" applyBorder="1" applyAlignment="1">
      <alignment horizontal="center" vertical="center"/>
    </xf>
    <xf numFmtId="0" fontId="11" fillId="7" borderId="19" xfId="24" applyFont="1" applyFill="1" applyBorder="1" applyAlignment="1">
      <alignment horizontal="center" vertical="center"/>
    </xf>
    <xf numFmtId="169" fontId="12" fillId="0" borderId="31" xfId="18" applyFont="1" applyFill="1" applyBorder="1" applyAlignment="1">
      <alignment horizontal="right" vertical="center" wrapText="1"/>
    </xf>
    <xf numFmtId="169" fontId="12" fillId="0" borderId="31" xfId="34" applyFont="1" applyFill="1" applyBorder="1" applyAlignment="1">
      <alignment horizontal="right" vertical="center" wrapText="1"/>
    </xf>
    <xf numFmtId="169" fontId="12" fillId="0" borderId="8" xfId="34" applyFont="1" applyFill="1" applyBorder="1" applyAlignment="1">
      <alignment horizontal="right" vertical="center" wrapText="1"/>
    </xf>
    <xf numFmtId="172" fontId="12" fillId="0" borderId="5" xfId="9" applyNumberFormat="1" applyFont="1" applyBorder="1" applyAlignment="1">
      <alignment vertical="center"/>
    </xf>
    <xf numFmtId="171" fontId="11" fillId="11" borderId="5" xfId="9" applyNumberFormat="1" applyFont="1" applyFill="1" applyBorder="1" applyAlignment="1">
      <alignment horizontal="left" vertical="center"/>
    </xf>
    <xf numFmtId="171" fontId="11" fillId="11" borderId="5" xfId="9" applyNumberFormat="1" applyFont="1" applyFill="1" applyBorder="1" applyAlignment="1">
      <alignment vertical="center"/>
    </xf>
    <xf numFmtId="171" fontId="12" fillId="16" borderId="5" xfId="9" applyNumberFormat="1" applyFont="1" applyFill="1" applyBorder="1" applyAlignment="1">
      <alignment vertical="center"/>
    </xf>
    <xf numFmtId="171" fontId="11" fillId="0" borderId="5" xfId="9" applyNumberFormat="1" applyFont="1" applyBorder="1" applyAlignment="1">
      <alignment horizontal="center" vertical="center"/>
    </xf>
    <xf numFmtId="0" fontId="12" fillId="0" borderId="31" xfId="14" applyFont="1" applyBorder="1" applyAlignment="1">
      <alignment horizontal="center" vertical="center" wrapText="1"/>
    </xf>
    <xf numFmtId="0" fontId="11" fillId="0" borderId="31" xfId="14" applyFont="1" applyBorder="1" applyAlignment="1">
      <alignment horizontal="center" vertical="center" wrapText="1"/>
    </xf>
    <xf numFmtId="0" fontId="13" fillId="0" borderId="31" xfId="14" applyFont="1" applyBorder="1" applyAlignment="1">
      <alignment horizontal="center" vertical="center" wrapText="1"/>
    </xf>
    <xf numFmtId="0" fontId="12" fillId="0" borderId="8" xfId="14" applyFont="1" applyBorder="1" applyAlignment="1">
      <alignment horizontal="center" vertical="center" wrapText="1"/>
    </xf>
    <xf numFmtId="169" fontId="13" fillId="0" borderId="13" xfId="0" applyNumberFormat="1" applyFont="1" applyBorder="1"/>
    <xf numFmtId="169" fontId="12" fillId="0" borderId="28" xfId="4" applyFont="1" applyBorder="1" applyAlignment="1">
      <alignment horizontal="right" vertical="center" wrapText="1"/>
    </xf>
    <xf numFmtId="169" fontId="12" fillId="0" borderId="48" xfId="4" applyFont="1" applyBorder="1" applyAlignment="1">
      <alignment horizontal="right" vertical="center" wrapText="1"/>
    </xf>
    <xf numFmtId="169" fontId="12" fillId="0" borderId="48" xfId="1265" applyFont="1" applyFill="1" applyBorder="1" applyAlignment="1">
      <alignment horizontal="right" vertical="center" wrapText="1"/>
    </xf>
    <xf numFmtId="169" fontId="12" fillId="0" borderId="48" xfId="4" applyFont="1" applyFill="1" applyBorder="1" applyAlignment="1">
      <alignment horizontal="right" vertical="center" wrapText="1"/>
    </xf>
    <xf numFmtId="0" fontId="12" fillId="0" borderId="85" xfId="36" applyFont="1" applyBorder="1" applyAlignment="1">
      <alignment horizontal="justify" vertical="center" wrapText="1"/>
    </xf>
    <xf numFmtId="169" fontId="12" fillId="0" borderId="28" xfId="1265" applyFont="1" applyFill="1" applyBorder="1" applyAlignment="1">
      <alignment horizontal="right" vertical="center" wrapText="1"/>
    </xf>
    <xf numFmtId="0" fontId="12" fillId="0" borderId="119" xfId="36" applyFont="1" applyBorder="1" applyAlignment="1">
      <alignment horizontal="justify" vertical="center" wrapText="1"/>
    </xf>
    <xf numFmtId="171" fontId="12" fillId="0" borderId="13" xfId="37" applyNumberFormat="1" applyFont="1" applyBorder="1" applyAlignment="1">
      <alignment vertical="center"/>
    </xf>
    <xf numFmtId="169" fontId="11" fillId="0" borderId="28" xfId="4" applyFont="1" applyBorder="1" applyAlignment="1">
      <alignment horizontal="right" vertical="center" wrapText="1"/>
    </xf>
    <xf numFmtId="169" fontId="12" fillId="0" borderId="48" xfId="36" applyNumberFormat="1" applyFont="1" applyBorder="1" applyAlignment="1">
      <alignment horizontal="right" vertical="center" wrapText="1"/>
    </xf>
    <xf numFmtId="169" fontId="11" fillId="0" borderId="26" xfId="4" applyFont="1" applyBorder="1" applyAlignment="1">
      <alignment horizontal="right" vertical="center" wrapText="1"/>
    </xf>
    <xf numFmtId="169" fontId="11" fillId="0" borderId="28" xfId="30" applyNumberFormat="1" applyFont="1" applyBorder="1" applyAlignment="1">
      <alignment horizontal="right" vertical="center" wrapText="1"/>
    </xf>
    <xf numFmtId="169" fontId="11" fillId="0" borderId="48" xfId="4" applyFont="1" applyBorder="1" applyAlignment="1">
      <alignment horizontal="right" vertical="center" wrapText="1"/>
    </xf>
    <xf numFmtId="169" fontId="12" fillId="0" borderId="48" xfId="18" applyFont="1" applyBorder="1" applyAlignment="1">
      <alignment horizontal="right" vertical="center" wrapText="1"/>
    </xf>
    <xf numFmtId="179" fontId="13" fillId="0" borderId="48" xfId="30" applyNumberFormat="1" applyFont="1" applyBorder="1" applyAlignment="1">
      <alignment vertical="center"/>
    </xf>
    <xf numFmtId="179" fontId="13" fillId="0" borderId="26" xfId="30" applyNumberFormat="1" applyFont="1" applyBorder="1" applyAlignment="1">
      <alignment vertical="center"/>
    </xf>
    <xf numFmtId="171" fontId="12" fillId="16" borderId="42" xfId="26" applyNumberFormat="1" applyFont="1" applyFill="1" applyBorder="1" applyAlignment="1">
      <alignment horizontal="center" vertical="center" wrapText="1"/>
    </xf>
    <xf numFmtId="169" fontId="12" fillId="16" borderId="42" xfId="10" applyFont="1" applyFill="1" applyBorder="1" applyAlignment="1">
      <alignment horizontal="right" vertical="center" wrapText="1"/>
    </xf>
    <xf numFmtId="171" fontId="12" fillId="16" borderId="45" xfId="26" applyNumberFormat="1" applyFont="1" applyFill="1" applyBorder="1" applyAlignment="1">
      <alignment horizontal="center" vertical="center" wrapText="1"/>
    </xf>
    <xf numFmtId="171" fontId="12" fillId="16" borderId="45" xfId="26" applyNumberFormat="1" applyFont="1" applyFill="1" applyBorder="1" applyAlignment="1">
      <alignment horizontal="right" vertical="center"/>
    </xf>
    <xf numFmtId="171" fontId="12" fillId="16" borderId="13" xfId="26" applyNumberFormat="1" applyFont="1" applyFill="1" applyBorder="1" applyAlignment="1">
      <alignment horizontal="center" vertical="center" wrapText="1"/>
    </xf>
    <xf numFmtId="171" fontId="12" fillId="16" borderId="42" xfId="10" applyNumberFormat="1" applyFont="1" applyFill="1" applyBorder="1" applyAlignment="1">
      <alignment horizontal="right" vertical="center" wrapText="1"/>
    </xf>
    <xf numFmtId="171" fontId="12" fillId="16" borderId="45" xfId="26" applyNumberFormat="1" applyFont="1" applyFill="1" applyBorder="1" applyAlignment="1">
      <alignment horizontal="center" vertical="center"/>
    </xf>
    <xf numFmtId="171" fontId="12" fillId="16" borderId="45" xfId="10" applyNumberFormat="1" applyFont="1" applyFill="1" applyBorder="1" applyAlignment="1">
      <alignment horizontal="right" vertical="center"/>
    </xf>
    <xf numFmtId="171" fontId="12" fillId="16" borderId="13" xfId="26" applyNumberFormat="1" applyFont="1" applyFill="1" applyBorder="1" applyAlignment="1">
      <alignment horizontal="center" vertical="center"/>
    </xf>
    <xf numFmtId="171" fontId="12" fillId="16" borderId="13" xfId="10" applyNumberFormat="1" applyFont="1" applyFill="1" applyBorder="1" applyAlignment="1">
      <alignment horizontal="right" vertical="center"/>
    </xf>
    <xf numFmtId="171" fontId="11" fillId="16" borderId="42" xfId="26" applyNumberFormat="1" applyFont="1" applyFill="1" applyBorder="1" applyAlignment="1">
      <alignment horizontal="center" vertical="center"/>
    </xf>
    <xf numFmtId="171" fontId="11" fillId="16" borderId="42" xfId="26" applyNumberFormat="1" applyFont="1" applyFill="1" applyBorder="1" applyAlignment="1">
      <alignment horizontal="right" vertical="center"/>
    </xf>
    <xf numFmtId="171" fontId="12" fillId="16" borderId="13" xfId="26" applyNumberFormat="1" applyFont="1" applyFill="1" applyBorder="1" applyAlignment="1">
      <alignment horizontal="right" vertical="center"/>
    </xf>
    <xf numFmtId="171" fontId="12" fillId="16" borderId="42" xfId="26" applyNumberFormat="1" applyFont="1" applyFill="1" applyBorder="1" applyAlignment="1">
      <alignment horizontal="center" vertical="center"/>
    </xf>
    <xf numFmtId="171" fontId="12" fillId="16" borderId="42" xfId="26" applyNumberFormat="1" applyFont="1" applyFill="1" applyBorder="1" applyAlignment="1">
      <alignment horizontal="right" vertical="center"/>
    </xf>
    <xf numFmtId="183" fontId="12" fillId="16" borderId="45" xfId="26" applyNumberFormat="1" applyFont="1" applyFill="1" applyBorder="1" applyAlignment="1">
      <alignment horizontal="center" vertical="center"/>
    </xf>
    <xf numFmtId="171" fontId="12" fillId="16" borderId="42" xfId="10" applyNumberFormat="1" applyFont="1" applyFill="1" applyBorder="1" applyAlignment="1">
      <alignment horizontal="right" vertical="center"/>
    </xf>
    <xf numFmtId="0" fontId="12" fillId="0" borderId="42" xfId="0" applyFont="1" applyBorder="1" applyAlignment="1">
      <alignment horizontal="left" vertical="center"/>
    </xf>
    <xf numFmtId="0" fontId="12" fillId="0" borderId="42" xfId="0" applyFont="1" applyBorder="1" applyAlignment="1">
      <alignment horizontal="center" vertical="center"/>
    </xf>
    <xf numFmtId="169" fontId="12" fillId="0" borderId="42" xfId="34" applyFont="1" applyBorder="1" applyAlignment="1">
      <alignment horizontal="right" vertical="center"/>
    </xf>
    <xf numFmtId="10" fontId="12" fillId="0" borderId="42" xfId="23" applyNumberFormat="1" applyFont="1" applyFill="1" applyBorder="1" applyAlignment="1">
      <alignment horizontal="center" vertical="center"/>
    </xf>
    <xf numFmtId="0" fontId="12" fillId="0" borderId="45" xfId="0" applyFont="1" applyBorder="1" applyAlignment="1">
      <alignment horizontal="left" vertical="center"/>
    </xf>
    <xf numFmtId="0" fontId="12" fillId="0" borderId="45" xfId="0" applyFont="1" applyBorder="1" applyAlignment="1">
      <alignment horizontal="center" vertical="center"/>
    </xf>
    <xf numFmtId="169" fontId="12" fillId="0" borderId="45" xfId="34" applyFont="1" applyBorder="1" applyAlignment="1">
      <alignment horizontal="right" vertical="center"/>
    </xf>
    <xf numFmtId="10" fontId="12" fillId="0" borderId="45" xfId="23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169" fontId="12" fillId="0" borderId="13" xfId="34" applyFont="1" applyBorder="1" applyAlignment="1">
      <alignment horizontal="right" vertical="center"/>
    </xf>
    <xf numFmtId="10" fontId="12" fillId="0" borderId="13" xfId="23" applyNumberFormat="1" applyFont="1" applyFill="1" applyBorder="1" applyAlignment="1">
      <alignment horizontal="center" vertical="center"/>
    </xf>
    <xf numFmtId="0" fontId="13" fillId="0" borderId="42" xfId="0" applyFont="1" applyBorder="1" applyAlignment="1">
      <alignment horizontal="left" vertical="center"/>
    </xf>
    <xf numFmtId="0" fontId="13" fillId="0" borderId="42" xfId="0" applyFont="1" applyBorder="1" applyAlignment="1">
      <alignment horizontal="center" vertical="center"/>
    </xf>
    <xf numFmtId="169" fontId="13" fillId="0" borderId="42" xfId="34" applyFont="1" applyBorder="1" applyAlignment="1">
      <alignment horizontal="right" vertical="center"/>
    </xf>
    <xf numFmtId="10" fontId="13" fillId="0" borderId="42" xfId="23" applyNumberFormat="1" applyFont="1" applyBorder="1" applyAlignment="1">
      <alignment horizontal="center" vertical="center"/>
    </xf>
    <xf numFmtId="0" fontId="13" fillId="0" borderId="45" xfId="0" applyFont="1" applyBorder="1" applyAlignment="1">
      <alignment horizontal="left" vertical="center"/>
    </xf>
    <xf numFmtId="0" fontId="13" fillId="0" borderId="45" xfId="0" applyFont="1" applyBorder="1" applyAlignment="1">
      <alignment horizontal="center" vertical="center"/>
    </xf>
    <xf numFmtId="169" fontId="13" fillId="0" borderId="45" xfId="34" applyFont="1" applyBorder="1" applyAlignment="1">
      <alignment horizontal="right" vertical="center"/>
    </xf>
    <xf numFmtId="10" fontId="13" fillId="0" borderId="45" xfId="23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169" fontId="13" fillId="0" borderId="13" xfId="34" applyFont="1" applyBorder="1" applyAlignment="1">
      <alignment horizontal="right" vertical="center"/>
    </xf>
    <xf numFmtId="10" fontId="13" fillId="0" borderId="13" xfId="23" applyNumberFormat="1" applyFont="1" applyBorder="1" applyAlignment="1">
      <alignment horizontal="center" vertical="center"/>
    </xf>
    <xf numFmtId="169" fontId="13" fillId="0" borderId="42" xfId="4" applyFont="1" applyBorder="1" applyAlignment="1">
      <alignment horizontal="right" vertical="center"/>
    </xf>
    <xf numFmtId="169" fontId="13" fillId="0" borderId="45" xfId="4" applyFont="1" applyBorder="1" applyAlignment="1">
      <alignment horizontal="right" vertical="center"/>
    </xf>
    <xf numFmtId="10" fontId="13" fillId="0" borderId="45" xfId="1" applyNumberFormat="1" applyFont="1" applyBorder="1" applyAlignment="1">
      <alignment horizontal="center" vertical="center"/>
    </xf>
    <xf numFmtId="169" fontId="13" fillId="0" borderId="45" xfId="4" applyFont="1" applyFill="1" applyBorder="1" applyAlignment="1">
      <alignment horizontal="right" vertical="center"/>
    </xf>
    <xf numFmtId="10" fontId="13" fillId="0" borderId="45" xfId="1" applyNumberFormat="1" applyFont="1" applyFill="1" applyBorder="1" applyAlignment="1">
      <alignment horizontal="center" vertical="center"/>
    </xf>
    <xf numFmtId="182" fontId="13" fillId="0" borderId="42" xfId="34" applyNumberFormat="1" applyFont="1" applyBorder="1" applyAlignment="1">
      <alignment horizontal="right" vertical="center"/>
    </xf>
    <xf numFmtId="182" fontId="13" fillId="0" borderId="45" xfId="34" applyNumberFormat="1" applyFont="1" applyBorder="1" applyAlignment="1">
      <alignment horizontal="right" vertical="center"/>
    </xf>
    <xf numFmtId="0" fontId="121" fillId="0" borderId="45" xfId="0" applyFont="1" applyBorder="1" applyAlignment="1">
      <alignment horizontal="center" vertical="center"/>
    </xf>
    <xf numFmtId="0" fontId="121" fillId="0" borderId="45" xfId="0" applyFont="1" applyBorder="1" applyAlignment="1">
      <alignment horizontal="left" vertical="center"/>
    </xf>
    <xf numFmtId="10" fontId="121" fillId="0" borderId="45" xfId="23" applyNumberFormat="1" applyFont="1" applyBorder="1" applyAlignment="1">
      <alignment horizontal="center" vertical="center"/>
    </xf>
    <xf numFmtId="182" fontId="13" fillId="0" borderId="13" xfId="34" applyNumberFormat="1" applyFont="1" applyBorder="1" applyAlignment="1">
      <alignment horizontal="right" vertical="center"/>
    </xf>
    <xf numFmtId="10" fontId="13" fillId="0" borderId="42" xfId="23" applyNumberFormat="1" applyFont="1" applyFill="1" applyBorder="1" applyAlignment="1">
      <alignment horizontal="center" vertical="center"/>
    </xf>
    <xf numFmtId="10" fontId="13" fillId="0" borderId="45" xfId="23" applyNumberFormat="1" applyFont="1" applyFill="1" applyBorder="1" applyAlignment="1">
      <alignment horizontal="center" vertical="center"/>
    </xf>
    <xf numFmtId="10" fontId="13" fillId="0" borderId="13" xfId="23" applyNumberFormat="1" applyFont="1" applyFill="1" applyBorder="1" applyAlignment="1">
      <alignment horizontal="center" vertical="center"/>
    </xf>
    <xf numFmtId="0" fontId="12" fillId="0" borderId="91" xfId="0" applyFont="1" applyBorder="1" applyAlignment="1">
      <alignment horizontal="center"/>
    </xf>
    <xf numFmtId="171" fontId="12" fillId="0" borderId="42" xfId="10" applyNumberFormat="1" applyFont="1" applyFill="1" applyBorder="1" applyAlignment="1">
      <alignment vertical="center"/>
    </xf>
    <xf numFmtId="0" fontId="12" fillId="0" borderId="120" xfId="24" applyFont="1" applyFill="1" applyBorder="1" applyAlignment="1">
      <alignment vertical="center"/>
    </xf>
    <xf numFmtId="171" fontId="12" fillId="0" borderId="45" xfId="10" applyNumberFormat="1" applyFont="1" applyFill="1" applyBorder="1" applyAlignment="1">
      <alignment vertical="center"/>
    </xf>
    <xf numFmtId="171" fontId="12" fillId="0" borderId="13" xfId="10" applyNumberFormat="1" applyFont="1" applyFill="1" applyBorder="1" applyAlignment="1">
      <alignment vertical="center"/>
    </xf>
    <xf numFmtId="0" fontId="12" fillId="0" borderId="42" xfId="24" applyFont="1" applyFill="1" applyBorder="1" applyAlignment="1">
      <alignment vertical="center"/>
    </xf>
    <xf numFmtId="169" fontId="12" fillId="0" borderId="42" xfId="10" applyFont="1" applyFill="1" applyBorder="1" applyAlignment="1">
      <alignment vertical="center"/>
    </xf>
    <xf numFmtId="169" fontId="12" fillId="0" borderId="13" xfId="10" applyFont="1" applyFill="1" applyBorder="1" applyAlignment="1">
      <alignment vertical="center"/>
    </xf>
    <xf numFmtId="0" fontId="11" fillId="0" borderId="82" xfId="24" applyFont="1" applyFill="1" applyBorder="1" applyAlignment="1">
      <alignment vertical="center"/>
    </xf>
    <xf numFmtId="0" fontId="12" fillId="0" borderId="42" xfId="24" applyFont="1" applyFill="1" applyBorder="1" applyAlignment="1">
      <alignment horizontal="right" vertical="center"/>
    </xf>
    <xf numFmtId="0" fontId="12" fillId="0" borderId="45" xfId="24" applyFont="1" applyFill="1" applyBorder="1" applyAlignment="1">
      <alignment horizontal="right" vertical="center"/>
    </xf>
    <xf numFmtId="169" fontId="12" fillId="0" borderId="45" xfId="10" applyFont="1" applyFill="1" applyBorder="1" applyAlignment="1">
      <alignment vertical="center"/>
    </xf>
    <xf numFmtId="0" fontId="12" fillId="0" borderId="13" xfId="24" applyFont="1" applyFill="1" applyBorder="1" applyAlignment="1">
      <alignment horizontal="right" vertical="center"/>
    </xf>
    <xf numFmtId="10" fontId="12" fillId="0" borderId="42" xfId="25" applyNumberFormat="1" applyFont="1" applyFill="1" applyBorder="1" applyAlignment="1">
      <alignment horizontal="center" vertical="center"/>
    </xf>
    <xf numFmtId="10" fontId="12" fillId="0" borderId="45" xfId="25" applyNumberFormat="1" applyFont="1" applyFill="1" applyBorder="1" applyAlignment="1">
      <alignment horizontal="center" vertical="center"/>
    </xf>
    <xf numFmtId="10" fontId="12" fillId="0" borderId="13" xfId="25" applyNumberFormat="1" applyFont="1" applyFill="1" applyBorder="1" applyAlignment="1">
      <alignment horizontal="center" vertical="center"/>
    </xf>
    <xf numFmtId="182" fontId="6" fillId="0" borderId="117" xfId="31" applyNumberFormat="1" applyFont="1" applyBorder="1" applyAlignment="1">
      <alignment vertical="center"/>
    </xf>
    <xf numFmtId="0" fontId="13" fillId="0" borderId="122" xfId="0" applyFont="1" applyBorder="1"/>
    <xf numFmtId="0" fontId="13" fillId="0" borderId="68" xfId="0" applyFont="1" applyBorder="1"/>
    <xf numFmtId="171" fontId="13" fillId="0" borderId="68" xfId="0" applyNumberFormat="1" applyFont="1" applyBorder="1"/>
    <xf numFmtId="171" fontId="13" fillId="0" borderId="68" xfId="0" applyNumberFormat="1" applyFont="1" applyBorder="1" applyAlignment="1">
      <alignment horizontal="right"/>
    </xf>
    <xf numFmtId="0" fontId="13" fillId="0" borderId="69" xfId="0" applyFont="1" applyBorder="1"/>
    <xf numFmtId="169" fontId="11" fillId="7" borderId="123" xfId="4" applyFont="1" applyFill="1" applyBorder="1" applyAlignment="1">
      <alignment horizontal="left" vertical="center"/>
    </xf>
    <xf numFmtId="169" fontId="11" fillId="7" borderId="92" xfId="4" applyFont="1" applyFill="1" applyBorder="1" applyAlignment="1">
      <alignment horizontal="right" vertical="center"/>
    </xf>
    <xf numFmtId="171" fontId="11" fillId="7" borderId="92" xfId="4" applyNumberFormat="1" applyFont="1" applyFill="1" applyBorder="1" applyAlignment="1">
      <alignment horizontal="right" vertical="center"/>
    </xf>
    <xf numFmtId="169" fontId="11" fillId="7" borderId="124" xfId="4" applyFont="1" applyFill="1" applyBorder="1" applyAlignment="1">
      <alignment horizontal="right" vertical="center"/>
    </xf>
    <xf numFmtId="0" fontId="16" fillId="0" borderId="42" xfId="0" applyFont="1" applyBorder="1"/>
    <xf numFmtId="171" fontId="11" fillId="7" borderId="5" xfId="0" applyNumberFormat="1" applyFont="1" applyFill="1" applyBorder="1" applyAlignment="1">
      <alignment horizontal="center" vertical="top" wrapText="1"/>
    </xf>
    <xf numFmtId="169" fontId="13" fillId="0" borderId="23" xfId="4" applyFont="1" applyBorder="1"/>
    <xf numFmtId="171" fontId="12" fillId="0" borderId="90" xfId="0" applyNumberFormat="1" applyFont="1" applyBorder="1" applyAlignment="1">
      <alignment horizontal="right" vertical="center" wrapText="1"/>
    </xf>
    <xf numFmtId="171" fontId="12" fillId="0" borderId="91" xfId="0" applyNumberFormat="1" applyFont="1" applyBorder="1" applyAlignment="1">
      <alignment horizontal="right" vertical="center" wrapText="1"/>
    </xf>
    <xf numFmtId="171" fontId="12" fillId="0" borderId="21" xfId="0" applyNumberFormat="1" applyFont="1" applyBorder="1" applyAlignment="1">
      <alignment horizontal="right" vertical="center" wrapText="1"/>
    </xf>
    <xf numFmtId="3" fontId="12" fillId="0" borderId="8" xfId="1" applyNumberFormat="1" applyFont="1" applyBorder="1" applyAlignment="1">
      <alignment horizontal="right" vertical="center" wrapText="1"/>
    </xf>
    <xf numFmtId="171" fontId="12" fillId="0" borderId="8" xfId="1" applyNumberFormat="1" applyFont="1" applyBorder="1" applyAlignment="1">
      <alignment horizontal="right" vertical="center" wrapText="1"/>
    </xf>
    <xf numFmtId="171" fontId="12" fillId="0" borderId="31" xfId="0" applyNumberFormat="1" applyFont="1" applyBorder="1" applyAlignment="1">
      <alignment horizontal="right" vertical="center" wrapText="1"/>
    </xf>
    <xf numFmtId="171" fontId="12" fillId="0" borderId="8" xfId="0" applyNumberFormat="1" applyFont="1" applyBorder="1" applyAlignment="1">
      <alignment horizontal="right" vertical="center" wrapText="1"/>
    </xf>
    <xf numFmtId="171" fontId="12" fillId="16" borderId="31" xfId="0" applyNumberFormat="1" applyFont="1" applyFill="1" applyBorder="1" applyAlignment="1">
      <alignment horizontal="right" vertical="center" wrapText="1"/>
    </xf>
    <xf numFmtId="171" fontId="12" fillId="16" borderId="8" xfId="0" applyNumberFormat="1" applyFont="1" applyFill="1" applyBorder="1" applyAlignment="1">
      <alignment horizontal="right" vertical="center" wrapText="1"/>
    </xf>
    <xf numFmtId="14" fontId="7" fillId="7" borderId="13" xfId="0" applyNumberFormat="1" applyFont="1" applyFill="1" applyBorder="1" applyAlignment="1">
      <alignment horizontal="center" vertical="center" wrapText="1"/>
    </xf>
    <xf numFmtId="169" fontId="14" fillId="7" borderId="15" xfId="0" applyNumberFormat="1" applyFont="1" applyFill="1" applyBorder="1" applyAlignment="1">
      <alignment horizontal="right"/>
    </xf>
    <xf numFmtId="169" fontId="22" fillId="0" borderId="137" xfId="14" applyNumberFormat="1" applyFont="1" applyBorder="1" applyAlignment="1">
      <alignment vertical="center" wrapText="1"/>
    </xf>
    <xf numFmtId="200" fontId="22" fillId="0" borderId="130" xfId="1" applyNumberFormat="1" applyFont="1" applyBorder="1" applyAlignment="1">
      <alignment horizontal="center" vertical="center" wrapText="1"/>
    </xf>
    <xf numFmtId="169" fontId="53" fillId="0" borderId="137" xfId="14" applyNumberFormat="1" applyFont="1" applyBorder="1" applyAlignment="1">
      <alignment vertical="center" wrapText="1"/>
    </xf>
    <xf numFmtId="200" fontId="53" fillId="0" borderId="130" xfId="1" applyNumberFormat="1" applyFont="1" applyBorder="1" applyAlignment="1">
      <alignment horizontal="center" vertical="center" wrapText="1"/>
    </xf>
    <xf numFmtId="169" fontId="53" fillId="102" borderId="138" xfId="14" applyNumberFormat="1" applyFont="1" applyFill="1" applyBorder="1" applyAlignment="1">
      <alignment vertical="center" wrapText="1"/>
    </xf>
    <xf numFmtId="200" fontId="53" fillId="102" borderId="132" xfId="1" applyNumberFormat="1" applyFont="1" applyFill="1" applyBorder="1" applyAlignment="1">
      <alignment horizontal="center" vertical="center" wrapText="1"/>
    </xf>
    <xf numFmtId="169" fontId="53" fillId="102" borderId="139" xfId="14" applyNumberFormat="1" applyFont="1" applyFill="1" applyBorder="1" applyAlignment="1">
      <alignment vertical="center" wrapText="1"/>
    </xf>
    <xf numFmtId="200" fontId="53" fillId="102" borderId="134" xfId="1" applyNumberFormat="1" applyFont="1" applyFill="1" applyBorder="1" applyAlignment="1">
      <alignment horizontal="center" vertical="center" wrapText="1"/>
    </xf>
    <xf numFmtId="0" fontId="12" fillId="0" borderId="82" xfId="24" applyFont="1" applyFill="1" applyBorder="1" applyAlignment="1">
      <alignment vertical="center"/>
    </xf>
    <xf numFmtId="0" fontId="12" fillId="0" borderId="36" xfId="24" applyFont="1" applyFill="1" applyBorder="1" applyAlignment="1">
      <alignment vertical="center"/>
    </xf>
    <xf numFmtId="169" fontId="12" fillId="0" borderId="42" xfId="4" applyFont="1" applyFill="1" applyBorder="1" applyAlignment="1">
      <alignment horizontal="center" vertical="center"/>
    </xf>
    <xf numFmtId="169" fontId="12" fillId="0" borderId="13" xfId="4" applyFont="1" applyFill="1" applyBorder="1" applyAlignment="1">
      <alignment horizontal="center" vertical="center"/>
    </xf>
    <xf numFmtId="178" fontId="12" fillId="0" borderId="23" xfId="33" applyNumberFormat="1" applyFont="1" applyBorder="1" applyAlignment="1">
      <alignment horizontal="center" vertical="center"/>
    </xf>
    <xf numFmtId="178" fontId="12" fillId="0" borderId="5" xfId="33" applyNumberFormat="1" applyFont="1" applyBorder="1" applyAlignment="1">
      <alignment horizontal="center" vertical="center"/>
    </xf>
    <xf numFmtId="10" fontId="22" fillId="0" borderId="23" xfId="0" applyNumberFormat="1" applyFont="1" applyBorder="1" applyAlignment="1">
      <alignment horizontal="center" vertical="center"/>
    </xf>
    <xf numFmtId="171" fontId="12" fillId="16" borderId="15" xfId="10" applyNumberFormat="1" applyFont="1" applyFill="1" applyBorder="1" applyAlignment="1">
      <alignment horizontal="right" vertical="center"/>
    </xf>
    <xf numFmtId="0" fontId="12" fillId="16" borderId="120" xfId="24" applyFont="1" applyFill="1" applyBorder="1" applyAlignment="1">
      <alignment vertical="center"/>
    </xf>
    <xf numFmtId="171" fontId="12" fillId="16" borderId="45" xfId="10" applyNumberFormat="1" applyFont="1" applyFill="1" applyBorder="1" applyAlignment="1">
      <alignment vertical="center"/>
    </xf>
    <xf numFmtId="3" fontId="2" fillId="0" borderId="0" xfId="44" applyNumberFormat="1"/>
    <xf numFmtId="3" fontId="44" fillId="0" borderId="76" xfId="45" applyNumberFormat="1" applyFont="1" applyBorder="1" applyAlignment="1" applyProtection="1">
      <alignment horizontal="right" vertical="center"/>
      <protection locked="0"/>
    </xf>
    <xf numFmtId="171" fontId="12" fillId="0" borderId="23" xfId="9" applyNumberFormat="1" applyFont="1" applyBorder="1" applyAlignment="1">
      <alignment horizontal="left" vertical="center" indent="3"/>
    </xf>
    <xf numFmtId="171" fontId="12" fillId="0" borderId="5" xfId="9" applyNumberFormat="1" applyFont="1" applyBorder="1" applyAlignment="1">
      <alignment horizontal="left" vertical="center" indent="3"/>
    </xf>
    <xf numFmtId="171" fontId="12" fillId="0" borderId="23" xfId="9" applyNumberFormat="1" applyFont="1" applyBorder="1" applyAlignment="1">
      <alignment vertical="center" wrapText="1"/>
    </xf>
    <xf numFmtId="171" fontId="12" fillId="0" borderId="5" xfId="9" applyNumberFormat="1" applyFont="1" applyBorder="1" applyAlignment="1">
      <alignment vertical="center" wrapText="1"/>
    </xf>
    <xf numFmtId="0" fontId="12" fillId="0" borderId="31" xfId="14" applyFont="1" applyBorder="1" applyAlignment="1">
      <alignment horizontal="left" vertical="center" wrapText="1"/>
    </xf>
    <xf numFmtId="0" fontId="11" fillId="0" borderId="31" xfId="14" applyFont="1" applyBorder="1" applyAlignment="1">
      <alignment horizontal="left" vertical="center" wrapText="1"/>
    </xf>
    <xf numFmtId="0" fontId="12" fillId="0" borderId="8" xfId="14" applyFont="1" applyBorder="1" applyAlignment="1">
      <alignment horizontal="left" vertical="center" wrapText="1"/>
    </xf>
    <xf numFmtId="0" fontId="11" fillId="7" borderId="93" xfId="14" applyFont="1" applyFill="1" applyBorder="1" applyAlignment="1">
      <alignment horizontal="left" vertical="center" wrapText="1"/>
    </xf>
    <xf numFmtId="14" fontId="7" fillId="7" borderId="42" xfId="0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31" xfId="0" applyFont="1" applyBorder="1" applyAlignment="1">
      <alignment horizontal="justify" vertical="center" wrapText="1"/>
    </xf>
    <xf numFmtId="171" fontId="22" fillId="0" borderId="143" xfId="0" applyNumberFormat="1" applyFont="1" applyBorder="1" applyAlignment="1">
      <alignment horizontal="justify" vertical="center" wrapText="1"/>
    </xf>
    <xf numFmtId="169" fontId="13" fillId="0" borderId="23" xfId="4" applyFont="1" applyBorder="1" applyAlignment="1">
      <alignment horizontal="right"/>
    </xf>
    <xf numFmtId="171" fontId="127" fillId="0" borderId="0" xfId="0" applyNumberFormat="1" applyFont="1"/>
    <xf numFmtId="171" fontId="94" fillId="0" borderId="0" xfId="0" applyNumberFormat="1" applyFont="1" applyAlignment="1">
      <alignment horizontal="center" vertical="center"/>
    </xf>
    <xf numFmtId="171" fontId="11" fillId="7" borderId="15" xfId="26" applyNumberFormat="1" applyFont="1" applyFill="1" applyBorder="1" applyAlignment="1">
      <alignment horizontal="center" vertical="center" wrapText="1"/>
    </xf>
    <xf numFmtId="0" fontId="11" fillId="7" borderId="15" xfId="24" applyFont="1" applyFill="1" applyBorder="1" applyAlignment="1">
      <alignment horizontal="left" vertical="center" wrapText="1"/>
    </xf>
    <xf numFmtId="0" fontId="12" fillId="0" borderId="23" xfId="26" applyFont="1" applyBorder="1" applyAlignment="1">
      <alignment vertical="center" wrapText="1"/>
    </xf>
    <xf numFmtId="0" fontId="12" fillId="0" borderId="5" xfId="26" applyFont="1" applyBorder="1" applyAlignment="1">
      <alignment vertical="center" wrapText="1"/>
    </xf>
    <xf numFmtId="0" fontId="16" fillId="0" borderId="13" xfId="0" applyFont="1" applyBorder="1"/>
    <xf numFmtId="169" fontId="13" fillId="0" borderId="42" xfId="0" applyNumberFormat="1" applyFont="1" applyBorder="1"/>
    <xf numFmtId="0" fontId="23" fillId="13" borderId="8" xfId="33" applyFont="1" applyFill="1" applyBorder="1" applyAlignment="1">
      <alignment horizontal="left" vertical="top" wrapText="1"/>
    </xf>
    <xf numFmtId="0" fontId="12" fillId="0" borderId="31" xfId="33" applyFont="1" applyBorder="1" applyAlignment="1">
      <alignment horizontal="justify" vertical="center" wrapText="1"/>
    </xf>
    <xf numFmtId="0" fontId="12" fillId="0" borderId="8" xfId="33" applyFont="1" applyBorder="1" applyAlignment="1">
      <alignment horizontal="justify" vertical="center" wrapText="1"/>
    </xf>
    <xf numFmtId="169" fontId="12" fillId="0" borderId="8" xfId="18" applyFont="1" applyFill="1" applyBorder="1" applyAlignment="1">
      <alignment horizontal="right" vertical="center" wrapText="1"/>
    </xf>
    <xf numFmtId="169" fontId="14" fillId="10" borderId="45" xfId="38" applyFont="1" applyFill="1" applyBorder="1" applyAlignment="1">
      <alignment horizontal="center" wrapText="1"/>
    </xf>
    <xf numFmtId="169" fontId="14" fillId="10" borderId="13" xfId="38" applyFont="1" applyFill="1" applyBorder="1" applyAlignment="1">
      <alignment horizontal="center"/>
    </xf>
    <xf numFmtId="0" fontId="12" fillId="0" borderId="42" xfId="37" applyFont="1" applyBorder="1" applyAlignment="1">
      <alignment vertical="center"/>
    </xf>
    <xf numFmtId="0" fontId="12" fillId="0" borderId="13" xfId="37" applyFont="1" applyBorder="1" applyAlignment="1">
      <alignment vertical="center"/>
    </xf>
    <xf numFmtId="0" fontId="14" fillId="10" borderId="15" xfId="37" applyFont="1" applyFill="1" applyBorder="1" applyAlignment="1">
      <alignment vertical="center" wrapText="1"/>
    </xf>
    <xf numFmtId="171" fontId="14" fillId="10" borderId="15" xfId="37" applyNumberFormat="1" applyFont="1" applyFill="1" applyBorder="1" applyAlignment="1">
      <alignment vertical="center"/>
    </xf>
    <xf numFmtId="175" fontId="11" fillId="10" borderId="28" xfId="30" applyNumberFormat="1" applyFont="1" applyFill="1" applyBorder="1" applyAlignment="1">
      <alignment horizontal="center" vertical="center" wrapText="1"/>
    </xf>
    <xf numFmtId="0" fontId="12" fillId="0" borderId="48" xfId="36" applyFont="1" applyBorder="1" applyAlignment="1">
      <alignment horizontal="justify" vertical="center" wrapText="1"/>
    </xf>
    <xf numFmtId="0" fontId="11" fillId="10" borderId="25" xfId="30" applyFont="1" applyFill="1" applyBorder="1" applyAlignment="1">
      <alignment horizontal="justify" vertical="center" wrapText="1"/>
    </xf>
    <xf numFmtId="169" fontId="11" fillId="10" borderId="25" xfId="4" applyFont="1" applyFill="1" applyBorder="1" applyAlignment="1">
      <alignment horizontal="right" vertical="center" wrapText="1"/>
    </xf>
    <xf numFmtId="0" fontId="11" fillId="10" borderId="26" xfId="30" applyFont="1" applyFill="1" applyBorder="1" applyAlignment="1">
      <alignment horizontal="justify" vertical="center" wrapText="1"/>
    </xf>
    <xf numFmtId="169" fontId="11" fillId="10" borderId="26" xfId="4" applyFont="1" applyFill="1" applyBorder="1" applyAlignment="1">
      <alignment horizontal="right" vertical="center" wrapText="1"/>
    </xf>
    <xf numFmtId="0" fontId="11" fillId="0" borderId="149" xfId="30" applyFont="1" applyBorder="1" applyAlignment="1">
      <alignment horizontal="justify" vertical="center" wrapText="1"/>
    </xf>
    <xf numFmtId="0" fontId="12" fillId="0" borderId="150" xfId="30" applyFont="1" applyBorder="1" applyAlignment="1">
      <alignment horizontal="justify" vertical="center" wrapText="1"/>
    </xf>
    <xf numFmtId="0" fontId="12" fillId="0" borderId="150" xfId="30" applyFont="1" applyBorder="1" applyAlignment="1">
      <alignment horizontal="left" vertical="center" wrapText="1"/>
    </xf>
    <xf numFmtId="0" fontId="11" fillId="0" borderId="86" xfId="30" applyFont="1" applyBorder="1" applyAlignment="1">
      <alignment horizontal="justify" vertical="center" wrapText="1"/>
    </xf>
    <xf numFmtId="169" fontId="11" fillId="0" borderId="87" xfId="30" applyNumberFormat="1" applyFont="1" applyBorder="1" applyAlignment="1">
      <alignment horizontal="right" vertical="center" wrapText="1"/>
    </xf>
    <xf numFmtId="169" fontId="11" fillId="10" borderId="25" xfId="30" applyNumberFormat="1" applyFont="1" applyFill="1" applyBorder="1" applyAlignment="1">
      <alignment horizontal="right" vertical="center" wrapText="1"/>
    </xf>
    <xf numFmtId="0" fontId="11" fillId="0" borderId="28" xfId="30" applyFont="1" applyBorder="1" applyAlignment="1">
      <alignment horizontal="justify" vertical="center" wrapText="1"/>
    </xf>
    <xf numFmtId="0" fontId="12" fillId="0" borderId="48" xfId="30" applyFont="1" applyBorder="1" applyAlignment="1">
      <alignment horizontal="justify" vertical="center" wrapText="1"/>
    </xf>
    <xf numFmtId="0" fontId="11" fillId="0" borderId="26" xfId="30" applyFont="1" applyBorder="1" applyAlignment="1">
      <alignment horizontal="justify" vertical="center" wrapText="1"/>
    </xf>
    <xf numFmtId="0" fontId="12" fillId="0" borderId="28" xfId="30" applyFont="1" applyBorder="1" applyAlignment="1">
      <alignment horizontal="justify" vertical="center" wrapText="1"/>
    </xf>
    <xf numFmtId="0" fontId="11" fillId="0" borderId="48" xfId="30" applyFont="1" applyBorder="1" applyAlignment="1">
      <alignment horizontal="justify" vertical="center" wrapText="1"/>
    </xf>
    <xf numFmtId="0" fontId="11" fillId="10" borderId="25" xfId="30" applyFont="1" applyFill="1" applyBorder="1" applyAlignment="1">
      <alignment horizontal="center" vertical="top" wrapText="1"/>
    </xf>
    <xf numFmtId="179" fontId="12" fillId="0" borderId="28" xfId="30" applyNumberFormat="1" applyFont="1" applyBorder="1" applyAlignment="1">
      <alignment horizontal="justify" vertical="center" wrapText="1"/>
    </xf>
    <xf numFmtId="179" fontId="12" fillId="0" borderId="48" xfId="30" applyNumberFormat="1" applyFont="1" applyBorder="1" applyAlignment="1">
      <alignment horizontal="justify" vertical="center" wrapText="1"/>
    </xf>
    <xf numFmtId="179" fontId="12" fillId="0" borderId="26" xfId="30" applyNumberFormat="1" applyFont="1" applyBorder="1" applyAlignment="1">
      <alignment horizontal="justify" vertical="center" wrapText="1"/>
    </xf>
    <xf numFmtId="179" fontId="11" fillId="10" borderId="25" xfId="30" applyNumberFormat="1" applyFont="1" applyFill="1" applyBorder="1" applyAlignment="1">
      <alignment horizontal="justify" vertical="center" wrapText="1"/>
    </xf>
    <xf numFmtId="179" fontId="11" fillId="10" borderId="25" xfId="39" applyNumberFormat="1" applyFont="1" applyFill="1" applyBorder="1" applyAlignment="1">
      <alignment horizontal="right" vertical="center" wrapText="1"/>
    </xf>
    <xf numFmtId="171" fontId="11" fillId="16" borderId="42" xfId="26" applyNumberFormat="1" applyFont="1" applyFill="1" applyBorder="1" applyAlignment="1">
      <alignment horizontal="left" vertical="center" wrapText="1"/>
    </xf>
    <xf numFmtId="171" fontId="12" fillId="16" borderId="45" xfId="26" applyNumberFormat="1" applyFont="1" applyFill="1" applyBorder="1" applyAlignment="1">
      <alignment horizontal="left" vertical="center" wrapText="1"/>
    </xf>
    <xf numFmtId="169" fontId="12" fillId="16" borderId="45" xfId="10" applyFont="1" applyFill="1" applyBorder="1" applyAlignment="1">
      <alignment horizontal="right" vertical="center" wrapText="1"/>
    </xf>
    <xf numFmtId="171" fontId="11" fillId="7" borderId="15" xfId="26" applyNumberFormat="1" applyFont="1" applyFill="1" applyBorder="1" applyAlignment="1">
      <alignment vertical="center" wrapText="1"/>
    </xf>
    <xf numFmtId="171" fontId="12" fillId="16" borderId="42" xfId="26" applyNumberFormat="1" applyFont="1" applyFill="1" applyBorder="1" applyAlignment="1">
      <alignment horizontal="left" vertical="center" wrapText="1"/>
    </xf>
    <xf numFmtId="171" fontId="12" fillId="16" borderId="13" xfId="26" applyNumberFormat="1" applyFont="1" applyFill="1" applyBorder="1" applyAlignment="1">
      <alignment horizontal="left" vertical="center" wrapText="1"/>
    </xf>
    <xf numFmtId="171" fontId="12" fillId="16" borderId="15" xfId="26" applyNumberFormat="1" applyFont="1" applyFill="1" applyBorder="1" applyAlignment="1">
      <alignment horizontal="left" vertical="center" wrapText="1"/>
    </xf>
    <xf numFmtId="171" fontId="12" fillId="16" borderId="45" xfId="26" applyNumberFormat="1" applyFont="1" applyFill="1" applyBorder="1" applyAlignment="1">
      <alignment vertical="center" wrapText="1"/>
    </xf>
    <xf numFmtId="171" fontId="12" fillId="16" borderId="13" xfId="26" applyNumberFormat="1" applyFont="1" applyFill="1" applyBorder="1" applyAlignment="1">
      <alignment vertical="center" wrapText="1"/>
    </xf>
    <xf numFmtId="171" fontId="11" fillId="16" borderId="15" xfId="26" applyNumberFormat="1" applyFont="1" applyFill="1" applyBorder="1" applyAlignment="1">
      <alignment horizontal="left" vertical="center" wrapText="1"/>
    </xf>
    <xf numFmtId="171" fontId="12" fillId="16" borderId="15" xfId="26" applyNumberFormat="1" applyFont="1" applyFill="1" applyBorder="1" applyAlignment="1">
      <alignment vertical="center" wrapText="1"/>
    </xf>
    <xf numFmtId="171" fontId="12" fillId="16" borderId="42" xfId="26" applyNumberFormat="1" applyFont="1" applyFill="1" applyBorder="1" applyAlignment="1">
      <alignment vertical="center" wrapText="1"/>
    </xf>
    <xf numFmtId="169" fontId="26" fillId="8" borderId="151" xfId="4" applyFont="1" applyFill="1" applyBorder="1" applyAlignment="1">
      <alignment vertical="center" wrapText="1"/>
    </xf>
    <xf numFmtId="3" fontId="27" fillId="0" borderId="23" xfId="26" applyNumberFormat="1" applyFont="1" applyBorder="1" applyAlignment="1">
      <alignment horizontal="center" vertical="center"/>
    </xf>
    <xf numFmtId="3" fontId="27" fillId="0" borderId="23" xfId="4" applyNumberFormat="1" applyFont="1" applyBorder="1" applyAlignment="1">
      <alignment horizontal="right" vertical="center"/>
    </xf>
    <xf numFmtId="10" fontId="27" fillId="11" borderId="23" xfId="26" applyNumberFormat="1" applyFont="1" applyFill="1" applyBorder="1" applyAlignment="1">
      <alignment horizontal="center" vertical="center"/>
    </xf>
    <xf numFmtId="0" fontId="27" fillId="0" borderId="23" xfId="26" applyFont="1" applyBorder="1" applyAlignment="1">
      <alignment vertical="center" wrapText="1"/>
    </xf>
    <xf numFmtId="0" fontId="27" fillId="0" borderId="23" xfId="26" applyFont="1" applyBorder="1" applyAlignment="1">
      <alignment horizontal="center" vertical="center" wrapText="1"/>
    </xf>
    <xf numFmtId="3" fontId="27" fillId="0" borderId="23" xfId="26" applyNumberFormat="1" applyFont="1" applyBorder="1" applyAlignment="1">
      <alignment horizontal="center" vertical="center" wrapText="1"/>
    </xf>
    <xf numFmtId="3" fontId="28" fillId="0" borderId="23" xfId="26" applyNumberFormat="1" applyFont="1" applyBorder="1" applyAlignment="1">
      <alignment horizontal="center" vertical="center"/>
    </xf>
    <xf numFmtId="169" fontId="28" fillId="0" borderId="23" xfId="4" applyFont="1" applyBorder="1" applyAlignment="1">
      <alignment horizontal="right" vertical="center"/>
    </xf>
    <xf numFmtId="10" fontId="28" fillId="11" borderId="23" xfId="26" applyNumberFormat="1" applyFont="1" applyFill="1" applyBorder="1" applyAlignment="1">
      <alignment horizontal="center" vertical="center"/>
    </xf>
    <xf numFmtId="0" fontId="28" fillId="0" borderId="23" xfId="26" applyFont="1" applyBorder="1" applyAlignment="1">
      <alignment vertical="center" wrapText="1"/>
    </xf>
    <xf numFmtId="0" fontId="28" fillId="0" borderId="23" xfId="26" applyFont="1" applyBorder="1" applyAlignment="1">
      <alignment horizontal="center" vertical="center" wrapText="1"/>
    </xf>
    <xf numFmtId="3" fontId="28" fillId="0" borderId="23" xfId="26" applyNumberFormat="1" applyFont="1" applyBorder="1" applyAlignment="1">
      <alignment horizontal="center" vertical="center" wrapText="1"/>
    </xf>
    <xf numFmtId="10" fontId="27" fillId="16" borderId="23" xfId="26" applyNumberFormat="1" applyFont="1" applyFill="1" applyBorder="1" applyAlignment="1">
      <alignment horizontal="center" vertical="center"/>
    </xf>
    <xf numFmtId="3" fontId="27" fillId="0" borderId="5" xfId="26" applyNumberFormat="1" applyFont="1" applyBorder="1" applyAlignment="1">
      <alignment horizontal="center" vertical="center"/>
    </xf>
    <xf numFmtId="3" fontId="27" fillId="0" borderId="5" xfId="4" applyNumberFormat="1" applyFont="1" applyBorder="1" applyAlignment="1">
      <alignment horizontal="right" vertical="center"/>
    </xf>
    <xf numFmtId="10" fontId="27" fillId="16" borderId="5" xfId="26" applyNumberFormat="1" applyFont="1" applyFill="1" applyBorder="1" applyAlignment="1">
      <alignment horizontal="center" vertical="center"/>
    </xf>
    <xf numFmtId="10" fontId="27" fillId="11" borderId="5" xfId="26" applyNumberFormat="1" applyFont="1" applyFill="1" applyBorder="1" applyAlignment="1">
      <alignment horizontal="center" vertical="center"/>
    </xf>
    <xf numFmtId="0" fontId="27" fillId="0" borderId="5" xfId="26" applyFont="1" applyBorder="1" applyAlignment="1">
      <alignment vertical="center" wrapText="1"/>
    </xf>
    <xf numFmtId="0" fontId="27" fillId="0" borderId="5" xfId="26" applyFont="1" applyBorder="1" applyAlignment="1">
      <alignment horizontal="center" vertical="center" wrapText="1"/>
    </xf>
    <xf numFmtId="3" fontId="27" fillId="0" borderId="5" xfId="26" applyNumberFormat="1" applyFont="1" applyBorder="1" applyAlignment="1">
      <alignment horizontal="center" vertical="center" wrapText="1"/>
    </xf>
    <xf numFmtId="0" fontId="11" fillId="7" borderId="15" xfId="0" applyFont="1" applyFill="1" applyBorder="1" applyAlignment="1">
      <alignment vertical="center"/>
    </xf>
    <xf numFmtId="169" fontId="11" fillId="7" borderId="15" xfId="4" applyFont="1" applyFill="1" applyBorder="1" applyAlignment="1">
      <alignment horizontal="right" vertical="center"/>
    </xf>
    <xf numFmtId="10" fontId="11" fillId="7" borderId="15" xfId="1" applyNumberFormat="1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vertical="center"/>
    </xf>
    <xf numFmtId="0" fontId="11" fillId="7" borderId="32" xfId="0" applyFont="1" applyFill="1" applyBorder="1" applyAlignment="1">
      <alignment vertical="center"/>
    </xf>
    <xf numFmtId="0" fontId="11" fillId="7" borderId="33" xfId="0" applyFont="1" applyFill="1" applyBorder="1" applyAlignment="1">
      <alignment vertical="center"/>
    </xf>
    <xf numFmtId="14" fontId="11" fillId="7" borderId="42" xfId="24" applyNumberFormat="1" applyFont="1" applyFill="1" applyBorder="1" applyAlignment="1">
      <alignment horizontal="center" vertical="center"/>
    </xf>
    <xf numFmtId="0" fontId="11" fillId="0" borderId="118" xfId="24" applyFont="1" applyFill="1" applyBorder="1" applyAlignment="1">
      <alignment vertical="center"/>
    </xf>
    <xf numFmtId="0" fontId="12" fillId="0" borderId="88" xfId="24" applyFont="1" applyFill="1" applyBorder="1" applyAlignment="1">
      <alignment vertical="center"/>
    </xf>
    <xf numFmtId="0" fontId="12" fillId="16" borderId="88" xfId="24" applyFont="1" applyFill="1" applyBorder="1" applyAlignment="1">
      <alignment vertical="center"/>
    </xf>
    <xf numFmtId="0" fontId="11" fillId="7" borderId="16" xfId="24" applyFont="1" applyFill="1" applyBorder="1" applyAlignment="1">
      <alignment vertical="center"/>
    </xf>
    <xf numFmtId="0" fontId="12" fillId="0" borderId="16" xfId="24" applyFont="1" applyFill="1" applyBorder="1" applyAlignment="1">
      <alignment horizontal="left" vertical="center"/>
    </xf>
    <xf numFmtId="0" fontId="12" fillId="0" borderId="118" xfId="24" applyFont="1" applyFill="1" applyBorder="1" applyAlignment="1">
      <alignment vertical="center"/>
    </xf>
    <xf numFmtId="0" fontId="12" fillId="0" borderId="37" xfId="24" applyFont="1" applyFill="1" applyBorder="1" applyAlignment="1">
      <alignment vertical="center"/>
    </xf>
    <xf numFmtId="0" fontId="11" fillId="7" borderId="15" xfId="24" applyFont="1" applyFill="1" applyBorder="1" applyAlignment="1">
      <alignment horizontal="center" vertical="center" wrapText="1"/>
    </xf>
    <xf numFmtId="0" fontId="12" fillId="0" borderId="42" xfId="24" applyFont="1" applyFill="1" applyBorder="1" applyAlignment="1">
      <alignment horizontal="center" vertical="center"/>
    </xf>
    <xf numFmtId="0" fontId="12" fillId="0" borderId="13" xfId="24" applyFont="1" applyFill="1" applyBorder="1" applyAlignment="1">
      <alignment vertical="center"/>
    </xf>
    <xf numFmtId="0" fontId="12" fillId="0" borderId="13" xfId="24" applyFont="1" applyFill="1" applyBorder="1" applyAlignment="1">
      <alignment horizontal="center" vertical="center"/>
    </xf>
    <xf numFmtId="0" fontId="11" fillId="7" borderId="15" xfId="24" applyFont="1" applyFill="1" applyBorder="1" applyAlignment="1">
      <alignment vertical="center"/>
    </xf>
    <xf numFmtId="169" fontId="11" fillId="7" borderId="15" xfId="10" applyFont="1" applyFill="1" applyBorder="1" applyAlignment="1">
      <alignment horizontal="center" vertical="center"/>
    </xf>
    <xf numFmtId="0" fontId="12" fillId="0" borderId="45" xfId="24" applyFont="1" applyFill="1" applyBorder="1" applyAlignment="1">
      <alignment vertical="center"/>
    </xf>
    <xf numFmtId="0" fontId="11" fillId="7" borderId="15" xfId="24" applyFont="1" applyFill="1" applyBorder="1" applyAlignment="1">
      <alignment horizontal="center" vertical="center"/>
    </xf>
    <xf numFmtId="0" fontId="6" fillId="0" borderId="23" xfId="30" applyFont="1" applyBorder="1" applyAlignment="1">
      <alignment vertical="center"/>
    </xf>
    <xf numFmtId="0" fontId="6" fillId="0" borderId="5" xfId="30" applyFont="1" applyBorder="1" applyAlignment="1">
      <alignment vertical="center"/>
    </xf>
    <xf numFmtId="182" fontId="6" fillId="0" borderId="152" xfId="31" applyNumberFormat="1" applyFont="1" applyBorder="1" applyAlignment="1">
      <alignment vertical="center"/>
    </xf>
    <xf numFmtId="14" fontId="7" fillId="7" borderId="42" xfId="0" applyNumberFormat="1" applyFont="1" applyFill="1" applyBorder="1" applyAlignment="1">
      <alignment horizontal="center" vertical="center"/>
    </xf>
    <xf numFmtId="171" fontId="12" fillId="0" borderId="23" xfId="16" applyNumberFormat="1" applyFont="1" applyBorder="1" applyAlignment="1">
      <alignment horizontal="left" vertical="center" wrapText="1"/>
    </xf>
    <xf numFmtId="0" fontId="12" fillId="0" borderId="90" xfId="0" applyFont="1" applyBorder="1" applyAlignment="1">
      <alignment horizontal="left" vertical="center"/>
    </xf>
    <xf numFmtId="0" fontId="12" fillId="0" borderId="91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1" fillId="13" borderId="22" xfId="0" applyFont="1" applyFill="1" applyBorder="1" applyAlignment="1">
      <alignment horizontal="justify" vertical="center"/>
    </xf>
    <xf numFmtId="14" fontId="11" fillId="7" borderId="155" xfId="0" applyNumberFormat="1" applyFont="1" applyFill="1" applyBorder="1" applyAlignment="1">
      <alignment horizontal="center" vertical="center" wrapText="1"/>
    </xf>
    <xf numFmtId="0" fontId="12" fillId="0" borderId="156" xfId="0" applyFont="1" applyBorder="1" applyAlignment="1">
      <alignment horizontal="left" vertical="center" wrapText="1"/>
    </xf>
    <xf numFmtId="171" fontId="12" fillId="0" borderId="157" xfId="0" applyNumberFormat="1" applyFont="1" applyBorder="1" applyAlignment="1">
      <alignment horizontal="right" vertical="center" wrapText="1"/>
    </xf>
    <xf numFmtId="0" fontId="12" fillId="0" borderId="154" xfId="0" applyFont="1" applyBorder="1" applyAlignment="1">
      <alignment horizontal="left" vertical="center" wrapText="1"/>
    </xf>
    <xf numFmtId="171" fontId="12" fillId="0" borderId="158" xfId="0" applyNumberFormat="1" applyFont="1" applyBorder="1" applyAlignment="1">
      <alignment horizontal="right" vertical="center" wrapText="1"/>
    </xf>
    <xf numFmtId="0" fontId="12" fillId="0" borderId="159" xfId="0" applyFont="1" applyBorder="1" applyAlignment="1">
      <alignment horizontal="left" vertical="center" wrapText="1"/>
    </xf>
    <xf numFmtId="171" fontId="12" fillId="0" borderId="161" xfId="0" applyNumberFormat="1" applyFont="1" applyBorder="1" applyAlignment="1">
      <alignment horizontal="right" vertical="center" wrapText="1"/>
    </xf>
    <xf numFmtId="0" fontId="12" fillId="0" borderId="23" xfId="33" applyFont="1" applyBorder="1" applyAlignment="1">
      <alignment vertical="center"/>
    </xf>
    <xf numFmtId="0" fontId="12" fillId="0" borderId="5" xfId="33" applyFont="1" applyBorder="1" applyAlignment="1">
      <alignment vertical="center"/>
    </xf>
    <xf numFmtId="10" fontId="22" fillId="0" borderId="5" xfId="0" applyNumberFormat="1" applyFont="1" applyBorder="1" applyAlignment="1">
      <alignment horizontal="center" vertical="center"/>
    </xf>
    <xf numFmtId="0" fontId="13" fillId="0" borderId="45" xfId="0" applyFont="1" applyBorder="1" applyAlignment="1">
      <alignment vertical="center"/>
    </xf>
    <xf numFmtId="0" fontId="14" fillId="7" borderId="15" xfId="0" applyFont="1" applyFill="1" applyBorder="1" applyAlignment="1">
      <alignment vertical="center"/>
    </xf>
    <xf numFmtId="0" fontId="14" fillId="7" borderId="15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3" fontId="13" fillId="0" borderId="13" xfId="0" applyNumberFormat="1" applyFont="1" applyBorder="1" applyAlignment="1">
      <alignment horizontal="right" vertical="center" wrapText="1"/>
    </xf>
    <xf numFmtId="171" fontId="14" fillId="7" borderId="15" xfId="0" applyNumberFormat="1" applyFont="1" applyFill="1" applyBorder="1" applyAlignment="1">
      <alignment vertical="center"/>
    </xf>
    <xf numFmtId="171" fontId="13" fillId="0" borderId="15" xfId="0" applyNumberFormat="1" applyFont="1" applyBorder="1" applyAlignment="1">
      <alignment vertical="center"/>
    </xf>
    <xf numFmtId="0" fontId="12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1" fontId="9" fillId="8" borderId="15" xfId="9" applyNumberFormat="1" applyFont="1" applyFill="1" applyBorder="1" applyAlignment="1">
      <alignment horizontal="left" vertical="center"/>
    </xf>
    <xf numFmtId="0" fontId="13" fillId="0" borderId="15" xfId="0" applyFont="1" applyBorder="1" applyAlignment="1">
      <alignment vertical="center"/>
    </xf>
    <xf numFmtId="173" fontId="14" fillId="7" borderId="15" xfId="0" applyNumberFormat="1" applyFont="1" applyFill="1" applyBorder="1" applyAlignment="1">
      <alignment vertical="center"/>
    </xf>
    <xf numFmtId="0" fontId="13" fillId="0" borderId="42" xfId="0" applyFont="1" applyBorder="1" applyAlignment="1">
      <alignment horizontal="left" vertical="center" indent="1"/>
    </xf>
    <xf numFmtId="3" fontId="13" fillId="0" borderId="42" xfId="0" applyNumberFormat="1" applyFont="1" applyBorder="1" applyAlignment="1">
      <alignment horizontal="right" vertical="center" wrapText="1"/>
    </xf>
    <xf numFmtId="171" fontId="13" fillId="0" borderId="42" xfId="0" applyNumberFormat="1" applyFont="1" applyBorder="1" applyAlignment="1">
      <alignment vertical="center"/>
    </xf>
    <xf numFmtId="0" fontId="13" fillId="0" borderId="13" xfId="0" applyFont="1" applyBorder="1" applyAlignment="1">
      <alignment horizontal="left" vertical="center" indent="1"/>
    </xf>
    <xf numFmtId="171" fontId="13" fillId="0" borderId="13" xfId="0" applyNumberFormat="1" applyFont="1" applyBorder="1" applyAlignment="1">
      <alignment vertical="center"/>
    </xf>
    <xf numFmtId="171" fontId="13" fillId="0" borderId="42" xfId="4" applyNumberFormat="1" applyFont="1" applyBorder="1" applyAlignment="1">
      <alignment vertical="center"/>
    </xf>
    <xf numFmtId="0" fontId="13" fillId="0" borderId="45" xfId="0" applyFont="1" applyBorder="1" applyAlignment="1">
      <alignment horizontal="left" vertical="center" indent="1"/>
    </xf>
    <xf numFmtId="171" fontId="13" fillId="0" borderId="45" xfId="0" applyNumberFormat="1" applyFont="1" applyBorder="1" applyAlignment="1">
      <alignment vertical="center"/>
    </xf>
    <xf numFmtId="171" fontId="16" fillId="0" borderId="15" xfId="0" applyNumberFormat="1" applyFont="1" applyBorder="1" applyAlignment="1">
      <alignment vertical="center"/>
    </xf>
    <xf numFmtId="0" fontId="13" fillId="0" borderId="42" xfId="0" applyFont="1" applyBorder="1" applyAlignment="1">
      <alignment vertical="center"/>
    </xf>
    <xf numFmtId="171" fontId="13" fillId="0" borderId="45" xfId="4" applyNumberFormat="1" applyFont="1" applyBorder="1" applyAlignment="1">
      <alignment vertical="center"/>
    </xf>
    <xf numFmtId="0" fontId="49" fillId="12" borderId="16" xfId="0" applyFont="1" applyFill="1" applyBorder="1" applyAlignment="1">
      <alignment horizontal="center" vertical="center" wrapText="1"/>
    </xf>
    <xf numFmtId="0" fontId="49" fillId="12" borderId="16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left" vertical="center" indent="1"/>
    </xf>
    <xf numFmtId="0" fontId="7" fillId="7" borderId="15" xfId="0" applyFont="1" applyFill="1" applyBorder="1" applyAlignment="1">
      <alignment vertical="center"/>
    </xf>
    <xf numFmtId="171" fontId="7" fillId="7" borderId="15" xfId="0" applyNumberFormat="1" applyFont="1" applyFill="1" applyBorder="1" applyAlignment="1">
      <alignment vertical="center"/>
    </xf>
    <xf numFmtId="0" fontId="16" fillId="0" borderId="15" xfId="0" applyFont="1" applyBorder="1" applyAlignment="1">
      <alignment vertical="center"/>
    </xf>
    <xf numFmtId="173" fontId="7" fillId="7" borderId="15" xfId="0" applyNumberFormat="1" applyFont="1" applyFill="1" applyBorder="1" applyAlignment="1">
      <alignment vertical="center"/>
    </xf>
    <xf numFmtId="0" fontId="16" fillId="0" borderId="42" xfId="0" applyFont="1" applyBorder="1" applyAlignment="1">
      <alignment horizontal="left" vertical="center" indent="1"/>
    </xf>
    <xf numFmtId="171" fontId="16" fillId="0" borderId="42" xfId="0" applyNumberFormat="1" applyFont="1" applyBorder="1" applyAlignment="1">
      <alignment vertical="center"/>
    </xf>
    <xf numFmtId="0" fontId="16" fillId="0" borderId="13" xfId="0" applyFont="1" applyBorder="1" applyAlignment="1">
      <alignment horizontal="left" vertical="center" indent="1"/>
    </xf>
    <xf numFmtId="171" fontId="16" fillId="0" borderId="13" xfId="0" applyNumberFormat="1" applyFont="1" applyBorder="1" applyAlignment="1">
      <alignment vertical="center"/>
    </xf>
    <xf numFmtId="0" fontId="16" fillId="0" borderId="45" xfId="0" applyFont="1" applyBorder="1" applyAlignment="1">
      <alignment horizontal="left" vertical="center" indent="1"/>
    </xf>
    <xf numFmtId="171" fontId="16" fillId="0" borderId="45" xfId="0" applyNumberFormat="1" applyFont="1" applyBorder="1" applyAlignment="1">
      <alignment vertical="center"/>
    </xf>
    <xf numFmtId="0" fontId="16" fillId="0" borderId="88" xfId="0" applyFont="1" applyBorder="1" applyAlignment="1">
      <alignment vertical="center"/>
    </xf>
    <xf numFmtId="0" fontId="21" fillId="0" borderId="0" xfId="0" applyFont="1"/>
    <xf numFmtId="171" fontId="12" fillId="0" borderId="45" xfId="14" applyNumberFormat="1" applyFont="1" applyBorder="1" applyAlignment="1">
      <alignment horizontal="right"/>
    </xf>
    <xf numFmtId="3" fontId="12" fillId="16" borderId="13" xfId="26" applyNumberFormat="1" applyFont="1" applyFill="1" applyBorder="1" applyAlignment="1">
      <alignment horizontal="center" vertical="center"/>
    </xf>
    <xf numFmtId="181" fontId="53" fillId="7" borderId="152" xfId="26" applyNumberFormat="1" applyFont="1" applyFill="1" applyBorder="1" applyAlignment="1">
      <alignment horizontal="center" vertical="center" wrapText="1"/>
    </xf>
    <xf numFmtId="14" fontId="14" fillId="7" borderId="42" xfId="0" applyNumberFormat="1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/>
    </xf>
    <xf numFmtId="0" fontId="14" fillId="7" borderId="37" xfId="0" applyFont="1" applyFill="1" applyBorder="1" applyAlignment="1">
      <alignment horizontal="center"/>
    </xf>
    <xf numFmtId="169" fontId="14" fillId="7" borderId="15" xfId="10" applyFont="1" applyFill="1" applyBorder="1"/>
    <xf numFmtId="169" fontId="50" fillId="0" borderId="41" xfId="4" applyFont="1" applyBorder="1" applyAlignment="1">
      <alignment horizontal="right" vertical="center"/>
    </xf>
    <xf numFmtId="169" fontId="50" fillId="0" borderId="42" xfId="4" applyFont="1" applyBorder="1" applyAlignment="1">
      <alignment horizontal="right" vertical="center"/>
    </xf>
    <xf numFmtId="169" fontId="13" fillId="0" borderId="43" xfId="4" applyFont="1" applyBorder="1" applyAlignment="1">
      <alignment horizontal="right" vertical="center"/>
    </xf>
    <xf numFmtId="169" fontId="12" fillId="0" borderId="45" xfId="4" applyFont="1" applyFill="1" applyBorder="1" applyAlignment="1">
      <alignment horizontal="center" vertical="center"/>
    </xf>
    <xf numFmtId="0" fontId="12" fillId="0" borderId="45" xfId="24" applyFont="1" applyFill="1" applyBorder="1" applyAlignment="1">
      <alignment horizontal="center" vertical="center"/>
    </xf>
    <xf numFmtId="14" fontId="11" fillId="7" borderId="42" xfId="24" applyNumberFormat="1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169" fontId="13" fillId="0" borderId="42" xfId="4" applyFont="1" applyFill="1" applyBorder="1" applyAlignment="1">
      <alignment horizontal="right" vertical="center"/>
    </xf>
    <xf numFmtId="10" fontId="13" fillId="0" borderId="42" xfId="1" applyNumberFormat="1" applyFont="1" applyBorder="1" applyAlignment="1">
      <alignment horizontal="center" vertical="center"/>
    </xf>
    <xf numFmtId="10" fontId="13" fillId="0" borderId="43" xfId="1" applyNumberFormat="1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10" fontId="13" fillId="0" borderId="46" xfId="1" applyNumberFormat="1" applyFont="1" applyBorder="1" applyAlignment="1">
      <alignment horizontal="center" vertical="center"/>
    </xf>
    <xf numFmtId="10" fontId="13" fillId="0" borderId="46" xfId="1" applyNumberFormat="1" applyFont="1" applyFill="1" applyBorder="1" applyAlignment="1">
      <alignment horizontal="center" vertical="center"/>
    </xf>
    <xf numFmtId="171" fontId="11" fillId="0" borderId="23" xfId="9" applyNumberFormat="1" applyFont="1" applyBorder="1" applyAlignment="1">
      <alignment horizontal="center" vertical="center"/>
    </xf>
    <xf numFmtId="171" fontId="12" fillId="16" borderId="23" xfId="9" applyNumberFormat="1" applyFont="1" applyFill="1" applyBorder="1" applyAlignment="1">
      <alignment vertical="center"/>
    </xf>
    <xf numFmtId="171" fontId="26" fillId="8" borderId="23" xfId="17" applyNumberFormat="1" applyFont="1" applyFill="1" applyBorder="1" applyAlignment="1">
      <alignment horizontal="center" vertical="center" wrapText="1"/>
    </xf>
    <xf numFmtId="171" fontId="26" fillId="8" borderId="5" xfId="17" applyNumberFormat="1" applyFont="1" applyFill="1" applyBorder="1" applyAlignment="1">
      <alignment horizontal="center" vertical="center" wrapText="1"/>
    </xf>
    <xf numFmtId="171" fontId="27" fillId="11" borderId="5" xfId="17" applyNumberFormat="1" applyFont="1" applyFill="1" applyBorder="1" applyAlignment="1">
      <alignment vertical="center" wrapText="1"/>
    </xf>
    <xf numFmtId="171" fontId="27" fillId="11" borderId="5" xfId="17" applyNumberFormat="1" applyFont="1" applyFill="1" applyBorder="1" applyAlignment="1">
      <alignment horizontal="center" vertical="center" wrapText="1"/>
    </xf>
    <xf numFmtId="171" fontId="27" fillId="16" borderId="5" xfId="17" applyNumberFormat="1" applyFont="1" applyFill="1" applyBorder="1" applyAlignment="1">
      <alignment horizontal="right" vertical="center"/>
    </xf>
    <xf numFmtId="171" fontId="26" fillId="16" borderId="5" xfId="17" applyNumberFormat="1" applyFont="1" applyFill="1" applyBorder="1" applyAlignment="1">
      <alignment horizontal="right" vertical="center"/>
    </xf>
    <xf numFmtId="171" fontId="129" fillId="0" borderId="0" xfId="17" applyNumberFormat="1" applyFont="1" applyAlignment="1">
      <alignment vertical="center"/>
    </xf>
    <xf numFmtId="0" fontId="13" fillId="0" borderId="42" xfId="0" applyFont="1" applyBorder="1"/>
    <xf numFmtId="0" fontId="13" fillId="0" borderId="45" xfId="0" applyFont="1" applyBorder="1"/>
    <xf numFmtId="0" fontId="13" fillId="0" borderId="13" xfId="0" applyFont="1" applyBorder="1"/>
    <xf numFmtId="3" fontId="51" fillId="0" borderId="0" xfId="0" applyNumberFormat="1" applyFont="1"/>
    <xf numFmtId="0" fontId="14" fillId="0" borderId="42" xfId="0" applyFont="1" applyBorder="1"/>
    <xf numFmtId="169" fontId="12" fillId="0" borderId="45" xfId="10" applyFont="1" applyBorder="1"/>
    <xf numFmtId="169" fontId="12" fillId="0" borderId="13" xfId="10" applyFont="1" applyBorder="1"/>
    <xf numFmtId="169" fontId="12" fillId="0" borderId="15" xfId="10" applyFont="1" applyBorder="1"/>
    <xf numFmtId="169" fontId="12" fillId="0" borderId="17" xfId="10" applyFont="1" applyBorder="1"/>
    <xf numFmtId="0" fontId="10" fillId="9" borderId="0" xfId="44" applyFont="1" applyFill="1" applyAlignment="1">
      <alignment horizontal="center" vertical="center"/>
    </xf>
    <xf numFmtId="0" fontId="45" fillId="0" borderId="24" xfId="45" applyFont="1" applyBorder="1" applyAlignment="1" applyProtection="1">
      <alignment horizontal="left" vertical="center"/>
      <protection locked="0"/>
    </xf>
    <xf numFmtId="0" fontId="45" fillId="0" borderId="77" xfId="45" applyFont="1" applyBorder="1" applyAlignment="1" applyProtection="1">
      <alignment horizontal="left" vertical="center"/>
      <protection locked="0"/>
    </xf>
    <xf numFmtId="0" fontId="44" fillId="20" borderId="73" xfId="45" applyFont="1" applyFill="1" applyBorder="1" applyAlignment="1" applyProtection="1">
      <alignment vertical="center"/>
      <protection locked="0"/>
    </xf>
    <xf numFmtId="0" fontId="45" fillId="20" borderId="79" xfId="45" applyFont="1" applyFill="1" applyBorder="1" applyProtection="1">
      <protection locked="0"/>
    </xf>
    <xf numFmtId="0" fontId="46" fillId="0" borderId="0" xfId="45" applyFont="1" applyProtection="1">
      <protection locked="0"/>
    </xf>
    <xf numFmtId="3" fontId="35" fillId="0" borderId="0" xfId="45" applyNumberFormat="1" applyProtection="1">
      <protection locked="0"/>
    </xf>
    <xf numFmtId="183" fontId="12" fillId="16" borderId="13" xfId="26" applyNumberFormat="1" applyFont="1" applyFill="1" applyBorder="1" applyAlignment="1">
      <alignment horizontal="center" vertical="center"/>
    </xf>
    <xf numFmtId="0" fontId="13" fillId="0" borderId="164" xfId="0" applyFont="1" applyBorder="1"/>
    <xf numFmtId="171" fontId="12" fillId="16" borderId="31" xfId="9" applyNumberFormat="1" applyFont="1" applyFill="1" applyBorder="1" applyAlignment="1">
      <alignment vertical="center"/>
    </xf>
    <xf numFmtId="171" fontId="12" fillId="16" borderId="142" xfId="9" applyNumberFormat="1" applyFont="1" applyFill="1" applyBorder="1" applyAlignment="1">
      <alignment vertical="center"/>
    </xf>
    <xf numFmtId="171" fontId="11" fillId="7" borderId="142" xfId="9" applyNumberFormat="1" applyFont="1" applyFill="1" applyBorder="1" applyAlignment="1">
      <alignment vertical="center"/>
    </xf>
    <xf numFmtId="171" fontId="27" fillId="0" borderId="5" xfId="17" applyNumberFormat="1" applyFont="1" applyBorder="1" applyAlignment="1">
      <alignment horizontal="right" vertical="center"/>
    </xf>
    <xf numFmtId="182" fontId="13" fillId="0" borderId="15" xfId="18" applyNumberFormat="1" applyFont="1" applyBorder="1" applyAlignment="1">
      <alignment horizontal="right" vertical="center"/>
    </xf>
    <xf numFmtId="182" fontId="13" fillId="0" borderId="12" xfId="18" applyNumberFormat="1" applyFont="1" applyBorder="1" applyAlignment="1">
      <alignment horizontal="right" vertical="center"/>
    </xf>
    <xf numFmtId="182" fontId="13" fillId="0" borderId="16" xfId="18" applyNumberFormat="1" applyFont="1" applyBorder="1" applyAlignment="1">
      <alignment horizontal="right" vertical="center"/>
    </xf>
    <xf numFmtId="182" fontId="13" fillId="0" borderId="17" xfId="18" applyNumberFormat="1" applyFont="1" applyBorder="1" applyAlignment="1">
      <alignment horizontal="right" vertical="center"/>
    </xf>
    <xf numFmtId="169" fontId="13" fillId="0" borderId="17" xfId="18" applyFont="1" applyBorder="1" applyAlignment="1">
      <alignment horizontal="right" vertical="center"/>
    </xf>
    <xf numFmtId="171" fontId="12" fillId="0" borderId="45" xfId="10" applyNumberFormat="1" applyFont="1" applyFill="1" applyBorder="1" applyAlignment="1">
      <alignment horizontal="right" vertical="center"/>
    </xf>
    <xf numFmtId="171" fontId="12" fillId="0" borderId="13" xfId="10" applyNumberFormat="1" applyFont="1" applyFill="1" applyBorder="1" applyAlignment="1">
      <alignment horizontal="right" vertical="center"/>
    </xf>
    <xf numFmtId="174" fontId="12" fillId="0" borderId="0" xfId="40" applyNumberFormat="1" applyFont="1" applyAlignment="1">
      <alignment vertical="center"/>
    </xf>
    <xf numFmtId="171" fontId="12" fillId="0" borderId="152" xfId="0" applyNumberFormat="1" applyFont="1" applyBorder="1" applyAlignment="1">
      <alignment vertical="center"/>
    </xf>
    <xf numFmtId="169" fontId="12" fillId="0" borderId="0" xfId="0" applyNumberFormat="1" applyFont="1" applyAlignment="1">
      <alignment horizontal="right"/>
    </xf>
    <xf numFmtId="200" fontId="12" fillId="0" borderId="0" xfId="1" applyNumberFormat="1" applyFont="1" applyFill="1" applyBorder="1"/>
    <xf numFmtId="169" fontId="12" fillId="0" borderId="129" xfId="9" quotePrefix="1" applyNumberFormat="1" applyFont="1" applyBorder="1" applyAlignment="1">
      <alignment horizontal="right" vertical="center"/>
    </xf>
    <xf numFmtId="200" fontId="12" fillId="0" borderId="130" xfId="1" quotePrefix="1" applyNumberFormat="1" applyFont="1" applyFill="1" applyBorder="1" applyAlignment="1">
      <alignment horizontal="center" vertical="center"/>
    </xf>
    <xf numFmtId="169" fontId="11" fillId="102" borderId="131" xfId="9" applyNumberFormat="1" applyFont="1" applyFill="1" applyBorder="1" applyAlignment="1">
      <alignment horizontal="right" vertical="center"/>
    </xf>
    <xf numFmtId="200" fontId="11" fillId="102" borderId="132" xfId="1" applyNumberFormat="1" applyFont="1" applyFill="1" applyBorder="1" applyAlignment="1">
      <alignment horizontal="center" vertical="center"/>
    </xf>
    <xf numFmtId="169" fontId="11" fillId="0" borderId="129" xfId="9" applyNumberFormat="1" applyFont="1" applyBorder="1" applyAlignment="1">
      <alignment horizontal="right" vertical="center"/>
    </xf>
    <xf numFmtId="200" fontId="11" fillId="0" borderId="130" xfId="1" applyNumberFormat="1" applyFont="1" applyFill="1" applyBorder="1" applyAlignment="1">
      <alignment horizontal="center" vertical="center"/>
    </xf>
    <xf numFmtId="169" fontId="12" fillId="0" borderId="129" xfId="9" applyNumberFormat="1" applyFont="1" applyBorder="1" applyAlignment="1">
      <alignment horizontal="right" vertical="center"/>
    </xf>
    <xf numFmtId="200" fontId="12" fillId="0" borderId="130" xfId="1" applyNumberFormat="1" applyFont="1" applyFill="1" applyBorder="1" applyAlignment="1">
      <alignment horizontal="center" vertical="center"/>
    </xf>
    <xf numFmtId="169" fontId="11" fillId="102" borderId="133" xfId="9" applyNumberFormat="1" applyFont="1" applyFill="1" applyBorder="1" applyAlignment="1">
      <alignment horizontal="right" vertical="center"/>
    </xf>
    <xf numFmtId="200" fontId="11" fillId="102" borderId="134" xfId="1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2" fillId="0" borderId="23" xfId="9" applyFont="1" applyBorder="1" applyAlignment="1">
      <alignment horizontal="center" vertical="center"/>
    </xf>
    <xf numFmtId="171" fontId="21" fillId="0" borderId="0" xfId="9" applyNumberFormat="1" applyFont="1"/>
    <xf numFmtId="171" fontId="34" fillId="0" borderId="0" xfId="9" applyNumberFormat="1" applyFont="1"/>
    <xf numFmtId="171" fontId="11" fillId="0" borderId="0" xfId="0" applyNumberFormat="1" applyFont="1"/>
    <xf numFmtId="0" fontId="13" fillId="0" borderId="0" xfId="0" applyFont="1" applyAlignment="1">
      <alignment horizontal="right"/>
    </xf>
    <xf numFmtId="200" fontId="13" fillId="0" borderId="0" xfId="0" applyNumberFormat="1" applyFont="1"/>
    <xf numFmtId="171" fontId="12" fillId="0" borderId="137" xfId="9" quotePrefix="1" applyNumberFormat="1" applyFont="1" applyBorder="1" applyAlignment="1">
      <alignment horizontal="right" vertical="center"/>
    </xf>
    <xf numFmtId="200" fontId="12" fillId="0" borderId="130" xfId="9" quotePrefix="1" applyNumberFormat="1" applyFont="1" applyBorder="1" applyAlignment="1">
      <alignment horizontal="center" vertical="center"/>
    </xf>
    <xf numFmtId="169" fontId="12" fillId="0" borderId="137" xfId="9" quotePrefix="1" applyNumberFormat="1" applyFont="1" applyBorder="1" applyAlignment="1">
      <alignment horizontal="right" vertical="center"/>
    </xf>
    <xf numFmtId="200" fontId="12" fillId="0" borderId="130" xfId="1" quotePrefix="1" applyNumberFormat="1" applyFont="1" applyBorder="1" applyAlignment="1">
      <alignment horizontal="center" vertical="center"/>
    </xf>
    <xf numFmtId="169" fontId="11" fillId="102" borderId="138" xfId="9" applyNumberFormat="1" applyFont="1" applyFill="1" applyBorder="1" applyAlignment="1">
      <alignment horizontal="right" vertical="center"/>
    </xf>
    <xf numFmtId="169" fontId="11" fillId="0" borderId="137" xfId="9" applyNumberFormat="1" applyFont="1" applyBorder="1" applyAlignment="1">
      <alignment horizontal="right" vertical="center"/>
    </xf>
    <xf numFmtId="200" fontId="11" fillId="0" borderId="130" xfId="9" applyNumberFormat="1" applyFont="1" applyBorder="1" applyAlignment="1">
      <alignment horizontal="center" vertical="center"/>
    </xf>
    <xf numFmtId="169" fontId="12" fillId="0" borderId="137" xfId="9" applyNumberFormat="1" applyFont="1" applyBorder="1" applyAlignment="1">
      <alignment horizontal="right" vertical="center"/>
    </xf>
    <xf numFmtId="200" fontId="12" fillId="0" borderId="130" xfId="9" applyNumberFormat="1" applyFont="1" applyBorder="1" applyAlignment="1">
      <alignment horizontal="center" vertical="center"/>
    </xf>
    <xf numFmtId="169" fontId="11" fillId="102" borderId="139" xfId="9" applyNumberFormat="1" applyFont="1" applyFill="1" applyBorder="1" applyAlignment="1">
      <alignment horizontal="right" vertical="center"/>
    </xf>
    <xf numFmtId="169" fontId="12" fillId="0" borderId="137" xfId="9" applyNumberFormat="1" applyFont="1" applyBorder="1" applyAlignment="1">
      <alignment vertical="center"/>
    </xf>
    <xf numFmtId="169" fontId="11" fillId="102" borderId="138" xfId="9" applyNumberFormat="1" applyFont="1" applyFill="1" applyBorder="1" applyAlignment="1">
      <alignment vertical="center"/>
    </xf>
    <xf numFmtId="169" fontId="12" fillId="0" borderId="0" xfId="9" applyNumberFormat="1" applyFont="1" applyAlignment="1">
      <alignment vertical="center"/>
    </xf>
    <xf numFmtId="200" fontId="12" fillId="0" borderId="0" xfId="1" applyNumberFormat="1" applyFont="1" applyFill="1" applyBorder="1" applyAlignment="1">
      <alignment horizontal="center" vertical="center"/>
    </xf>
    <xf numFmtId="169" fontId="11" fillId="0" borderId="0" xfId="4" applyFont="1" applyFill="1" applyBorder="1" applyAlignment="1">
      <alignment horizontal="center" vertical="center"/>
    </xf>
    <xf numFmtId="171" fontId="11" fillId="0" borderId="0" xfId="9" applyNumberFormat="1" applyFont="1" applyAlignment="1">
      <alignment horizontal="left" vertical="center"/>
    </xf>
    <xf numFmtId="0" fontId="12" fillId="0" borderId="23" xfId="41" applyFont="1" applyBorder="1" applyAlignment="1">
      <alignment horizontal="left" vertical="center" wrapText="1"/>
    </xf>
    <xf numFmtId="0" fontId="12" fillId="0" borderId="5" xfId="41" applyFont="1" applyBorder="1" applyAlignment="1">
      <alignment horizontal="left" vertical="center" wrapText="1"/>
    </xf>
    <xf numFmtId="171" fontId="11" fillId="8" borderId="5" xfId="10" applyNumberFormat="1" applyFont="1" applyFill="1" applyBorder="1" applyAlignment="1">
      <alignment vertical="center"/>
    </xf>
    <xf numFmtId="10" fontId="11" fillId="8" borderId="5" xfId="0" applyNumberFormat="1" applyFont="1" applyFill="1" applyBorder="1" applyAlignment="1">
      <alignment horizontal="center" vertical="center"/>
    </xf>
    <xf numFmtId="0" fontId="11" fillId="10" borderId="48" xfId="30" applyFont="1" applyFill="1" applyBorder="1" applyAlignment="1">
      <alignment horizontal="justify" vertical="center" wrapText="1"/>
    </xf>
    <xf numFmtId="169" fontId="11" fillId="10" borderId="48" xfId="4" applyFont="1" applyFill="1" applyBorder="1" applyAlignment="1">
      <alignment horizontal="right" vertical="center" wrapText="1"/>
    </xf>
    <xf numFmtId="3" fontId="130" fillId="0" borderId="0" xfId="0" applyNumberFormat="1" applyFont="1"/>
    <xf numFmtId="3" fontId="45" fillId="0" borderId="172" xfId="45" applyNumberFormat="1" applyFont="1" applyBorder="1" applyAlignment="1">
      <alignment horizontal="right" vertical="center"/>
    </xf>
    <xf numFmtId="0" fontId="44" fillId="20" borderId="73" xfId="45" applyFont="1" applyFill="1" applyBorder="1" applyAlignment="1" applyProtection="1">
      <alignment horizontal="center" vertical="center"/>
      <protection locked="0"/>
    </xf>
    <xf numFmtId="171" fontId="12" fillId="0" borderId="169" xfId="9" applyNumberFormat="1" applyFont="1" applyBorder="1" applyAlignment="1">
      <alignment vertical="center"/>
    </xf>
    <xf numFmtId="171" fontId="12" fillId="0" borderId="167" xfId="9" applyNumberFormat="1" applyFont="1" applyBorder="1" applyAlignment="1">
      <alignment vertical="center"/>
    </xf>
    <xf numFmtId="171" fontId="11" fillId="8" borderId="167" xfId="9" applyNumberFormat="1" applyFont="1" applyFill="1" applyBorder="1" applyAlignment="1">
      <alignment vertical="center"/>
    </xf>
    <xf numFmtId="171" fontId="12" fillId="0" borderId="167" xfId="9" applyNumberFormat="1" applyFont="1" applyBorder="1" applyAlignment="1">
      <alignment horizontal="center" vertical="center"/>
    </xf>
    <xf numFmtId="171" fontId="12" fillId="0" borderId="164" xfId="9" applyNumberFormat="1" applyFont="1" applyBorder="1" applyAlignment="1">
      <alignment vertical="center"/>
    </xf>
    <xf numFmtId="182" fontId="6" fillId="0" borderId="152" xfId="31" applyNumberFormat="1" applyFont="1" applyFill="1" applyBorder="1" applyAlignment="1">
      <alignment horizontal="right" vertical="center"/>
    </xf>
    <xf numFmtId="182" fontId="6" fillId="0" borderId="116" xfId="31" applyNumberFormat="1" applyFont="1" applyFill="1" applyBorder="1" applyAlignment="1">
      <alignment vertical="center"/>
    </xf>
    <xf numFmtId="182" fontId="6" fillId="0" borderId="117" xfId="31" applyNumberFormat="1" applyFont="1" applyFill="1" applyBorder="1" applyAlignment="1">
      <alignment vertical="center"/>
    </xf>
    <xf numFmtId="171" fontId="12" fillId="0" borderId="8" xfId="1" applyNumberFormat="1" applyFont="1" applyFill="1" applyBorder="1" applyAlignment="1">
      <alignment horizontal="right" vertical="center" wrapText="1"/>
    </xf>
    <xf numFmtId="0" fontId="43" fillId="19" borderId="72" xfId="45" applyFont="1" applyFill="1" applyBorder="1" applyAlignment="1" applyProtection="1">
      <alignment horizontal="left" vertical="center"/>
      <protection locked="0"/>
    </xf>
    <xf numFmtId="171" fontId="11" fillId="7" borderId="167" xfId="9" applyNumberFormat="1" applyFont="1" applyFill="1" applyBorder="1" applyAlignment="1">
      <alignment vertical="center"/>
    </xf>
    <xf numFmtId="171" fontId="11" fillId="10" borderId="167" xfId="9" applyNumberFormat="1" applyFont="1" applyFill="1" applyBorder="1" applyAlignment="1">
      <alignment vertical="center"/>
    </xf>
    <xf numFmtId="0" fontId="3" fillId="6" borderId="163" xfId="3198" quotePrefix="1" applyNumberFormat="1" applyAlignment="1">
      <alignment horizontal="left" vertical="center" indent="6"/>
    </xf>
    <xf numFmtId="171" fontId="12" fillId="0" borderId="31" xfId="1" applyNumberFormat="1" applyFont="1" applyFill="1" applyBorder="1" applyAlignment="1">
      <alignment horizontal="right" vertical="center" wrapText="1"/>
    </xf>
    <xf numFmtId="169" fontId="12" fillId="0" borderId="42" xfId="34" applyFont="1" applyFill="1" applyBorder="1" applyAlignment="1">
      <alignment horizontal="right" vertical="center"/>
    </xf>
    <xf numFmtId="169" fontId="12" fillId="0" borderId="45" xfId="34" applyFont="1" applyFill="1" applyBorder="1" applyAlignment="1">
      <alignment horizontal="right" vertical="center"/>
    </xf>
    <xf numFmtId="171" fontId="12" fillId="0" borderId="5" xfId="10" applyNumberFormat="1" applyFont="1" applyFill="1" applyBorder="1" applyAlignment="1">
      <alignment horizontal="right" vertical="center"/>
    </xf>
    <xf numFmtId="10" fontId="12" fillId="0" borderId="5" xfId="0" applyNumberFormat="1" applyFont="1" applyBorder="1" applyAlignment="1">
      <alignment horizontal="center" vertical="center"/>
    </xf>
    <xf numFmtId="3" fontId="51" fillId="0" borderId="15" xfId="0" applyNumberFormat="1" applyFont="1" applyBorder="1"/>
    <xf numFmtId="169" fontId="12" fillId="0" borderId="42" xfId="2669" applyNumberFormat="1" applyFont="1" applyBorder="1" applyAlignment="1">
      <alignment vertical="center"/>
    </xf>
    <xf numFmtId="0" fontId="44" fillId="14" borderId="74" xfId="45" applyFont="1" applyFill="1" applyBorder="1" applyAlignment="1" applyProtection="1">
      <alignment horizontal="left" vertical="center"/>
      <protection locked="0"/>
    </xf>
    <xf numFmtId="202" fontId="12" fillId="0" borderId="0" xfId="40" applyNumberFormat="1" applyFont="1" applyAlignment="1">
      <alignment vertical="center"/>
    </xf>
    <xf numFmtId="171" fontId="12" fillId="0" borderId="169" xfId="16" applyNumberFormat="1" applyFont="1" applyBorder="1" applyAlignment="1">
      <alignment horizontal="left" vertical="center" wrapText="1"/>
    </xf>
    <xf numFmtId="169" fontId="13" fillId="0" borderId="169" xfId="4" applyFont="1" applyBorder="1" applyAlignment="1">
      <alignment horizontal="right"/>
    </xf>
    <xf numFmtId="171" fontId="12" fillId="0" borderId="169" xfId="10" applyNumberFormat="1" applyFont="1" applyFill="1" applyBorder="1" applyAlignment="1">
      <alignment horizontal="right" vertical="center"/>
    </xf>
    <xf numFmtId="10" fontId="12" fillId="0" borderId="169" xfId="0" applyNumberFormat="1" applyFont="1" applyBorder="1" applyAlignment="1">
      <alignment horizontal="center" vertical="center"/>
    </xf>
    <xf numFmtId="171" fontId="12" fillId="0" borderId="23" xfId="10" applyNumberFormat="1" applyFont="1" applyFill="1" applyBorder="1" applyAlignment="1">
      <alignment horizontal="right" vertical="center"/>
    </xf>
    <xf numFmtId="10" fontId="12" fillId="0" borderId="23" xfId="0" applyNumberFormat="1" applyFont="1" applyBorder="1" applyAlignment="1">
      <alignment horizontal="center" vertical="center"/>
    </xf>
    <xf numFmtId="171" fontId="12" fillId="0" borderId="45" xfId="26" applyNumberFormat="1" applyFont="1" applyBorder="1" applyAlignment="1">
      <alignment vertical="center" wrapText="1"/>
    </xf>
    <xf numFmtId="171" fontId="12" fillId="0" borderId="45" xfId="26" applyNumberFormat="1" applyFont="1" applyBorder="1" applyAlignment="1">
      <alignment horizontal="center" vertical="center" wrapText="1"/>
    </xf>
    <xf numFmtId="183" fontId="12" fillId="0" borderId="45" xfId="26" applyNumberFormat="1" applyFont="1" applyBorder="1" applyAlignment="1">
      <alignment horizontal="center" vertical="center"/>
    </xf>
    <xf numFmtId="171" fontId="12" fillId="0" borderId="42" xfId="26" applyNumberFormat="1" applyFont="1" applyBorder="1" applyAlignment="1">
      <alignment vertical="center" wrapText="1"/>
    </xf>
    <xf numFmtId="171" fontId="12" fillId="0" borderId="42" xfId="26" applyNumberFormat="1" applyFont="1" applyBorder="1" applyAlignment="1">
      <alignment horizontal="center" vertical="center" wrapText="1"/>
    </xf>
    <xf numFmtId="171" fontId="12" fillId="0" borderId="42" xfId="26" applyNumberFormat="1" applyFont="1" applyBorder="1" applyAlignment="1">
      <alignment horizontal="center" vertical="center"/>
    </xf>
    <xf numFmtId="171" fontId="12" fillId="0" borderId="42" xfId="26" applyNumberFormat="1" applyFont="1" applyBorder="1" applyAlignment="1">
      <alignment horizontal="right" vertical="center"/>
    </xf>
    <xf numFmtId="171" fontId="12" fillId="0" borderId="45" xfId="26" applyNumberFormat="1" applyFont="1" applyBorder="1" applyAlignment="1">
      <alignment horizontal="center" vertical="center"/>
    </xf>
    <xf numFmtId="171" fontId="12" fillId="0" borderId="45" xfId="26" applyNumberFormat="1" applyFont="1" applyBorder="1" applyAlignment="1">
      <alignment horizontal="right" vertical="center"/>
    </xf>
    <xf numFmtId="169" fontId="121" fillId="0" borderId="45" xfId="34" applyFont="1" applyBorder="1" applyAlignment="1">
      <alignment horizontal="right" vertical="center"/>
    </xf>
    <xf numFmtId="169" fontId="11" fillId="7" borderId="15" xfId="40" applyNumberFormat="1" applyFont="1" applyFill="1" applyBorder="1" applyAlignment="1">
      <alignment horizontal="right" vertical="center"/>
    </xf>
    <xf numFmtId="171" fontId="11" fillId="0" borderId="169" xfId="9" applyNumberFormat="1" applyFont="1" applyBorder="1" applyAlignment="1">
      <alignment horizontal="left" vertical="center" indent="1"/>
    </xf>
    <xf numFmtId="171" fontId="12" fillId="0" borderId="169" xfId="9" quotePrefix="1" applyNumberFormat="1" applyFont="1" applyBorder="1" applyAlignment="1">
      <alignment horizontal="center" vertical="center"/>
    </xf>
    <xf numFmtId="171" fontId="11" fillId="8" borderId="167" xfId="9" applyNumberFormat="1" applyFont="1" applyFill="1" applyBorder="1" applyAlignment="1">
      <alignment horizontal="left" vertical="center" wrapText="1"/>
    </xf>
    <xf numFmtId="171" fontId="11" fillId="8" borderId="167" xfId="9" applyNumberFormat="1" applyFont="1" applyFill="1" applyBorder="1" applyAlignment="1">
      <alignment horizontal="center" vertical="center"/>
    </xf>
    <xf numFmtId="171" fontId="12" fillId="0" borderId="167" xfId="9" applyNumberFormat="1" applyFont="1" applyBorder="1" applyAlignment="1">
      <alignment horizontal="left" vertical="center" indent="3"/>
    </xf>
    <xf numFmtId="171" fontId="11" fillId="7" borderId="167" xfId="9" applyNumberFormat="1" applyFont="1" applyFill="1" applyBorder="1" applyAlignment="1">
      <alignment horizontal="left" vertical="center"/>
    </xf>
    <xf numFmtId="171" fontId="11" fillId="8" borderId="167" xfId="9" applyNumberFormat="1" applyFont="1" applyFill="1" applyBorder="1" applyAlignment="1">
      <alignment horizontal="right" vertical="center"/>
    </xf>
    <xf numFmtId="171" fontId="11" fillId="0" borderId="169" xfId="9" applyNumberFormat="1" applyFont="1" applyBorder="1" applyAlignment="1">
      <alignment horizontal="center" vertical="center"/>
    </xf>
    <xf numFmtId="171" fontId="12" fillId="0" borderId="169" xfId="10" applyNumberFormat="1" applyFont="1" applyBorder="1" applyAlignment="1">
      <alignment vertical="center"/>
    </xf>
    <xf numFmtId="171" fontId="11" fillId="0" borderId="169" xfId="9" applyNumberFormat="1" applyFont="1" applyBorder="1" applyAlignment="1">
      <alignment vertical="center"/>
    </xf>
    <xf numFmtId="171" fontId="11" fillId="8" borderId="167" xfId="9" applyNumberFormat="1" applyFont="1" applyFill="1" applyBorder="1" applyAlignment="1">
      <alignment horizontal="left" vertical="center" indent="2"/>
    </xf>
    <xf numFmtId="171" fontId="11" fillId="0" borderId="169" xfId="9" applyNumberFormat="1" applyFont="1" applyBorder="1" applyAlignment="1">
      <alignment horizontal="left" vertical="center" indent="2"/>
    </xf>
    <xf numFmtId="171" fontId="12" fillId="0" borderId="167" xfId="9" applyNumberFormat="1" applyFont="1" applyBorder="1" applyAlignment="1">
      <alignment horizontal="left" vertical="center" wrapText="1" indent="3"/>
    </xf>
    <xf numFmtId="171" fontId="12" fillId="0" borderId="167" xfId="10" applyNumberFormat="1" applyFont="1" applyBorder="1" applyAlignment="1">
      <alignment vertical="center"/>
    </xf>
    <xf numFmtId="171" fontId="11" fillId="8" borderId="167" xfId="9" applyNumberFormat="1" applyFont="1" applyFill="1" applyBorder="1" applyAlignment="1">
      <alignment horizontal="left" vertical="center" indent="3"/>
    </xf>
    <xf numFmtId="171" fontId="11" fillId="8" borderId="167" xfId="9" applyNumberFormat="1" applyFont="1" applyFill="1" applyBorder="1" applyAlignment="1">
      <alignment horizontal="left" vertical="center" indent="1"/>
    </xf>
    <xf numFmtId="171" fontId="12" fillId="0" borderId="169" xfId="9" applyNumberFormat="1" applyFont="1" applyBorder="1" applyAlignment="1">
      <alignment horizontal="center" vertical="center"/>
    </xf>
    <xf numFmtId="171" fontId="11" fillId="0" borderId="167" xfId="9" applyNumberFormat="1" applyFont="1" applyBorder="1" applyAlignment="1">
      <alignment horizontal="left" vertical="center" wrapText="1" indent="3"/>
    </xf>
    <xf numFmtId="171" fontId="11" fillId="0" borderId="167" xfId="10" applyNumberFormat="1" applyFont="1" applyBorder="1" applyAlignment="1">
      <alignment vertical="center"/>
    </xf>
    <xf numFmtId="171" fontId="11" fillId="0" borderId="167" xfId="9" applyNumberFormat="1" applyFont="1" applyBorder="1" applyAlignment="1">
      <alignment vertical="center"/>
    </xf>
    <xf numFmtId="171" fontId="12" fillId="8" borderId="167" xfId="9" applyNumberFormat="1" applyFont="1" applyFill="1" applyBorder="1" applyAlignment="1">
      <alignment horizontal="center" vertical="center"/>
    </xf>
    <xf numFmtId="171" fontId="11" fillId="8" borderId="167" xfId="9" applyNumberFormat="1" applyFont="1" applyFill="1" applyBorder="1" applyAlignment="1">
      <alignment horizontal="left" vertical="center"/>
    </xf>
    <xf numFmtId="171" fontId="11" fillId="8" borderId="167" xfId="9" applyNumberFormat="1" applyFont="1" applyFill="1" applyBorder="1" applyAlignment="1">
      <alignment vertical="center" wrapText="1"/>
    </xf>
    <xf numFmtId="171" fontId="12" fillId="0" borderId="167" xfId="9" applyNumberFormat="1" applyFont="1" applyBorder="1" applyAlignment="1">
      <alignment vertical="center" wrapText="1"/>
    </xf>
    <xf numFmtId="171" fontId="11" fillId="0" borderId="167" xfId="9" applyNumberFormat="1" applyFont="1" applyBorder="1" applyAlignment="1">
      <alignment vertical="center" wrapText="1"/>
    </xf>
    <xf numFmtId="171" fontId="12" fillId="0" borderId="167" xfId="9" applyNumberFormat="1" applyFont="1" applyBorder="1" applyAlignment="1">
      <alignment horizontal="left" vertical="center"/>
    </xf>
    <xf numFmtId="171" fontId="11" fillId="10" borderId="167" xfId="9" applyNumberFormat="1" applyFont="1" applyFill="1" applyBorder="1" applyAlignment="1">
      <alignment horizontal="left" vertical="center"/>
    </xf>
    <xf numFmtId="171" fontId="12" fillId="0" borderId="169" xfId="9" applyNumberFormat="1" applyFont="1" applyBorder="1" applyAlignment="1">
      <alignment horizontal="left" vertical="center"/>
    </xf>
    <xf numFmtId="172" fontId="11" fillId="8" borderId="167" xfId="9" applyNumberFormat="1" applyFont="1" applyFill="1" applyBorder="1" applyAlignment="1">
      <alignment vertical="center"/>
    </xf>
    <xf numFmtId="171" fontId="12" fillId="0" borderId="169" xfId="9" applyNumberFormat="1" applyFont="1" applyBorder="1" applyAlignment="1">
      <alignment vertical="center" wrapText="1"/>
    </xf>
    <xf numFmtId="171" fontId="12" fillId="16" borderId="169" xfId="9" applyNumberFormat="1" applyFont="1" applyFill="1" applyBorder="1" applyAlignment="1">
      <alignment vertical="center"/>
    </xf>
    <xf numFmtId="171" fontId="11" fillId="7" borderId="167" xfId="9" applyNumberFormat="1" applyFont="1" applyFill="1" applyBorder="1" applyAlignment="1">
      <alignment vertical="center" wrapText="1"/>
    </xf>
    <xf numFmtId="0" fontId="13" fillId="0" borderId="171" xfId="0" applyFont="1" applyBorder="1"/>
    <xf numFmtId="171" fontId="11" fillId="0" borderId="169" xfId="9" applyNumberFormat="1" applyFont="1" applyBorder="1" applyAlignment="1">
      <alignment horizontal="left" vertical="center"/>
    </xf>
    <xf numFmtId="171" fontId="11" fillId="8" borderId="171" xfId="9" applyNumberFormat="1" applyFont="1" applyFill="1" applyBorder="1" applyAlignment="1">
      <alignment horizontal="left" vertical="center"/>
    </xf>
    <xf numFmtId="171" fontId="11" fillId="8" borderId="171" xfId="9" applyNumberFormat="1" applyFont="1" applyFill="1" applyBorder="1" applyAlignment="1">
      <alignment vertical="center"/>
    </xf>
    <xf numFmtId="171" fontId="11" fillId="8" borderId="170" xfId="9" applyNumberFormat="1" applyFont="1" applyFill="1" applyBorder="1" applyAlignment="1">
      <alignment vertical="center"/>
    </xf>
    <xf numFmtId="171" fontId="12" fillId="0" borderId="171" xfId="9" applyNumberFormat="1" applyFont="1" applyBorder="1" applyAlignment="1">
      <alignment vertical="center"/>
    </xf>
    <xf numFmtId="171" fontId="12" fillId="0" borderId="170" xfId="9" applyNumberFormat="1" applyFont="1" applyBorder="1" applyAlignment="1">
      <alignment vertical="center"/>
    </xf>
    <xf numFmtId="0" fontId="12" fillId="0" borderId="168" xfId="14" applyFont="1" applyBorder="1" applyAlignment="1">
      <alignment horizontal="left" vertical="center" wrapText="1"/>
    </xf>
    <xf numFmtId="0" fontId="12" fillId="0" borderId="168" xfId="14" applyFont="1" applyBorder="1" applyAlignment="1">
      <alignment horizontal="center" vertical="center" wrapText="1"/>
    </xf>
    <xf numFmtId="0" fontId="11" fillId="7" borderId="165" xfId="14" applyFont="1" applyFill="1" applyBorder="1" applyAlignment="1">
      <alignment horizontal="left" vertical="center" wrapText="1"/>
    </xf>
    <xf numFmtId="0" fontId="11" fillId="7" borderId="165" xfId="14" applyFont="1" applyFill="1" applyBorder="1" applyAlignment="1">
      <alignment horizontal="center" vertical="center" wrapText="1"/>
    </xf>
    <xf numFmtId="3" fontId="11" fillId="7" borderId="165" xfId="14" applyNumberFormat="1" applyFont="1" applyFill="1" applyBorder="1" applyAlignment="1">
      <alignment vertical="center" wrapText="1"/>
    </xf>
    <xf numFmtId="0" fontId="12" fillId="0" borderId="165" xfId="14" applyFont="1" applyBorder="1" applyAlignment="1">
      <alignment horizontal="left" vertical="center" wrapText="1"/>
    </xf>
    <xf numFmtId="0" fontId="12" fillId="0" borderId="165" xfId="14" applyFont="1" applyBorder="1" applyAlignment="1">
      <alignment horizontal="center" vertical="center" wrapText="1"/>
    </xf>
    <xf numFmtId="3" fontId="15" fillId="14" borderId="165" xfId="14" applyNumberFormat="1" applyFont="1" applyFill="1" applyBorder="1" applyAlignment="1">
      <alignment horizontal="right" vertical="center" wrapText="1"/>
    </xf>
    <xf numFmtId="0" fontId="11" fillId="0" borderId="168" xfId="14" applyFont="1" applyBorder="1" applyAlignment="1">
      <alignment horizontal="left" vertical="center" wrapText="1"/>
    </xf>
    <xf numFmtId="0" fontId="11" fillId="0" borderId="168" xfId="14" applyFont="1" applyBorder="1" applyAlignment="1">
      <alignment horizontal="center" vertical="center" wrapText="1"/>
    </xf>
    <xf numFmtId="3" fontId="11" fillId="16" borderId="168" xfId="14" applyNumberFormat="1" applyFont="1" applyFill="1" applyBorder="1" applyAlignment="1">
      <alignment horizontal="right" vertical="center" wrapText="1"/>
    </xf>
    <xf numFmtId="0" fontId="11" fillId="7" borderId="165" xfId="14" applyFont="1" applyFill="1" applyBorder="1" applyAlignment="1">
      <alignment vertical="center" wrapText="1"/>
    </xf>
    <xf numFmtId="0" fontId="12" fillId="7" borderId="165" xfId="14" applyFont="1" applyFill="1" applyBorder="1" applyAlignment="1">
      <alignment horizontal="center" vertical="center" wrapText="1"/>
    </xf>
    <xf numFmtId="3" fontId="12" fillId="7" borderId="165" xfId="14" applyNumberFormat="1" applyFont="1" applyFill="1" applyBorder="1" applyAlignment="1">
      <alignment horizontal="right" vertical="center" wrapText="1"/>
    </xf>
    <xf numFmtId="3" fontId="12" fillId="16" borderId="165" xfId="14" applyNumberFormat="1" applyFont="1" applyFill="1" applyBorder="1" applyAlignment="1">
      <alignment horizontal="right" vertical="center" wrapText="1"/>
    </xf>
    <xf numFmtId="171" fontId="26" fillId="8" borderId="169" xfId="17" applyNumberFormat="1" applyFont="1" applyFill="1" applyBorder="1" applyAlignment="1">
      <alignment horizontal="center" vertical="center" wrapText="1"/>
    </xf>
    <xf numFmtId="171" fontId="26" fillId="8" borderId="167" xfId="17" applyNumberFormat="1" applyFont="1" applyFill="1" applyBorder="1" applyAlignment="1">
      <alignment horizontal="left" vertical="center" wrapText="1"/>
    </xf>
    <xf numFmtId="171" fontId="26" fillId="8" borderId="167" xfId="17" applyNumberFormat="1" applyFont="1" applyFill="1" applyBorder="1" applyAlignment="1">
      <alignment horizontal="right" vertical="center"/>
    </xf>
    <xf numFmtId="171" fontId="27" fillId="11" borderId="169" xfId="17" applyNumberFormat="1" applyFont="1" applyFill="1" applyBorder="1" applyAlignment="1">
      <alignment vertical="center" wrapText="1"/>
    </xf>
    <xf numFmtId="171" fontId="26" fillId="11" borderId="169" xfId="17" applyNumberFormat="1" applyFont="1" applyFill="1" applyBorder="1" applyAlignment="1">
      <alignment horizontal="center" vertical="center" wrapText="1"/>
    </xf>
    <xf numFmtId="171" fontId="27" fillId="16" borderId="169" xfId="17" applyNumberFormat="1" applyFont="1" applyFill="1" applyBorder="1" applyAlignment="1">
      <alignment horizontal="right" vertical="center"/>
    </xf>
    <xf numFmtId="171" fontId="26" fillId="7" borderId="167" xfId="17" applyNumberFormat="1" applyFont="1" applyFill="1" applyBorder="1" applyAlignment="1">
      <alignment horizontal="left" vertical="center" wrapText="1"/>
    </xf>
    <xf numFmtId="171" fontId="26" fillId="7" borderId="167" xfId="17" applyNumberFormat="1" applyFont="1" applyFill="1" applyBorder="1" applyAlignment="1">
      <alignment horizontal="right" vertical="center"/>
    </xf>
    <xf numFmtId="171" fontId="27" fillId="11" borderId="169" xfId="17" applyNumberFormat="1" applyFont="1" applyFill="1" applyBorder="1" applyAlignment="1">
      <alignment horizontal="center" vertical="center" wrapText="1"/>
    </xf>
    <xf numFmtId="171" fontId="26" fillId="8" borderId="167" xfId="17" applyNumberFormat="1" applyFont="1" applyFill="1" applyBorder="1" applyAlignment="1">
      <alignment vertical="center" wrapText="1"/>
    </xf>
    <xf numFmtId="0" fontId="26" fillId="8" borderId="167" xfId="17" applyFont="1" applyFill="1" applyBorder="1" applyAlignment="1">
      <alignment horizontal="center" vertical="center" wrapText="1"/>
    </xf>
    <xf numFmtId="171" fontId="27" fillId="7" borderId="167" xfId="17" applyNumberFormat="1" applyFont="1" applyFill="1" applyBorder="1" applyAlignment="1">
      <alignment horizontal="center" vertical="center" wrapText="1"/>
    </xf>
    <xf numFmtId="169" fontId="11" fillId="7" borderId="167" xfId="10" applyFont="1" applyFill="1" applyBorder="1" applyAlignment="1">
      <alignment horizontal="center" vertical="center" wrapText="1"/>
    </xf>
    <xf numFmtId="17" fontId="11" fillId="7" borderId="167" xfId="41" applyNumberFormat="1" applyFont="1" applyFill="1" applyBorder="1" applyAlignment="1">
      <alignment horizontal="center" vertical="center" wrapText="1"/>
    </xf>
    <xf numFmtId="0" fontId="12" fillId="0" borderId="169" xfId="41" applyFont="1" applyBorder="1" applyAlignment="1">
      <alignment horizontal="left" vertical="center" wrapText="1"/>
    </xf>
    <xf numFmtId="0" fontId="11" fillId="8" borderId="167" xfId="0" applyFont="1" applyFill="1" applyBorder="1" applyAlignment="1">
      <alignment vertical="center"/>
    </xf>
    <xf numFmtId="10" fontId="11" fillId="8" borderId="167" xfId="0" applyNumberFormat="1" applyFont="1" applyFill="1" applyBorder="1" applyAlignment="1">
      <alignment horizontal="center" vertical="center"/>
    </xf>
    <xf numFmtId="0" fontId="12" fillId="0" borderId="169" xfId="26" applyFont="1" applyBorder="1" applyAlignment="1">
      <alignment vertical="center" wrapText="1"/>
    </xf>
    <xf numFmtId="171" fontId="12" fillId="0" borderId="169" xfId="0" applyNumberFormat="1" applyFont="1" applyBorder="1" applyAlignment="1">
      <alignment vertical="center"/>
    </xf>
    <xf numFmtId="171" fontId="11" fillId="8" borderId="167" xfId="0" applyNumberFormat="1" applyFont="1" applyFill="1" applyBorder="1" applyAlignment="1">
      <alignment vertical="center"/>
    </xf>
    <xf numFmtId="3" fontId="27" fillId="0" borderId="169" xfId="26" applyNumberFormat="1" applyFont="1" applyBorder="1" applyAlignment="1">
      <alignment horizontal="center" vertical="center"/>
    </xf>
    <xf numFmtId="3" fontId="27" fillId="0" borderId="169" xfId="4" applyNumberFormat="1" applyFont="1" applyBorder="1" applyAlignment="1">
      <alignment horizontal="right" vertical="center"/>
    </xf>
    <xf numFmtId="10" fontId="27" fillId="16" borderId="169" xfId="26" applyNumberFormat="1" applyFont="1" applyFill="1" applyBorder="1" applyAlignment="1">
      <alignment horizontal="center" vertical="center"/>
    </xf>
    <xf numFmtId="10" fontId="27" fillId="11" borderId="169" xfId="26" applyNumberFormat="1" applyFont="1" applyFill="1" applyBorder="1" applyAlignment="1">
      <alignment horizontal="center" vertical="center"/>
    </xf>
    <xf numFmtId="0" fontId="27" fillId="0" borderId="169" xfId="26" applyFont="1" applyBorder="1" applyAlignment="1">
      <alignment vertical="center" wrapText="1"/>
    </xf>
    <xf numFmtId="0" fontId="27" fillId="0" borderId="169" xfId="26" applyFont="1" applyBorder="1" applyAlignment="1">
      <alignment horizontal="center" vertical="center" wrapText="1"/>
    </xf>
    <xf numFmtId="3" fontId="27" fillId="0" borderId="169" xfId="26" applyNumberFormat="1" applyFont="1" applyBorder="1" applyAlignment="1">
      <alignment horizontal="center" vertical="center" wrapText="1"/>
    </xf>
    <xf numFmtId="3" fontId="28" fillId="0" borderId="169" xfId="26" applyNumberFormat="1" applyFont="1" applyBorder="1" applyAlignment="1">
      <alignment horizontal="center" vertical="center"/>
    </xf>
    <xf numFmtId="169" fontId="28" fillId="0" borderId="169" xfId="4" applyFont="1" applyBorder="1" applyAlignment="1">
      <alignment horizontal="right" vertical="center"/>
    </xf>
    <xf numFmtId="10" fontId="28" fillId="11" borderId="169" xfId="26" applyNumberFormat="1" applyFont="1" applyFill="1" applyBorder="1" applyAlignment="1">
      <alignment horizontal="center" vertical="center"/>
    </xf>
    <xf numFmtId="0" fontId="28" fillId="0" borderId="169" xfId="26" applyFont="1" applyBorder="1" applyAlignment="1">
      <alignment vertical="center" wrapText="1"/>
    </xf>
    <xf numFmtId="0" fontId="28" fillId="0" borderId="169" xfId="26" applyFont="1" applyBorder="1" applyAlignment="1">
      <alignment horizontal="center" vertical="center" wrapText="1"/>
    </xf>
    <xf numFmtId="3" fontId="28" fillId="0" borderId="169" xfId="26" applyNumberFormat="1" applyFont="1" applyBorder="1" applyAlignment="1">
      <alignment horizontal="center" vertical="center" wrapText="1"/>
    </xf>
    <xf numFmtId="0" fontId="26" fillId="8" borderId="167" xfId="26" applyFont="1" applyFill="1" applyBorder="1" applyAlignment="1">
      <alignment horizontal="center" vertical="center" wrapText="1"/>
    </xf>
    <xf numFmtId="0" fontId="26" fillId="8" borderId="167" xfId="26" applyFont="1" applyFill="1" applyBorder="1" applyAlignment="1">
      <alignment vertical="center" wrapText="1"/>
    </xf>
    <xf numFmtId="169" fontId="26" fillId="8" borderId="167" xfId="4" applyFont="1" applyFill="1" applyBorder="1" applyAlignment="1">
      <alignment vertical="center" wrapText="1"/>
    </xf>
    <xf numFmtId="3" fontId="26" fillId="8" borderId="167" xfId="26" applyNumberFormat="1" applyFont="1" applyFill="1" applyBorder="1" applyAlignment="1">
      <alignment vertical="center" wrapText="1"/>
    </xf>
    <xf numFmtId="3" fontId="26" fillId="8" borderId="167" xfId="26" applyNumberFormat="1" applyFont="1" applyFill="1" applyBorder="1" applyAlignment="1">
      <alignment horizontal="right" vertical="center" wrapText="1"/>
    </xf>
    <xf numFmtId="181" fontId="53" fillId="7" borderId="169" xfId="26" applyNumberFormat="1" applyFont="1" applyFill="1" applyBorder="1" applyAlignment="1">
      <alignment horizontal="center" vertical="center" wrapText="1"/>
    </xf>
    <xf numFmtId="0" fontId="11" fillId="15" borderId="167" xfId="26" applyFont="1" applyFill="1" applyBorder="1" applyAlignment="1">
      <alignment vertical="center" wrapText="1"/>
    </xf>
    <xf numFmtId="171" fontId="11" fillId="15" borderId="167" xfId="0" applyNumberFormat="1" applyFont="1" applyFill="1" applyBorder="1" applyAlignment="1">
      <alignment vertical="center"/>
    </xf>
    <xf numFmtId="0" fontId="12" fillId="0" borderId="167" xfId="26" applyFont="1" applyBorder="1" applyAlignment="1">
      <alignment vertical="center" wrapText="1"/>
    </xf>
    <xf numFmtId="171" fontId="12" fillId="0" borderId="167" xfId="0" applyNumberFormat="1" applyFont="1" applyBorder="1" applyAlignment="1">
      <alignment vertical="center"/>
    </xf>
    <xf numFmtId="171" fontId="12" fillId="0" borderId="164" xfId="0" applyNumberFormat="1" applyFont="1" applyBorder="1" applyAlignment="1">
      <alignment vertical="center"/>
    </xf>
    <xf numFmtId="0" fontId="6" fillId="0" borderId="169" xfId="30" applyFont="1" applyBorder="1" applyAlignment="1">
      <alignment vertical="center"/>
    </xf>
    <xf numFmtId="0" fontId="9" fillId="8" borderId="167" xfId="30" applyFont="1" applyFill="1" applyBorder="1" applyAlignment="1">
      <alignment vertical="center"/>
    </xf>
    <xf numFmtId="182" fontId="9" fillId="8" borderId="167" xfId="31" applyNumberFormat="1" applyFont="1" applyFill="1" applyBorder="1" applyAlignment="1">
      <alignment vertical="center"/>
    </xf>
    <xf numFmtId="14" fontId="11" fillId="8" borderId="169" xfId="15" applyNumberFormat="1" applyFont="1" applyFill="1" applyBorder="1" applyAlignment="1">
      <alignment horizontal="center" vertical="center" wrapText="1"/>
    </xf>
    <xf numFmtId="171" fontId="11" fillId="8" borderId="167" xfId="0" applyNumberFormat="1" applyFont="1" applyFill="1" applyBorder="1" applyAlignment="1">
      <alignment horizontal="justify" vertical="center" wrapText="1"/>
    </xf>
    <xf numFmtId="169" fontId="14" fillId="7" borderId="167" xfId="4" applyFont="1" applyFill="1" applyBorder="1"/>
    <xf numFmtId="171" fontId="9" fillId="0" borderId="182" xfId="9" applyNumberFormat="1" applyFont="1" applyBorder="1" applyAlignment="1">
      <alignment horizontal="left" vertical="center" indent="1"/>
    </xf>
    <xf numFmtId="171" fontId="6" fillId="0" borderId="182" xfId="9" applyNumberFormat="1" applyFont="1" applyBorder="1" applyAlignment="1">
      <alignment horizontal="left" vertical="center" indent="3"/>
    </xf>
    <xf numFmtId="171" fontId="9" fillId="7" borderId="182" xfId="9" applyNumberFormat="1" applyFont="1" applyFill="1" applyBorder="1" applyAlignment="1">
      <alignment horizontal="left" vertical="center"/>
    </xf>
    <xf numFmtId="171" fontId="9" fillId="8" borderId="182" xfId="9" applyNumberFormat="1" applyFont="1" applyFill="1" applyBorder="1" applyAlignment="1">
      <alignment horizontal="left" vertical="center"/>
    </xf>
    <xf numFmtId="171" fontId="9" fillId="8" borderId="187" xfId="9" applyNumberFormat="1" applyFont="1" applyFill="1" applyBorder="1" applyAlignment="1">
      <alignment horizontal="left" vertical="center"/>
    </xf>
    <xf numFmtId="171" fontId="9" fillId="8" borderId="182" xfId="9" applyNumberFormat="1" applyFont="1" applyFill="1" applyBorder="1" applyAlignment="1">
      <alignment horizontal="left" vertical="center" indent="2"/>
    </xf>
    <xf numFmtId="171" fontId="9" fillId="8" borderId="187" xfId="9" applyNumberFormat="1" applyFont="1" applyFill="1" applyBorder="1" applyAlignment="1">
      <alignment horizontal="left" vertical="center" indent="2"/>
    </xf>
    <xf numFmtId="169" fontId="6" fillId="0" borderId="167" xfId="4" applyFont="1" applyBorder="1" applyAlignment="1">
      <alignment vertical="center"/>
    </xf>
    <xf numFmtId="171" fontId="9" fillId="0" borderId="89" xfId="9" applyNumberFormat="1" applyFont="1" applyBorder="1" applyAlignment="1">
      <alignment horizontal="left" vertical="center" wrapText="1" indent="3"/>
    </xf>
    <xf numFmtId="169" fontId="9" fillId="0" borderId="169" xfId="9" applyNumberFormat="1" applyFont="1" applyBorder="1" applyAlignment="1">
      <alignment vertical="center"/>
    </xf>
    <xf numFmtId="169" fontId="6" fillId="0" borderId="167" xfId="9" applyNumberFormat="1" applyFont="1" applyBorder="1" applyAlignment="1">
      <alignment vertical="center"/>
    </xf>
    <xf numFmtId="171" fontId="9" fillId="8" borderId="187" xfId="9" applyNumberFormat="1" applyFont="1" applyFill="1" applyBorder="1" applyAlignment="1">
      <alignment horizontal="left" vertical="center" indent="1"/>
    </xf>
    <xf numFmtId="169" fontId="9" fillId="8" borderId="151" xfId="9" applyNumberFormat="1" applyFont="1" applyFill="1" applyBorder="1" applyAlignment="1">
      <alignment vertical="center"/>
    </xf>
    <xf numFmtId="171" fontId="6" fillId="0" borderId="182" xfId="9" applyNumberFormat="1" applyFont="1" applyBorder="1" applyAlignment="1">
      <alignment vertical="center"/>
    </xf>
    <xf numFmtId="171" fontId="6" fillId="0" borderId="170" xfId="9" applyNumberFormat="1" applyFont="1" applyBorder="1" applyAlignment="1">
      <alignment vertical="center"/>
    </xf>
    <xf numFmtId="171" fontId="6" fillId="0" borderId="167" xfId="9" applyNumberFormat="1" applyFont="1" applyBorder="1" applyAlignment="1">
      <alignment vertical="center"/>
    </xf>
    <xf numFmtId="171" fontId="9" fillId="7" borderId="182" xfId="9" applyNumberFormat="1" applyFont="1" applyFill="1" applyBorder="1" applyAlignment="1">
      <alignment vertical="center"/>
    </xf>
    <xf numFmtId="169" fontId="9" fillId="7" borderId="167" xfId="9" applyNumberFormat="1" applyFont="1" applyFill="1" applyBorder="1" applyAlignment="1">
      <alignment vertical="center"/>
    </xf>
    <xf numFmtId="169" fontId="9" fillId="7" borderId="184" xfId="9" applyNumberFormat="1" applyFont="1" applyFill="1" applyBorder="1" applyAlignment="1">
      <alignment vertical="center"/>
    </xf>
    <xf numFmtId="171" fontId="6" fillId="0" borderId="183" xfId="9" applyNumberFormat="1" applyFont="1" applyBorder="1" applyAlignment="1">
      <alignment vertical="center"/>
    </xf>
    <xf numFmtId="171" fontId="9" fillId="7" borderId="187" xfId="9" applyNumberFormat="1" applyFont="1" applyFill="1" applyBorder="1" applyAlignment="1">
      <alignment vertical="center"/>
    </xf>
    <xf numFmtId="169" fontId="9" fillId="7" borderId="151" xfId="9" applyNumberFormat="1" applyFont="1" applyFill="1" applyBorder="1" applyAlignment="1">
      <alignment vertical="center"/>
    </xf>
    <xf numFmtId="171" fontId="9" fillId="8" borderId="188" xfId="9" applyNumberFormat="1" applyFont="1" applyFill="1" applyBorder="1" applyAlignment="1">
      <alignment vertical="center"/>
    </xf>
    <xf numFmtId="171" fontId="9" fillId="8" borderId="151" xfId="9" applyNumberFormat="1" applyFont="1" applyFill="1" applyBorder="1" applyAlignment="1">
      <alignment vertical="center"/>
    </xf>
    <xf numFmtId="171" fontId="9" fillId="8" borderId="187" xfId="9" applyNumberFormat="1" applyFont="1" applyFill="1" applyBorder="1" applyAlignment="1">
      <alignment vertical="center"/>
    </xf>
    <xf numFmtId="171" fontId="12" fillId="0" borderId="182" xfId="9" applyNumberFormat="1" applyFont="1" applyBorder="1" applyAlignment="1">
      <alignment vertical="center"/>
    </xf>
    <xf numFmtId="169" fontId="12" fillId="0" borderId="167" xfId="9" applyNumberFormat="1" applyFont="1" applyBorder="1" applyAlignment="1">
      <alignment vertical="center"/>
    </xf>
    <xf numFmtId="169" fontId="6" fillId="0" borderId="182" xfId="9" applyNumberFormat="1" applyFont="1" applyBorder="1" applyAlignment="1">
      <alignment vertical="center"/>
    </xf>
    <xf numFmtId="171" fontId="11" fillId="7" borderId="182" xfId="9" applyNumberFormat="1" applyFont="1" applyFill="1" applyBorder="1" applyAlignment="1">
      <alignment vertical="center"/>
    </xf>
    <xf numFmtId="169" fontId="11" fillId="7" borderId="167" xfId="9" applyNumberFormat="1" applyFont="1" applyFill="1" applyBorder="1" applyAlignment="1">
      <alignment vertical="center"/>
    </xf>
    <xf numFmtId="171" fontId="9" fillId="7" borderId="184" xfId="9" applyNumberFormat="1" applyFont="1" applyFill="1" applyBorder="1" applyAlignment="1">
      <alignment vertical="center"/>
    </xf>
    <xf numFmtId="171" fontId="11" fillId="8" borderId="182" xfId="9" applyNumberFormat="1" applyFont="1" applyFill="1" applyBorder="1" applyAlignment="1">
      <alignment vertical="center"/>
    </xf>
    <xf numFmtId="171" fontId="9" fillId="8" borderId="183" xfId="9" applyNumberFormat="1" applyFont="1" applyFill="1" applyBorder="1" applyAlignment="1">
      <alignment vertical="center"/>
    </xf>
    <xf numFmtId="171" fontId="9" fillId="8" borderId="182" xfId="9" applyNumberFormat="1" applyFont="1" applyFill="1" applyBorder="1" applyAlignment="1">
      <alignment vertical="center"/>
    </xf>
    <xf numFmtId="171" fontId="11" fillId="8" borderId="187" xfId="9" applyNumberFormat="1" applyFont="1" applyFill="1" applyBorder="1" applyAlignment="1">
      <alignment vertical="center"/>
    </xf>
    <xf numFmtId="169" fontId="11" fillId="8" borderId="151" xfId="9" applyNumberFormat="1" applyFont="1" applyFill="1" applyBorder="1" applyAlignment="1">
      <alignment vertical="center"/>
    </xf>
    <xf numFmtId="171" fontId="11" fillId="8" borderId="182" xfId="9" applyNumberFormat="1" applyFont="1" applyFill="1" applyBorder="1" applyAlignment="1">
      <alignment vertical="center" wrapText="1"/>
    </xf>
    <xf numFmtId="169" fontId="11" fillId="8" borderId="167" xfId="9" applyNumberFormat="1" applyFont="1" applyFill="1" applyBorder="1" applyAlignment="1">
      <alignment vertical="center"/>
    </xf>
    <xf numFmtId="171" fontId="9" fillId="8" borderId="170" xfId="9" applyNumberFormat="1" applyFont="1" applyFill="1" applyBorder="1" applyAlignment="1">
      <alignment vertical="center"/>
    </xf>
    <xf numFmtId="171" fontId="11" fillId="10" borderId="182" xfId="9" applyNumberFormat="1" applyFont="1" applyFill="1" applyBorder="1" applyAlignment="1">
      <alignment vertical="center"/>
    </xf>
    <xf numFmtId="169" fontId="11" fillId="10" borderId="167" xfId="9" applyNumberFormat="1" applyFont="1" applyFill="1" applyBorder="1" applyAlignment="1">
      <alignment vertical="center"/>
    </xf>
    <xf numFmtId="171" fontId="11" fillId="10" borderId="170" xfId="9" applyNumberFormat="1" applyFont="1" applyFill="1" applyBorder="1" applyAlignment="1">
      <alignment vertical="center"/>
    </xf>
    <xf numFmtId="171" fontId="9" fillId="10" borderId="170" xfId="9" applyNumberFormat="1" applyFont="1" applyFill="1" applyBorder="1" applyAlignment="1">
      <alignment vertical="center"/>
    </xf>
    <xf numFmtId="0" fontId="6" fillId="0" borderId="185" xfId="0" applyFont="1" applyBorder="1" applyAlignment="1">
      <alignment horizontal="left" vertical="center" wrapText="1"/>
    </xf>
    <xf numFmtId="171" fontId="6" fillId="0" borderId="165" xfId="4" applyNumberFormat="1" applyFont="1" applyBorder="1" applyAlignment="1">
      <alignment horizontal="right" vertical="center" wrapText="1"/>
    </xf>
    <xf numFmtId="171" fontId="6" fillId="0" borderId="166" xfId="4" applyNumberFormat="1" applyFont="1" applyBorder="1" applyAlignment="1">
      <alignment horizontal="right" vertical="center" wrapText="1"/>
    </xf>
    <xf numFmtId="0" fontId="9" fillId="0" borderId="185" xfId="0" applyFont="1" applyBorder="1" applyAlignment="1">
      <alignment horizontal="left" vertical="center" wrapText="1"/>
    </xf>
    <xf numFmtId="171" fontId="9" fillId="0" borderId="165" xfId="4" applyNumberFormat="1" applyFont="1" applyBorder="1" applyAlignment="1">
      <alignment horizontal="right" vertical="center" wrapText="1"/>
    </xf>
    <xf numFmtId="171" fontId="9" fillId="0" borderId="166" xfId="4" applyNumberFormat="1" applyFont="1" applyBorder="1" applyAlignment="1">
      <alignment horizontal="right" vertical="center" wrapText="1"/>
    </xf>
    <xf numFmtId="0" fontId="9" fillId="7" borderId="185" xfId="0" applyFont="1" applyFill="1" applyBorder="1" applyAlignment="1">
      <alignment horizontal="left" vertical="center" wrapText="1"/>
    </xf>
    <xf numFmtId="171" fontId="9" fillId="7" borderId="165" xfId="4" applyNumberFormat="1" applyFont="1" applyFill="1" applyBorder="1" applyAlignment="1">
      <alignment vertical="center" wrapText="1"/>
    </xf>
    <xf numFmtId="171" fontId="9" fillId="7" borderId="189" xfId="4" applyNumberFormat="1" applyFont="1" applyFill="1" applyBorder="1" applyAlignment="1">
      <alignment vertical="center" wrapText="1"/>
    </xf>
    <xf numFmtId="171" fontId="6" fillId="0" borderId="189" xfId="4" applyNumberFormat="1" applyFont="1" applyBorder="1" applyAlignment="1">
      <alignment horizontal="right" vertical="center" wrapText="1"/>
    </xf>
    <xf numFmtId="171" fontId="9" fillId="0" borderId="165" xfId="4" applyNumberFormat="1" applyFont="1" applyBorder="1" applyAlignment="1">
      <alignment vertical="center" wrapText="1"/>
    </xf>
    <xf numFmtId="171" fontId="9" fillId="0" borderId="189" xfId="4" applyNumberFormat="1" applyFont="1" applyBorder="1" applyAlignment="1">
      <alignment horizontal="right" vertical="center" wrapText="1"/>
    </xf>
    <xf numFmtId="0" fontId="9" fillId="18" borderId="186" xfId="0" applyFont="1" applyFill="1" applyBorder="1" applyAlignment="1">
      <alignment horizontal="left" vertical="center" wrapText="1"/>
    </xf>
    <xf numFmtId="171" fontId="9" fillId="18" borderId="165" xfId="4" applyNumberFormat="1" applyFont="1" applyFill="1" applyBorder="1" applyAlignment="1">
      <alignment vertical="center" wrapText="1"/>
    </xf>
    <xf numFmtId="171" fontId="9" fillId="18" borderId="189" xfId="4" applyNumberFormat="1" applyFont="1" applyFill="1" applyBorder="1" applyAlignment="1">
      <alignment vertical="center" wrapText="1"/>
    </xf>
    <xf numFmtId="0" fontId="9" fillId="0" borderId="185" xfId="0" applyFont="1" applyBorder="1" applyAlignment="1">
      <alignment vertical="center" wrapText="1"/>
    </xf>
    <xf numFmtId="0" fontId="9" fillId="7" borderId="186" xfId="0" applyFont="1" applyFill="1" applyBorder="1" applyAlignment="1">
      <alignment horizontal="left" vertical="center" wrapText="1"/>
    </xf>
    <xf numFmtId="171" fontId="9" fillId="7" borderId="93" xfId="4" applyNumberFormat="1" applyFont="1" applyFill="1" applyBorder="1" applyAlignment="1">
      <alignment vertical="center" wrapText="1"/>
    </xf>
    <xf numFmtId="171" fontId="9" fillId="7" borderId="190" xfId="4" applyNumberFormat="1" applyFont="1" applyFill="1" applyBorder="1" applyAlignment="1">
      <alignment vertical="center" wrapText="1"/>
    </xf>
    <xf numFmtId="14" fontId="11" fillId="7" borderId="165" xfId="0" applyNumberFormat="1" applyFont="1" applyFill="1" applyBorder="1" applyAlignment="1">
      <alignment horizontal="center" vertical="center" wrapText="1"/>
    </xf>
    <xf numFmtId="0" fontId="11" fillId="7" borderId="165" xfId="0" applyFont="1" applyFill="1" applyBorder="1" applyAlignment="1">
      <alignment horizontal="center" vertical="center" wrapText="1"/>
    </xf>
    <xf numFmtId="0" fontId="12" fillId="0" borderId="168" xfId="0" applyFont="1" applyBorder="1" applyAlignment="1">
      <alignment horizontal="justify" vertical="center" wrapText="1"/>
    </xf>
    <xf numFmtId="171" fontId="12" fillId="0" borderId="168" xfId="1" applyNumberFormat="1" applyFont="1" applyBorder="1" applyAlignment="1">
      <alignment horizontal="right" vertical="center" wrapText="1"/>
    </xf>
    <xf numFmtId="0" fontId="11" fillId="7" borderId="165" xfId="0" applyFont="1" applyFill="1" applyBorder="1" applyAlignment="1">
      <alignment horizontal="justify" vertical="center" wrapText="1"/>
    </xf>
    <xf numFmtId="171" fontId="11" fillId="7" borderId="165" xfId="1" applyNumberFormat="1" applyFont="1" applyFill="1" applyBorder="1" applyAlignment="1">
      <alignment horizontal="right" vertical="center" wrapText="1"/>
    </xf>
    <xf numFmtId="0" fontId="12" fillId="0" borderId="165" xfId="0" applyFont="1" applyBorder="1" applyAlignment="1">
      <alignment horizontal="justify" vertical="center" wrapText="1"/>
    </xf>
    <xf numFmtId="171" fontId="12" fillId="0" borderId="165" xfId="1" applyNumberFormat="1" applyFont="1" applyBorder="1" applyAlignment="1">
      <alignment horizontal="right" vertical="center" wrapText="1"/>
    </xf>
    <xf numFmtId="171" fontId="12" fillId="16" borderId="168" xfId="1" applyNumberFormat="1" applyFont="1" applyFill="1" applyBorder="1" applyAlignment="1">
      <alignment horizontal="right" vertical="center" wrapText="1"/>
    </xf>
    <xf numFmtId="171" fontId="11" fillId="7" borderId="165" xfId="0" applyNumberFormat="1" applyFont="1" applyFill="1" applyBorder="1" applyAlignment="1">
      <alignment horizontal="right" vertical="center" wrapText="1"/>
    </xf>
    <xf numFmtId="0" fontId="11" fillId="0" borderId="168" xfId="0" applyFont="1" applyBorder="1" applyAlignment="1">
      <alignment horizontal="justify" vertical="center" wrapText="1"/>
    </xf>
    <xf numFmtId="3" fontId="12" fillId="0" borderId="168" xfId="0" applyNumberFormat="1" applyFont="1" applyBorder="1" applyAlignment="1">
      <alignment horizontal="right" vertical="center" wrapText="1"/>
    </xf>
    <xf numFmtId="171" fontId="12" fillId="0" borderId="168" xfId="0" applyNumberFormat="1" applyFont="1" applyBorder="1" applyAlignment="1">
      <alignment horizontal="justify" vertical="center" wrapText="1"/>
    </xf>
    <xf numFmtId="171" fontId="12" fillId="16" borderId="168" xfId="0" applyNumberFormat="1" applyFont="1" applyFill="1" applyBorder="1" applyAlignment="1">
      <alignment horizontal="right" vertical="center" wrapText="1"/>
    </xf>
    <xf numFmtId="175" fontId="11" fillId="13" borderId="168" xfId="33" applyNumberFormat="1" applyFont="1" applyFill="1" applyBorder="1" applyAlignment="1">
      <alignment horizontal="left" vertical="center" wrapText="1"/>
    </xf>
    <xf numFmtId="0" fontId="11" fillId="8" borderId="168" xfId="33" applyFont="1" applyFill="1" applyBorder="1" applyAlignment="1">
      <alignment horizontal="center" vertical="center" wrapText="1"/>
    </xf>
    <xf numFmtId="0" fontId="12" fillId="0" borderId="168" xfId="33" applyFont="1" applyBorder="1" applyAlignment="1">
      <alignment horizontal="justify" vertical="center" wrapText="1"/>
    </xf>
    <xf numFmtId="169" fontId="12" fillId="0" borderId="168" xfId="18" applyFont="1" applyFill="1" applyBorder="1" applyAlignment="1">
      <alignment horizontal="right" vertical="center" wrapText="1"/>
    </xf>
    <xf numFmtId="169" fontId="12" fillId="0" borderId="168" xfId="34" applyFont="1" applyFill="1" applyBorder="1" applyAlignment="1">
      <alignment horizontal="right" vertical="center" wrapText="1"/>
    </xf>
    <xf numFmtId="0" fontId="23" fillId="13" borderId="167" xfId="33" applyFont="1" applyFill="1" applyBorder="1" applyAlignment="1">
      <alignment horizontal="left" vertical="center" indent="1"/>
    </xf>
    <xf numFmtId="0" fontId="23" fillId="13" borderId="167" xfId="33" applyFont="1" applyFill="1" applyBorder="1" applyAlignment="1">
      <alignment horizontal="center" vertical="center" wrapText="1"/>
    </xf>
    <xf numFmtId="0" fontId="12" fillId="0" borderId="169" xfId="33" applyFont="1" applyBorder="1" applyAlignment="1">
      <alignment vertical="center"/>
    </xf>
    <xf numFmtId="178" fontId="12" fillId="0" borderId="169" xfId="33" applyNumberFormat="1" applyFont="1" applyBorder="1" applyAlignment="1">
      <alignment horizontal="center" vertical="center"/>
    </xf>
    <xf numFmtId="10" fontId="22" fillId="0" borderId="169" xfId="0" applyNumberFormat="1" applyFont="1" applyBorder="1" applyAlignment="1">
      <alignment horizontal="center" vertical="center"/>
    </xf>
    <xf numFmtId="0" fontId="41" fillId="0" borderId="191" xfId="46" applyFont="1" applyBorder="1" applyAlignment="1" applyProtection="1">
      <alignment horizontal="center" vertical="center"/>
      <protection locked="0"/>
    </xf>
    <xf numFmtId="0" fontId="0" fillId="0" borderId="192" xfId="0" applyBorder="1"/>
    <xf numFmtId="0" fontId="45" fillId="0" borderId="59" xfId="45" applyFont="1" applyBorder="1" applyProtection="1">
      <protection locked="0"/>
    </xf>
    <xf numFmtId="0" fontId="44" fillId="0" borderId="59" xfId="45" applyFont="1" applyBorder="1" applyAlignment="1" applyProtection="1">
      <alignment horizontal="center" vertical="center"/>
      <protection locked="0"/>
    </xf>
    <xf numFmtId="0" fontId="44" fillId="0" borderId="59" xfId="45" applyFont="1" applyBorder="1" applyAlignment="1" applyProtection="1">
      <alignment horizontal="right" vertical="center"/>
      <protection locked="0"/>
    </xf>
    <xf numFmtId="3" fontId="45" fillId="0" borderId="193" xfId="45" applyNumberFormat="1" applyFont="1" applyBorder="1" applyAlignment="1">
      <alignment horizontal="right" vertical="center"/>
    </xf>
    <xf numFmtId="0" fontId="45" fillId="20" borderId="59" xfId="45" applyFont="1" applyFill="1" applyBorder="1" applyProtection="1">
      <protection locked="0"/>
    </xf>
    <xf numFmtId="0" fontId="44" fillId="20" borderId="59" xfId="45" applyFont="1" applyFill="1" applyBorder="1" applyAlignment="1" applyProtection="1">
      <alignment horizontal="center" vertical="center"/>
      <protection locked="0"/>
    </xf>
    <xf numFmtId="0" fontId="44" fillId="20" borderId="59" xfId="45" applyFont="1" applyFill="1" applyBorder="1" applyAlignment="1" applyProtection="1">
      <alignment horizontal="right" vertical="center"/>
      <protection locked="0"/>
    </xf>
    <xf numFmtId="0" fontId="44" fillId="0" borderId="73" xfId="45" applyFont="1" applyBorder="1" applyAlignment="1" applyProtection="1">
      <alignment vertical="center"/>
      <protection locked="0"/>
    </xf>
    <xf numFmtId="0" fontId="44" fillId="0" borderId="74" xfId="45" applyFont="1" applyBorder="1" applyAlignment="1" applyProtection="1">
      <alignment horizontal="center" vertical="center"/>
      <protection locked="0"/>
    </xf>
    <xf numFmtId="0" fontId="44" fillId="0" borderId="74" xfId="45" applyFont="1" applyBorder="1" applyAlignment="1" applyProtection="1">
      <alignment horizontal="left" vertical="center"/>
      <protection locked="0"/>
    </xf>
    <xf numFmtId="171" fontId="44" fillId="0" borderId="76" xfId="45" applyNumberFormat="1" applyFont="1" applyBorder="1" applyAlignment="1" applyProtection="1">
      <alignment horizontal="right" vertical="center"/>
      <protection locked="0"/>
    </xf>
    <xf numFmtId="171" fontId="44" fillId="14" borderId="75" xfId="45" applyNumberFormat="1" applyFont="1" applyFill="1" applyBorder="1" applyAlignment="1" applyProtection="1">
      <alignment horizontal="right" vertical="center"/>
      <protection locked="0"/>
    </xf>
    <xf numFmtId="206" fontId="2" fillId="0" borderId="0" xfId="44" applyNumberFormat="1"/>
    <xf numFmtId="206" fontId="35" fillId="0" borderId="70" xfId="45" applyNumberFormat="1" applyBorder="1" applyProtection="1">
      <protection locked="0"/>
    </xf>
    <xf numFmtId="206" fontId="43" fillId="19" borderId="72" xfId="45" applyNumberFormat="1" applyFont="1" applyFill="1" applyBorder="1" applyAlignment="1" applyProtection="1">
      <alignment horizontal="center" vertical="center" wrapText="1"/>
      <protection locked="0"/>
    </xf>
    <xf numFmtId="206" fontId="44" fillId="0" borderId="76" xfId="45" applyNumberFormat="1" applyFont="1" applyBorder="1" applyAlignment="1" applyProtection="1">
      <alignment horizontal="right" vertical="center"/>
      <protection locked="0"/>
    </xf>
    <xf numFmtId="206" fontId="44" fillId="0" borderId="74" xfId="45" applyNumberFormat="1" applyFont="1" applyBorder="1" applyAlignment="1" applyProtection="1">
      <alignment horizontal="right" vertical="center"/>
      <protection locked="0"/>
    </xf>
    <xf numFmtId="206" fontId="45" fillId="0" borderId="172" xfId="45" applyNumberFormat="1" applyFont="1" applyBorder="1" applyAlignment="1">
      <alignment horizontal="right" vertical="center"/>
    </xf>
    <xf numFmtId="206" fontId="44" fillId="0" borderId="76" xfId="45" applyNumberFormat="1" applyFont="1" applyBorder="1" applyAlignment="1" applyProtection="1">
      <alignment horizontal="left" vertical="center"/>
      <protection locked="0"/>
    </xf>
    <xf numFmtId="206" fontId="44" fillId="14" borderId="76" xfId="45" applyNumberFormat="1" applyFont="1" applyFill="1" applyBorder="1" applyAlignment="1" applyProtection="1">
      <alignment horizontal="right" vertical="center"/>
      <protection locked="0"/>
    </xf>
    <xf numFmtId="206" fontId="45" fillId="0" borderId="80" xfId="45" applyNumberFormat="1" applyFont="1" applyBorder="1" applyAlignment="1">
      <alignment horizontal="right" vertical="center"/>
    </xf>
    <xf numFmtId="206" fontId="35" fillId="0" borderId="81" xfId="45" applyNumberFormat="1" applyBorder="1" applyProtection="1">
      <protection locked="0"/>
    </xf>
    <xf numFmtId="206" fontId="35" fillId="0" borderId="0" xfId="45" applyNumberFormat="1" applyProtection="1">
      <protection locked="0"/>
    </xf>
    <xf numFmtId="206" fontId="0" fillId="0" borderId="0" xfId="0" applyNumberFormat="1"/>
    <xf numFmtId="206" fontId="45" fillId="0" borderId="24" xfId="45" applyNumberFormat="1" applyFont="1" applyBorder="1" applyAlignment="1" applyProtection="1">
      <alignment horizontal="left" vertical="center"/>
      <protection locked="0"/>
    </xf>
    <xf numFmtId="206" fontId="45" fillId="0" borderId="77" xfId="45" applyNumberFormat="1" applyFont="1" applyBorder="1" applyAlignment="1" applyProtection="1">
      <alignment horizontal="left" vertical="center"/>
      <protection locked="0"/>
    </xf>
    <xf numFmtId="171" fontId="12" fillId="0" borderId="168" xfId="1" applyNumberFormat="1" applyFont="1" applyFill="1" applyBorder="1" applyAlignment="1">
      <alignment horizontal="right" vertical="center" wrapText="1"/>
    </xf>
    <xf numFmtId="171" fontId="12" fillId="0" borderId="13" xfId="26" applyNumberFormat="1" applyFont="1" applyBorder="1" applyAlignment="1">
      <alignment horizontal="right" vertical="center"/>
    </xf>
    <xf numFmtId="0" fontId="13" fillId="14" borderId="0" xfId="0" applyFont="1" applyFill="1"/>
    <xf numFmtId="171" fontId="11" fillId="8" borderId="164" xfId="9" applyNumberFormat="1" applyFont="1" applyFill="1" applyBorder="1" applyAlignment="1">
      <alignment vertical="center"/>
    </xf>
    <xf numFmtId="171" fontId="11" fillId="11" borderId="171" xfId="9" applyNumberFormat="1" applyFont="1" applyFill="1" applyBorder="1" applyAlignment="1">
      <alignment vertical="center"/>
    </xf>
    <xf numFmtId="171" fontId="11" fillId="11" borderId="164" xfId="9" applyNumberFormat="1" applyFont="1" applyFill="1" applyBorder="1" applyAlignment="1">
      <alignment vertical="center"/>
    </xf>
    <xf numFmtId="171" fontId="11" fillId="0" borderId="171" xfId="12" applyNumberFormat="1" applyFont="1" applyBorder="1" applyAlignment="1">
      <alignment vertical="center"/>
    </xf>
    <xf numFmtId="171" fontId="11" fillId="0" borderId="164" xfId="12" applyNumberFormat="1" applyFont="1" applyBorder="1" applyAlignment="1">
      <alignment vertical="center"/>
    </xf>
    <xf numFmtId="169" fontId="12" fillId="0" borderId="0" xfId="18" applyFont="1" applyAlignment="1">
      <alignment vertical="center"/>
    </xf>
    <xf numFmtId="9" fontId="34" fillId="0" borderId="0" xfId="9" applyNumberFormat="1" applyFont="1" applyAlignment="1">
      <alignment vertical="center"/>
    </xf>
    <xf numFmtId="9" fontId="34" fillId="0" borderId="0" xfId="1" applyFont="1" applyAlignment="1">
      <alignment vertical="center"/>
    </xf>
    <xf numFmtId="169" fontId="18" fillId="0" borderId="0" xfId="18" applyFont="1" applyAlignment="1">
      <alignment vertical="center"/>
    </xf>
    <xf numFmtId="0" fontId="13" fillId="0" borderId="4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1" fillId="10" borderId="28" xfId="30" applyFont="1" applyFill="1" applyBorder="1" applyAlignment="1">
      <alignment vertical="center" wrapText="1"/>
    </xf>
    <xf numFmtId="0" fontId="11" fillId="10" borderId="26" xfId="30" applyFont="1" applyFill="1" applyBorder="1" applyAlignment="1">
      <alignment vertical="center" wrapText="1"/>
    </xf>
    <xf numFmtId="169" fontId="15" fillId="16" borderId="0" xfId="18" applyFont="1" applyFill="1" applyAlignment="1">
      <alignment horizontal="right" vertical="top" wrapText="1"/>
    </xf>
    <xf numFmtId="171" fontId="12" fillId="14" borderId="91" xfId="0" applyNumberFormat="1" applyFont="1" applyFill="1" applyBorder="1" applyAlignment="1">
      <alignment horizontal="right" vertical="center" wrapText="1"/>
    </xf>
    <xf numFmtId="171" fontId="12" fillId="0" borderId="142" xfId="9" applyNumberFormat="1" applyFont="1" applyBorder="1" applyAlignment="1">
      <alignment vertical="center"/>
    </xf>
    <xf numFmtId="171" fontId="12" fillId="0" borderId="23" xfId="10" applyNumberFormat="1" applyFont="1" applyFill="1" applyBorder="1" applyAlignment="1">
      <alignment vertical="center"/>
    </xf>
    <xf numFmtId="171" fontId="13" fillId="0" borderId="13" xfId="4" applyNumberFormat="1" applyFont="1" applyFill="1" applyBorder="1" applyAlignment="1">
      <alignment vertical="center"/>
    </xf>
    <xf numFmtId="3" fontId="15" fillId="0" borderId="31" xfId="14" applyNumberFormat="1" applyFont="1" applyBorder="1" applyAlignment="1">
      <alignment horizontal="right" vertical="center" wrapText="1"/>
    </xf>
    <xf numFmtId="171" fontId="12" fillId="0" borderId="31" xfId="9" applyNumberFormat="1" applyFont="1" applyBorder="1" applyAlignment="1">
      <alignment vertical="center"/>
    </xf>
    <xf numFmtId="171" fontId="12" fillId="0" borderId="140" xfId="9" applyNumberFormat="1" applyFont="1" applyBorder="1" applyAlignment="1">
      <alignment vertical="center"/>
    </xf>
    <xf numFmtId="171" fontId="12" fillId="0" borderId="168" xfId="0" applyNumberFormat="1" applyFont="1" applyBorder="1" applyAlignment="1">
      <alignment horizontal="right" vertical="center" wrapText="1"/>
    </xf>
    <xf numFmtId="171" fontId="12" fillId="0" borderId="160" xfId="0" applyNumberFormat="1" applyFont="1" applyBorder="1" applyAlignment="1">
      <alignment horizontal="right" vertical="center" wrapText="1"/>
    </xf>
    <xf numFmtId="171" fontId="12" fillId="0" borderId="0" xfId="14" applyNumberFormat="1" applyFont="1" applyAlignment="1">
      <alignment horizontal="right"/>
    </xf>
    <xf numFmtId="169" fontId="12" fillId="0" borderId="48" xfId="18" applyFont="1" applyFill="1" applyBorder="1" applyAlignment="1">
      <alignment horizontal="right" vertical="center" wrapText="1"/>
    </xf>
    <xf numFmtId="169" fontId="13" fillId="0" borderId="45" xfId="34" applyFont="1" applyFill="1" applyBorder="1" applyAlignment="1">
      <alignment horizontal="right" vertical="center"/>
    </xf>
    <xf numFmtId="171" fontId="27" fillId="0" borderId="169" xfId="17" applyNumberFormat="1" applyFont="1" applyBorder="1" applyAlignment="1">
      <alignment horizontal="right" vertical="center"/>
    </xf>
    <xf numFmtId="0" fontId="11" fillId="7" borderId="13" xfId="0" applyFont="1" applyFill="1" applyBorder="1" applyAlignment="1">
      <alignment horizontal="center" vertical="center" wrapText="1"/>
    </xf>
    <xf numFmtId="0" fontId="32" fillId="7" borderId="33" xfId="0" applyFont="1" applyFill="1" applyBorder="1" applyAlignment="1">
      <alignment horizontal="left"/>
    </xf>
    <xf numFmtId="3" fontId="13" fillId="0" borderId="42" xfId="0" applyNumberFormat="1" applyFont="1" applyBorder="1"/>
    <xf numFmtId="171" fontId="14" fillId="0" borderId="42" xfId="0" applyNumberFormat="1" applyFont="1" applyBorder="1" applyAlignment="1">
      <alignment vertical="center"/>
    </xf>
    <xf numFmtId="2" fontId="13" fillId="0" borderId="42" xfId="0" applyNumberFormat="1" applyFont="1" applyBorder="1" applyAlignment="1">
      <alignment horizontal="center" vertical="center"/>
    </xf>
    <xf numFmtId="2" fontId="13" fillId="0" borderId="42" xfId="0" applyNumberFormat="1" applyFont="1" applyBorder="1" applyAlignment="1">
      <alignment horizontal="center"/>
    </xf>
    <xf numFmtId="3" fontId="13" fillId="0" borderId="45" xfId="0" applyNumberFormat="1" applyFont="1" applyBorder="1" applyAlignment="1">
      <alignment vertical="center"/>
    </xf>
    <xf numFmtId="171" fontId="14" fillId="0" borderId="45" xfId="0" applyNumberFormat="1" applyFont="1" applyBorder="1" applyAlignment="1">
      <alignment vertical="center"/>
    </xf>
    <xf numFmtId="2" fontId="13" fillId="0" borderId="45" xfId="0" applyNumberFormat="1" applyFont="1" applyBorder="1" applyAlignment="1">
      <alignment horizontal="center" vertical="center"/>
    </xf>
    <xf numFmtId="2" fontId="13" fillId="0" borderId="13" xfId="0" applyNumberFormat="1" applyFont="1" applyBorder="1" applyAlignment="1">
      <alignment horizontal="center" vertical="center"/>
    </xf>
    <xf numFmtId="2" fontId="13" fillId="0" borderId="13" xfId="0" applyNumberFormat="1" applyFont="1" applyBorder="1" applyAlignment="1">
      <alignment horizontal="center"/>
    </xf>
    <xf numFmtId="169" fontId="11" fillId="7" borderId="15" xfId="4" applyFont="1" applyFill="1" applyBorder="1" applyAlignment="1">
      <alignment horizontal="left" vertical="center"/>
    </xf>
    <xf numFmtId="171" fontId="11" fillId="7" borderId="15" xfId="4" applyNumberFormat="1" applyFont="1" applyFill="1" applyBorder="1" applyAlignment="1">
      <alignment horizontal="right" vertical="center"/>
    </xf>
    <xf numFmtId="0" fontId="11" fillId="7" borderId="37" xfId="0" applyFont="1" applyFill="1" applyBorder="1" applyAlignment="1">
      <alignment horizontal="center" vertical="center"/>
    </xf>
    <xf numFmtId="0" fontId="13" fillId="16" borderId="145" xfId="0" applyFont="1" applyFill="1" applyBorder="1" applyAlignment="1">
      <alignment horizontal="center" vertical="center"/>
    </xf>
    <xf numFmtId="0" fontId="13" fillId="16" borderId="121" xfId="0" applyFont="1" applyFill="1" applyBorder="1" applyAlignment="1">
      <alignment vertical="center"/>
    </xf>
    <xf numFmtId="0" fontId="13" fillId="16" borderId="121" xfId="0" applyFont="1" applyFill="1" applyBorder="1" applyAlignment="1">
      <alignment horizontal="center" vertical="center"/>
    </xf>
    <xf numFmtId="171" fontId="13" fillId="16" borderId="121" xfId="0" applyNumberFormat="1" applyFont="1" applyFill="1" applyBorder="1" applyAlignment="1">
      <alignment vertical="center"/>
    </xf>
    <xf numFmtId="171" fontId="14" fillId="16" borderId="121" xfId="0" applyNumberFormat="1" applyFont="1" applyFill="1" applyBorder="1" applyAlignment="1">
      <alignment horizontal="right" vertical="center"/>
    </xf>
    <xf numFmtId="2" fontId="13" fillId="16" borderId="121" xfId="0" applyNumberFormat="1" applyFont="1" applyFill="1" applyBorder="1" applyAlignment="1">
      <alignment horizontal="center" vertical="center"/>
    </xf>
    <xf numFmtId="2" fontId="13" fillId="16" borderId="146" xfId="0" applyNumberFormat="1" applyFont="1" applyFill="1" applyBorder="1" applyAlignment="1">
      <alignment horizontal="center" vertical="center"/>
    </xf>
    <xf numFmtId="0" fontId="13" fillId="16" borderId="147" xfId="0" applyFont="1" applyFill="1" applyBorder="1" applyAlignment="1">
      <alignment horizontal="center" vertical="center"/>
    </xf>
    <xf numFmtId="0" fontId="13" fillId="16" borderId="68" xfId="0" applyFont="1" applyFill="1" applyBorder="1" applyAlignment="1">
      <alignment vertical="center"/>
    </xf>
    <xf numFmtId="0" fontId="13" fillId="16" borderId="68" xfId="0" applyFont="1" applyFill="1" applyBorder="1" applyAlignment="1">
      <alignment horizontal="center" vertical="center"/>
    </xf>
    <xf numFmtId="171" fontId="13" fillId="16" borderId="68" xfId="0" applyNumberFormat="1" applyFont="1" applyFill="1" applyBorder="1" applyAlignment="1">
      <alignment vertical="center"/>
    </xf>
    <xf numFmtId="171" fontId="14" fillId="16" borderId="68" xfId="0" applyNumberFormat="1" applyFont="1" applyFill="1" applyBorder="1" applyAlignment="1">
      <alignment horizontal="right" vertical="center"/>
    </xf>
    <xf numFmtId="2" fontId="13" fillId="16" borderId="68" xfId="0" applyNumberFormat="1" applyFont="1" applyFill="1" applyBorder="1" applyAlignment="1">
      <alignment horizontal="center" vertical="center"/>
    </xf>
    <xf numFmtId="2" fontId="13" fillId="16" borderId="148" xfId="0" applyNumberFormat="1" applyFont="1" applyFill="1" applyBorder="1" applyAlignment="1">
      <alignment horizontal="center" vertical="center"/>
    </xf>
    <xf numFmtId="171" fontId="13" fillId="0" borderId="68" xfId="0" applyNumberFormat="1" applyFont="1" applyBorder="1" applyAlignment="1">
      <alignment vertical="center"/>
    </xf>
    <xf numFmtId="171" fontId="13" fillId="16" borderId="68" xfId="0" applyNumberFormat="1" applyFont="1" applyFill="1" applyBorder="1" applyAlignment="1">
      <alignment horizontal="right" vertical="center"/>
    </xf>
    <xf numFmtId="0" fontId="13" fillId="16" borderId="147" xfId="0" applyFont="1" applyFill="1" applyBorder="1" applyAlignment="1">
      <alignment horizontal="center"/>
    </xf>
    <xf numFmtId="0" fontId="13" fillId="16" borderId="68" xfId="0" applyFont="1" applyFill="1" applyBorder="1"/>
    <xf numFmtId="0" fontId="13" fillId="16" borderId="68" xfId="0" applyFont="1" applyFill="1" applyBorder="1" applyAlignment="1">
      <alignment horizontal="center"/>
    </xf>
    <xf numFmtId="171" fontId="13" fillId="16" borderId="68" xfId="0" applyNumberFormat="1" applyFont="1" applyFill="1" applyBorder="1"/>
    <xf numFmtId="2" fontId="13" fillId="16" borderId="68" xfId="0" applyNumberFormat="1" applyFont="1" applyFill="1" applyBorder="1" applyAlignment="1">
      <alignment horizontal="center"/>
    </xf>
    <xf numFmtId="2" fontId="13" fillId="16" borderId="148" xfId="0" applyNumberFormat="1" applyFont="1" applyFill="1" applyBorder="1" applyAlignment="1">
      <alignment horizontal="center"/>
    </xf>
    <xf numFmtId="0" fontId="13" fillId="16" borderId="148" xfId="0" applyFont="1" applyFill="1" applyBorder="1" applyAlignment="1">
      <alignment horizontal="center"/>
    </xf>
    <xf numFmtId="169" fontId="11" fillId="7" borderId="33" xfId="4" applyFont="1" applyFill="1" applyBorder="1" applyAlignment="1">
      <alignment horizontal="left" vertical="center"/>
    </xf>
    <xf numFmtId="171" fontId="13" fillId="16" borderId="121" xfId="0" applyNumberFormat="1" applyFont="1" applyFill="1" applyBorder="1" applyAlignment="1">
      <alignment horizontal="right" vertical="center"/>
    </xf>
    <xf numFmtId="169" fontId="13" fillId="0" borderId="13" xfId="34" applyFont="1" applyFill="1" applyBorder="1" applyAlignment="1">
      <alignment horizontal="right" vertical="center"/>
    </xf>
    <xf numFmtId="171" fontId="12" fillId="0" borderId="141" xfId="9" applyNumberFormat="1" applyFont="1" applyBorder="1" applyAlignment="1">
      <alignment vertical="center"/>
    </xf>
    <xf numFmtId="171" fontId="12" fillId="16" borderId="208" xfId="9" applyNumberFormat="1" applyFont="1" applyFill="1" applyBorder="1" applyAlignment="1">
      <alignment vertical="center"/>
    </xf>
    <xf numFmtId="3" fontId="15" fillId="14" borderId="31" xfId="14" applyNumberFormat="1" applyFont="1" applyFill="1" applyBorder="1" applyAlignment="1">
      <alignment horizontal="right" vertical="center" wrapText="1"/>
    </xf>
    <xf numFmtId="3" fontId="12" fillId="0" borderId="8" xfId="14" applyNumberFormat="1" applyFont="1" applyBorder="1" applyAlignment="1">
      <alignment horizontal="right" vertical="center" wrapText="1"/>
    </xf>
    <xf numFmtId="171" fontId="12" fillId="16" borderId="141" xfId="9" applyNumberFormat="1" applyFont="1" applyFill="1" applyBorder="1" applyAlignment="1">
      <alignment vertical="center"/>
    </xf>
    <xf numFmtId="3" fontId="11" fillId="0" borderId="168" xfId="14" applyNumberFormat="1" applyFont="1" applyBorder="1" applyAlignment="1">
      <alignment horizontal="right" vertical="center" wrapText="1"/>
    </xf>
    <xf numFmtId="174" fontId="13" fillId="0" borderId="42" xfId="40" applyNumberFormat="1" applyFont="1" applyBorder="1"/>
    <xf numFmtId="174" fontId="13" fillId="0" borderId="45" xfId="40" applyNumberFormat="1" applyFont="1" applyBorder="1" applyAlignment="1">
      <alignment vertical="center"/>
    </xf>
    <xf numFmtId="174" fontId="12" fillId="0" borderId="45" xfId="40" applyNumberFormat="1" applyFont="1" applyBorder="1" applyAlignment="1">
      <alignment horizontal="right"/>
    </xf>
    <xf numFmtId="174" fontId="13" fillId="0" borderId="13" xfId="40" applyNumberFormat="1" applyFont="1" applyBorder="1"/>
    <xf numFmtId="171" fontId="12" fillId="0" borderId="45" xfId="9" applyNumberFormat="1" applyFont="1" applyBorder="1" applyAlignment="1">
      <alignment vertical="center" wrapText="1"/>
    </xf>
    <xf numFmtId="171" fontId="12" fillId="0" borderId="45" xfId="2058" applyNumberFormat="1" applyFont="1" applyBorder="1">
      <alignment horizontal="right" vertical="center"/>
    </xf>
    <xf numFmtId="171" fontId="12" fillId="0" borderId="45" xfId="9" applyNumberFormat="1" applyFont="1" applyBorder="1" applyAlignment="1">
      <alignment horizontal="left" vertical="center" indent="3"/>
    </xf>
    <xf numFmtId="171" fontId="11" fillId="0" borderId="42" xfId="9" applyNumberFormat="1" applyFont="1" applyBorder="1" applyAlignment="1">
      <alignment vertical="center" wrapText="1"/>
    </xf>
    <xf numFmtId="171" fontId="12" fillId="0" borderId="42" xfId="2058" applyNumberFormat="1" applyFont="1" applyBorder="1">
      <alignment horizontal="right" vertical="center"/>
    </xf>
    <xf numFmtId="171" fontId="12" fillId="0" borderId="45" xfId="9" applyNumberFormat="1" applyFont="1" applyBorder="1" applyAlignment="1">
      <alignment vertical="center"/>
    </xf>
    <xf numFmtId="171" fontId="11" fillId="0" borderId="45" xfId="9" applyNumberFormat="1" applyFont="1" applyBorder="1" applyAlignment="1">
      <alignment vertical="center"/>
    </xf>
    <xf numFmtId="171" fontId="12" fillId="0" borderId="13" xfId="9" applyNumberFormat="1" applyFont="1" applyBorder="1" applyAlignment="1">
      <alignment vertical="center" wrapText="1"/>
    </xf>
    <xf numFmtId="171" fontId="12" fillId="0" borderId="13" xfId="2058" applyNumberFormat="1" applyFont="1" applyBorder="1">
      <alignment horizontal="right" vertical="center"/>
    </xf>
    <xf numFmtId="171" fontId="23" fillId="8" borderId="15" xfId="0" applyNumberFormat="1" applyFont="1" applyFill="1" applyBorder="1" applyAlignment="1">
      <alignment vertical="center" wrapText="1"/>
    </xf>
    <xf numFmtId="171" fontId="11" fillId="8" borderId="15" xfId="9" applyNumberFormat="1" applyFont="1" applyFill="1" applyBorder="1" applyAlignment="1">
      <alignment horizontal="center" vertical="center" wrapText="1"/>
    </xf>
    <xf numFmtId="3" fontId="12" fillId="0" borderId="168" xfId="14" applyNumberFormat="1" applyFont="1" applyBorder="1" applyAlignment="1">
      <alignment horizontal="right" vertical="center" wrapText="1"/>
    </xf>
    <xf numFmtId="3" fontId="12" fillId="0" borderId="202" xfId="14" applyNumberFormat="1" applyFont="1" applyBorder="1" applyAlignment="1">
      <alignment horizontal="right" vertical="center" wrapText="1"/>
    </xf>
    <xf numFmtId="3" fontId="12" fillId="0" borderId="31" xfId="14" applyNumberFormat="1" applyFont="1" applyBorder="1" applyAlignment="1">
      <alignment horizontal="right" vertical="center" wrapText="1"/>
    </xf>
    <xf numFmtId="3" fontId="11" fillId="0" borderId="31" xfId="14" applyNumberFormat="1" applyFont="1" applyBorder="1" applyAlignment="1">
      <alignment horizontal="right" vertical="center" wrapText="1"/>
    </xf>
    <xf numFmtId="171" fontId="11" fillId="0" borderId="31" xfId="9" applyNumberFormat="1" applyFont="1" applyBorder="1" applyAlignment="1">
      <alignment vertical="center"/>
    </xf>
    <xf numFmtId="171" fontId="12" fillId="0" borderId="5" xfId="10" applyNumberFormat="1" applyFont="1" applyFill="1" applyBorder="1" applyAlignment="1">
      <alignment vertical="center"/>
    </xf>
    <xf numFmtId="171" fontId="12" fillId="0" borderId="42" xfId="10" applyNumberFormat="1" applyFont="1" applyFill="1" applyBorder="1" applyAlignment="1">
      <alignment horizontal="right" vertical="center" wrapText="1"/>
    </xf>
    <xf numFmtId="169" fontId="12" fillId="0" borderId="45" xfId="10" applyFont="1" applyFill="1" applyBorder="1"/>
    <xf numFmtId="169" fontId="12" fillId="0" borderId="13" xfId="10" applyFont="1" applyFill="1" applyBorder="1"/>
    <xf numFmtId="209" fontId="11" fillId="8" borderId="168" xfId="9" applyNumberFormat="1" applyFont="1" applyFill="1" applyBorder="1" applyAlignment="1">
      <alignment horizontal="center" vertical="center"/>
    </xf>
    <xf numFmtId="209" fontId="11" fillId="8" borderId="169" xfId="9" applyNumberFormat="1" applyFont="1" applyFill="1" applyBorder="1" applyAlignment="1">
      <alignment horizontal="center" vertical="center"/>
    </xf>
    <xf numFmtId="209" fontId="11" fillId="8" borderId="169" xfId="9" applyNumberFormat="1" applyFont="1" applyFill="1" applyBorder="1" applyAlignment="1">
      <alignment horizontal="center" vertical="center" wrapText="1"/>
    </xf>
    <xf numFmtId="209" fontId="11" fillId="10" borderId="28" xfId="30" applyNumberFormat="1" applyFont="1" applyFill="1" applyBorder="1" applyAlignment="1">
      <alignment horizontal="center" vertical="center" wrapText="1"/>
    </xf>
    <xf numFmtId="209" fontId="11" fillId="19" borderId="28" xfId="30" applyNumberFormat="1" applyFont="1" applyFill="1" applyBorder="1" applyAlignment="1">
      <alignment horizontal="center" vertical="center" wrapText="1"/>
    </xf>
    <xf numFmtId="209" fontId="11" fillId="7" borderId="15" xfId="26" applyNumberFormat="1" applyFont="1" applyFill="1" applyBorder="1" applyAlignment="1">
      <alignment horizontal="center" vertical="center" wrapText="1"/>
    </xf>
    <xf numFmtId="209" fontId="26" fillId="7" borderId="169" xfId="26" applyNumberFormat="1" applyFont="1" applyFill="1" applyBorder="1" applyAlignment="1">
      <alignment horizontal="center" vertical="center" wrapText="1"/>
    </xf>
    <xf numFmtId="209" fontId="26" fillId="7" borderId="214" xfId="26" applyNumberFormat="1" applyFont="1" applyFill="1" applyBorder="1" applyAlignment="1">
      <alignment horizontal="center" vertical="center" wrapText="1"/>
    </xf>
    <xf numFmtId="17" fontId="26" fillId="7" borderId="64" xfId="26" applyNumberFormat="1" applyFont="1" applyFill="1" applyBorder="1" applyAlignment="1">
      <alignment horizontal="center" vertical="center" wrapText="1"/>
    </xf>
    <xf numFmtId="209" fontId="26" fillId="7" borderId="217" xfId="26" applyNumberFormat="1" applyFont="1" applyFill="1" applyBorder="1" applyAlignment="1">
      <alignment horizontal="center" vertical="center" wrapText="1"/>
    </xf>
    <xf numFmtId="209" fontId="13" fillId="0" borderId="42" xfId="0" applyNumberFormat="1" applyFont="1" applyBorder="1" applyAlignment="1">
      <alignment horizontal="center" vertical="center"/>
    </xf>
    <xf numFmtId="209" fontId="13" fillId="0" borderId="45" xfId="0" applyNumberFormat="1" applyFont="1" applyBorder="1" applyAlignment="1">
      <alignment horizontal="center" vertical="center"/>
    </xf>
    <xf numFmtId="209" fontId="13" fillId="0" borderId="13" xfId="0" applyNumberFormat="1" applyFont="1" applyBorder="1" applyAlignment="1">
      <alignment horizontal="center" vertical="center"/>
    </xf>
    <xf numFmtId="209" fontId="11" fillId="7" borderId="42" xfId="24" applyNumberFormat="1" applyFont="1" applyFill="1" applyBorder="1" applyAlignment="1">
      <alignment horizontal="center" vertical="center"/>
    </xf>
    <xf numFmtId="209" fontId="11" fillId="7" borderId="42" xfId="24" applyNumberFormat="1" applyFont="1" applyFill="1" applyBorder="1" applyAlignment="1">
      <alignment horizontal="center" vertical="center" wrapText="1"/>
    </xf>
    <xf numFmtId="209" fontId="9" fillId="7" borderId="169" xfId="26" applyNumberFormat="1" applyFont="1" applyFill="1" applyBorder="1" applyAlignment="1">
      <alignment horizontal="center" vertical="center" wrapText="1"/>
    </xf>
    <xf numFmtId="209" fontId="14" fillId="7" borderId="42" xfId="0" applyNumberFormat="1" applyFont="1" applyFill="1" applyBorder="1" applyAlignment="1">
      <alignment horizontal="center" vertical="center"/>
    </xf>
    <xf numFmtId="209" fontId="14" fillId="7" borderId="118" xfId="0" applyNumberFormat="1" applyFont="1" applyFill="1" applyBorder="1" applyAlignment="1">
      <alignment horizontal="center" vertical="center"/>
    </xf>
    <xf numFmtId="209" fontId="11" fillId="8" borderId="169" xfId="15" applyNumberFormat="1" applyFont="1" applyFill="1" applyBorder="1" applyAlignment="1">
      <alignment horizontal="center" vertical="center" wrapText="1"/>
    </xf>
    <xf numFmtId="209" fontId="23" fillId="7" borderId="168" xfId="0" applyNumberFormat="1" applyFont="1" applyFill="1" applyBorder="1" applyAlignment="1">
      <alignment horizontal="center" vertical="center" wrapText="1"/>
    </xf>
    <xf numFmtId="209" fontId="11" fillId="13" borderId="168" xfId="33" applyNumberFormat="1" applyFont="1" applyFill="1" applyBorder="1" applyAlignment="1">
      <alignment horizontal="center" vertical="center" wrapText="1"/>
    </xf>
    <xf numFmtId="209" fontId="27" fillId="16" borderId="23" xfId="4" applyNumberFormat="1" applyFont="1" applyFill="1" applyBorder="1" applyAlignment="1">
      <alignment horizontal="right" vertical="center"/>
    </xf>
    <xf numFmtId="209" fontId="121" fillId="0" borderId="45" xfId="0" applyNumberFormat="1" applyFont="1" applyBorder="1" applyAlignment="1">
      <alignment horizontal="center" vertical="center"/>
    </xf>
    <xf numFmtId="0" fontId="184" fillId="13" borderId="219" xfId="0" applyFont="1" applyFill="1" applyBorder="1" applyAlignment="1">
      <alignment vertical="center" wrapText="1"/>
    </xf>
    <xf numFmtId="0" fontId="50" fillId="0" borderId="219" xfId="0" applyFont="1" applyBorder="1" applyAlignment="1">
      <alignment vertical="center" wrapText="1"/>
    </xf>
    <xf numFmtId="171" fontId="11" fillId="8" borderId="169" xfId="9" applyNumberFormat="1" applyFont="1" applyFill="1" applyBorder="1" applyAlignment="1">
      <alignment horizontal="left" vertical="center"/>
    </xf>
    <xf numFmtId="171" fontId="11" fillId="8" borderId="5" xfId="9" applyNumberFormat="1" applyFont="1" applyFill="1" applyBorder="1" applyAlignment="1">
      <alignment horizontal="left" vertical="center"/>
    </xf>
    <xf numFmtId="171" fontId="11" fillId="8" borderId="169" xfId="9" applyNumberFormat="1" applyFont="1" applyFill="1" applyBorder="1" applyAlignment="1">
      <alignment horizontal="center" vertical="center"/>
    </xf>
    <xf numFmtId="171" fontId="11" fillId="8" borderId="5" xfId="9" applyNumberFormat="1" applyFont="1" applyFill="1" applyBorder="1" applyAlignment="1">
      <alignment horizontal="center" vertical="center"/>
    </xf>
    <xf numFmtId="169" fontId="11" fillId="102" borderId="125" xfId="9" applyNumberFormat="1" applyFont="1" applyFill="1" applyBorder="1" applyAlignment="1">
      <alignment horizontal="center" vertical="center"/>
    </xf>
    <xf numFmtId="169" fontId="11" fillId="102" borderId="127" xfId="9" applyNumberFormat="1" applyFont="1" applyFill="1" applyBorder="1" applyAlignment="1">
      <alignment horizontal="center" vertical="center"/>
    </xf>
    <xf numFmtId="200" fontId="11" fillId="102" borderId="126" xfId="1" applyNumberFormat="1" applyFont="1" applyFill="1" applyBorder="1" applyAlignment="1">
      <alignment horizontal="center" vertical="center"/>
    </xf>
    <xf numFmtId="200" fontId="11" fillId="102" borderId="128" xfId="1" applyNumberFormat="1" applyFont="1" applyFill="1" applyBorder="1" applyAlignment="1">
      <alignment horizontal="center" vertical="center"/>
    </xf>
    <xf numFmtId="171" fontId="11" fillId="102" borderId="135" xfId="9" applyNumberFormat="1" applyFont="1" applyFill="1" applyBorder="1" applyAlignment="1">
      <alignment horizontal="center" vertical="center"/>
    </xf>
    <xf numFmtId="171" fontId="11" fillId="102" borderId="136" xfId="9" applyNumberFormat="1" applyFont="1" applyFill="1" applyBorder="1" applyAlignment="1">
      <alignment horizontal="center" vertical="center"/>
    </xf>
    <xf numFmtId="200" fontId="11" fillId="102" borderId="126" xfId="9" applyNumberFormat="1" applyFont="1" applyFill="1" applyBorder="1" applyAlignment="1">
      <alignment horizontal="center" vertical="center"/>
    </xf>
    <xf numFmtId="200" fontId="11" fillId="102" borderId="128" xfId="9" applyNumberFormat="1" applyFont="1" applyFill="1" applyBorder="1" applyAlignment="1">
      <alignment horizontal="center" vertical="center"/>
    </xf>
    <xf numFmtId="171" fontId="11" fillId="8" borderId="211" xfId="12" applyNumberFormat="1" applyFont="1" applyFill="1" applyBorder="1" applyAlignment="1">
      <alignment horizontal="left" vertical="center"/>
    </xf>
    <xf numFmtId="171" fontId="11" fillId="8" borderId="23" xfId="12" applyNumberFormat="1" applyFont="1" applyFill="1" applyBorder="1" applyAlignment="1">
      <alignment horizontal="left" vertical="center"/>
    </xf>
    <xf numFmtId="171" fontId="11" fillId="8" borderId="211" xfId="9" applyNumberFormat="1" applyFont="1" applyFill="1" applyBorder="1" applyAlignment="1">
      <alignment horizontal="center" vertical="center"/>
    </xf>
    <xf numFmtId="169" fontId="11" fillId="0" borderId="0" xfId="4" applyFont="1" applyFill="1" applyBorder="1" applyAlignment="1">
      <alignment horizontal="center" vertical="center"/>
    </xf>
    <xf numFmtId="171" fontId="11" fillId="8" borderId="211" xfId="9" applyNumberFormat="1" applyFont="1" applyFill="1" applyBorder="1" applyAlignment="1">
      <alignment horizontal="left" vertical="center"/>
    </xf>
    <xf numFmtId="169" fontId="11" fillId="102" borderId="135" xfId="9" applyNumberFormat="1" applyFont="1" applyFill="1" applyBorder="1" applyAlignment="1">
      <alignment horizontal="center" vertical="center"/>
    </xf>
    <xf numFmtId="169" fontId="11" fillId="102" borderId="136" xfId="9" applyNumberFormat="1" applyFont="1" applyFill="1" applyBorder="1" applyAlignment="1">
      <alignment horizontal="center" vertical="center"/>
    </xf>
    <xf numFmtId="0" fontId="11" fillId="7" borderId="165" xfId="14" applyFont="1" applyFill="1" applyBorder="1" applyAlignment="1">
      <alignment horizontal="left" vertical="center"/>
    </xf>
    <xf numFmtId="0" fontId="11" fillId="7" borderId="165" xfId="14" applyFont="1" applyFill="1" applyBorder="1" applyAlignment="1">
      <alignment horizontal="center" vertical="center"/>
    </xf>
    <xf numFmtId="169" fontId="53" fillId="102" borderId="135" xfId="14" applyNumberFormat="1" applyFont="1" applyFill="1" applyBorder="1" applyAlignment="1">
      <alignment horizontal="center" vertical="center"/>
    </xf>
    <xf numFmtId="169" fontId="53" fillId="102" borderId="136" xfId="14" applyNumberFormat="1" applyFont="1" applyFill="1" applyBorder="1" applyAlignment="1">
      <alignment horizontal="center" vertical="center"/>
    </xf>
    <xf numFmtId="200" fontId="53" fillId="102" borderId="126" xfId="14" applyNumberFormat="1" applyFont="1" applyFill="1" applyBorder="1" applyAlignment="1">
      <alignment horizontal="center" vertical="center"/>
    </xf>
    <xf numFmtId="200" fontId="53" fillId="102" borderId="128" xfId="14" applyNumberFormat="1" applyFont="1" applyFill="1" applyBorder="1" applyAlignment="1">
      <alignment horizontal="center" vertical="center"/>
    </xf>
    <xf numFmtId="171" fontId="26" fillId="8" borderId="167" xfId="17" applyNumberFormat="1" applyFont="1" applyFill="1" applyBorder="1" applyAlignment="1">
      <alignment horizontal="center" vertical="center" wrapText="1"/>
    </xf>
    <xf numFmtId="171" fontId="26" fillId="8" borderId="169" xfId="17" applyNumberFormat="1" applyFont="1" applyFill="1" applyBorder="1" applyAlignment="1">
      <alignment horizontal="center" vertical="center" wrapText="1"/>
    </xf>
    <xf numFmtId="171" fontId="26" fillId="8" borderId="23" xfId="17" applyNumberFormat="1" applyFont="1" applyFill="1" applyBorder="1" applyAlignment="1">
      <alignment horizontal="center" vertical="center" wrapText="1"/>
    </xf>
    <xf numFmtId="171" fontId="26" fillId="8" borderId="5" xfId="17" applyNumberFormat="1" applyFont="1" applyFill="1" applyBorder="1" applyAlignment="1">
      <alignment horizontal="center" vertical="center" wrapText="1"/>
    </xf>
    <xf numFmtId="171" fontId="94" fillId="0" borderId="0" xfId="0" applyNumberFormat="1" applyFont="1" applyAlignment="1">
      <alignment horizontal="justify" vertical="top" wrapText="1"/>
    </xf>
    <xf numFmtId="17" fontId="11" fillId="7" borderId="164" xfId="41" applyNumberFormat="1" applyFont="1" applyFill="1" applyBorder="1" applyAlignment="1">
      <alignment horizontal="center" vertical="center" wrapText="1"/>
    </xf>
    <xf numFmtId="17" fontId="11" fillId="7" borderId="170" xfId="41" applyNumberFormat="1" applyFont="1" applyFill="1" applyBorder="1" applyAlignment="1">
      <alignment horizontal="center" vertical="center" wrapText="1"/>
    </xf>
    <xf numFmtId="0" fontId="11" fillId="7" borderId="169" xfId="41" applyFont="1" applyFill="1" applyBorder="1" applyAlignment="1">
      <alignment horizontal="left" vertical="center" wrapText="1"/>
    </xf>
    <xf numFmtId="0" fontId="11" fillId="7" borderId="5" xfId="41" applyFont="1" applyFill="1" applyBorder="1" applyAlignment="1">
      <alignment horizontal="left" vertical="center" wrapText="1"/>
    </xf>
    <xf numFmtId="14" fontId="7" fillId="7" borderId="42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7" borderId="42" xfId="0" applyFont="1" applyFill="1" applyBorder="1" applyAlignment="1">
      <alignment horizontal="center" vertical="center" wrapText="1"/>
    </xf>
    <xf numFmtId="0" fontId="11" fillId="7" borderId="45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118" xfId="0" applyFont="1" applyFill="1" applyBorder="1" applyAlignment="1">
      <alignment horizontal="center" vertical="center" wrapText="1"/>
    </xf>
    <xf numFmtId="0" fontId="11" fillId="7" borderId="88" xfId="0" applyFont="1" applyFill="1" applyBorder="1" applyAlignment="1">
      <alignment horizontal="center" vertical="center" wrapText="1"/>
    </xf>
    <xf numFmtId="0" fontId="32" fillId="7" borderId="16" xfId="0" applyFont="1" applyFill="1" applyBorder="1" applyAlignment="1">
      <alignment horizontal="left"/>
    </xf>
    <xf numFmtId="0" fontId="32" fillId="7" borderId="32" xfId="0" applyFont="1" applyFill="1" applyBorder="1" applyAlignment="1">
      <alignment horizontal="left"/>
    </xf>
    <xf numFmtId="0" fontId="32" fillId="7" borderId="33" xfId="0" applyFont="1" applyFill="1" applyBorder="1" applyAlignment="1">
      <alignment horizontal="left"/>
    </xf>
    <xf numFmtId="0" fontId="11" fillId="7" borderId="16" xfId="0" applyFont="1" applyFill="1" applyBorder="1" applyAlignment="1">
      <alignment horizontal="center" vertical="center" wrapText="1"/>
    </xf>
    <xf numFmtId="0" fontId="11" fillId="7" borderId="33" xfId="0" applyFont="1" applyFill="1" applyBorder="1" applyAlignment="1">
      <alignment horizontal="center" vertical="center" wrapText="1"/>
    </xf>
    <xf numFmtId="0" fontId="11" fillId="10" borderId="28" xfId="30" applyFont="1" applyFill="1" applyBorder="1" applyAlignment="1">
      <alignment horizontal="left" vertical="center" wrapText="1"/>
    </xf>
    <xf numFmtId="0" fontId="11" fillId="10" borderId="26" xfId="30" applyFont="1" applyFill="1" applyBorder="1" applyAlignment="1">
      <alignment horizontal="left" vertical="center" wrapText="1"/>
    </xf>
    <xf numFmtId="0" fontId="11" fillId="7" borderId="9" xfId="0" applyFont="1" applyFill="1" applyBorder="1" applyAlignment="1">
      <alignment horizontal="center" vertical="center"/>
    </xf>
    <xf numFmtId="0" fontId="11" fillId="7" borderId="29" xfId="0" applyFont="1" applyFill="1" applyBorder="1" applyAlignment="1">
      <alignment horizontal="center" vertical="center"/>
    </xf>
    <xf numFmtId="0" fontId="11" fillId="7" borderId="30" xfId="0" applyFont="1" applyFill="1" applyBorder="1" applyAlignment="1">
      <alignment horizontal="center" vertical="center"/>
    </xf>
    <xf numFmtId="209" fontId="14" fillId="10" borderId="15" xfId="37" applyNumberFormat="1" applyFont="1" applyFill="1" applyBorder="1" applyAlignment="1">
      <alignment horizontal="center"/>
    </xf>
    <xf numFmtId="3" fontId="11" fillId="10" borderId="28" xfId="30" applyNumberFormat="1" applyFont="1" applyFill="1" applyBorder="1" applyAlignment="1">
      <alignment horizontal="left" vertical="center" wrapText="1"/>
    </xf>
    <xf numFmtId="3" fontId="11" fillId="10" borderId="26" xfId="30" applyNumberFormat="1" applyFont="1" applyFill="1" applyBorder="1" applyAlignment="1">
      <alignment horizontal="left" vertical="center" wrapText="1"/>
    </xf>
    <xf numFmtId="0" fontId="11" fillId="10" borderId="15" xfId="36" applyFont="1" applyFill="1" applyBorder="1" applyAlignment="1">
      <alignment horizontal="left" vertical="center" wrapText="1"/>
    </xf>
    <xf numFmtId="0" fontId="11" fillId="19" borderId="49" xfId="36" applyFont="1" applyFill="1" applyBorder="1" applyAlignment="1">
      <alignment horizontal="left" vertical="center" wrapText="1"/>
    </xf>
    <xf numFmtId="0" fontId="11" fillId="19" borderId="50" xfId="36" applyFont="1" applyFill="1" applyBorder="1" applyAlignment="1">
      <alignment horizontal="left" vertical="center" wrapText="1"/>
    </xf>
    <xf numFmtId="171" fontId="11" fillId="7" borderId="15" xfId="26" applyNumberFormat="1" applyFont="1" applyFill="1" applyBorder="1" applyAlignment="1">
      <alignment horizontal="left" vertical="center" wrapText="1"/>
    </xf>
    <xf numFmtId="171" fontId="11" fillId="7" borderId="15" xfId="26" applyNumberFormat="1" applyFont="1" applyFill="1" applyBorder="1" applyAlignment="1">
      <alignment horizontal="center" vertical="center" wrapText="1"/>
    </xf>
    <xf numFmtId="0" fontId="52" fillId="7" borderId="167" xfId="26" applyFont="1" applyFill="1" applyBorder="1" applyAlignment="1">
      <alignment horizontal="center" vertical="center" wrapText="1"/>
    </xf>
    <xf numFmtId="0" fontId="26" fillId="7" borderId="167" xfId="26" applyFont="1" applyFill="1" applyBorder="1" applyAlignment="1">
      <alignment horizontal="center" vertical="center" wrapText="1"/>
    </xf>
    <xf numFmtId="17" fontId="26" fillId="7" borderId="212" xfId="26" applyNumberFormat="1" applyFont="1" applyFill="1" applyBorder="1" applyAlignment="1">
      <alignment horizontal="center" vertical="center" wrapText="1"/>
    </xf>
    <xf numFmtId="0" fontId="26" fillId="7" borderId="215" xfId="26" applyFont="1" applyFill="1" applyBorder="1" applyAlignment="1">
      <alignment horizontal="center" vertical="center" wrapText="1"/>
    </xf>
    <xf numFmtId="0" fontId="26" fillId="7" borderId="216" xfId="26" applyFont="1" applyFill="1" applyBorder="1" applyAlignment="1">
      <alignment horizontal="center" vertical="center" wrapText="1"/>
    </xf>
    <xf numFmtId="0" fontId="26" fillId="7" borderId="213" xfId="26" applyFont="1" applyFill="1" applyBorder="1" applyAlignment="1">
      <alignment horizontal="center" vertical="center" wrapText="1"/>
    </xf>
    <xf numFmtId="17" fontId="26" fillId="7" borderId="218" xfId="26" applyNumberFormat="1" applyFont="1" applyFill="1" applyBorder="1" applyAlignment="1">
      <alignment horizontal="center" vertical="center" wrapText="1"/>
    </xf>
    <xf numFmtId="17" fontId="26" fillId="7" borderId="116" xfId="26" applyNumberFormat="1" applyFont="1" applyFill="1" applyBorder="1" applyAlignment="1">
      <alignment horizontal="center" vertical="center" wrapText="1"/>
    </xf>
    <xf numFmtId="17" fontId="26" fillId="7" borderId="117" xfId="26" applyNumberFormat="1" applyFont="1" applyFill="1" applyBorder="1" applyAlignment="1">
      <alignment horizontal="center" vertical="center" wrapText="1"/>
    </xf>
    <xf numFmtId="0" fontId="26" fillId="7" borderId="169" xfId="26" applyFont="1" applyFill="1" applyBorder="1" applyAlignment="1">
      <alignment horizontal="center" vertical="center" wrapText="1"/>
    </xf>
    <xf numFmtId="0" fontId="26" fillId="7" borderId="23" xfId="26" applyFont="1" applyFill="1" applyBorder="1" applyAlignment="1">
      <alignment horizontal="center" vertical="center" wrapText="1"/>
    </xf>
    <xf numFmtId="0" fontId="26" fillId="7" borderId="5" xfId="26" applyFont="1" applyFill="1" applyBorder="1" applyAlignment="1">
      <alignment horizontal="center" vertical="center" wrapText="1"/>
    </xf>
    <xf numFmtId="0" fontId="32" fillId="7" borderId="52" xfId="0" applyFont="1" applyFill="1" applyBorder="1" applyAlignment="1">
      <alignment horizontal="left" vertical="center"/>
    </xf>
    <xf numFmtId="0" fontId="32" fillId="7" borderId="53" xfId="0" applyFont="1" applyFill="1" applyBorder="1" applyAlignment="1">
      <alignment horizontal="left" vertical="center"/>
    </xf>
    <xf numFmtId="0" fontId="32" fillId="7" borderId="54" xfId="0" applyFont="1" applyFill="1" applyBorder="1" applyAlignment="1">
      <alignment horizontal="left" vertical="center"/>
    </xf>
    <xf numFmtId="0" fontId="11" fillId="7" borderId="41" xfId="0" applyFont="1" applyFill="1" applyBorder="1" applyAlignment="1">
      <alignment horizontal="center" vertical="center" wrapText="1"/>
    </xf>
    <xf numFmtId="0" fontId="11" fillId="7" borderId="44" xfId="0" applyFont="1" applyFill="1" applyBorder="1" applyAlignment="1">
      <alignment horizontal="center" vertical="center" wrapText="1"/>
    </xf>
    <xf numFmtId="0" fontId="11" fillId="7" borderId="47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/>
    </xf>
    <xf numFmtId="0" fontId="11" fillId="7" borderId="43" xfId="0" applyFont="1" applyFill="1" applyBorder="1" applyAlignment="1">
      <alignment horizontal="center" vertical="center" wrapText="1"/>
    </xf>
    <xf numFmtId="0" fontId="11" fillId="7" borderId="46" xfId="0" applyFont="1" applyFill="1" applyBorder="1" applyAlignment="1">
      <alignment horizontal="center" vertical="center" wrapText="1"/>
    </xf>
    <xf numFmtId="0" fontId="32" fillId="7" borderId="16" xfId="0" applyFont="1" applyFill="1" applyBorder="1" applyAlignment="1">
      <alignment horizontal="left" vertical="center"/>
    </xf>
    <xf numFmtId="0" fontId="32" fillId="7" borderId="32" xfId="0" applyFont="1" applyFill="1" applyBorder="1" applyAlignment="1">
      <alignment horizontal="left" vertical="center"/>
    </xf>
    <xf numFmtId="0" fontId="32" fillId="7" borderId="33" xfId="0" applyFont="1" applyFill="1" applyBorder="1" applyAlignment="1">
      <alignment horizontal="left" vertical="center"/>
    </xf>
    <xf numFmtId="0" fontId="11" fillId="7" borderId="16" xfId="0" applyFont="1" applyFill="1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/>
    </xf>
    <xf numFmtId="0" fontId="11" fillId="7" borderId="33" xfId="0" applyFont="1" applyFill="1" applyBorder="1" applyAlignment="1">
      <alignment horizontal="center" vertical="center"/>
    </xf>
    <xf numFmtId="0" fontId="53" fillId="8" borderId="169" xfId="0" applyFont="1" applyFill="1" applyBorder="1" applyAlignment="1">
      <alignment horizontal="left" vertical="center" wrapText="1"/>
    </xf>
    <xf numFmtId="0" fontId="53" fillId="8" borderId="5" xfId="0" applyFont="1" applyFill="1" applyBorder="1" applyAlignment="1">
      <alignment horizontal="left" vertical="center" wrapText="1"/>
    </xf>
    <xf numFmtId="0" fontId="11" fillId="7" borderId="34" xfId="0" applyFont="1" applyFill="1" applyBorder="1" applyAlignment="1">
      <alignment horizontal="center" vertical="center"/>
    </xf>
    <xf numFmtId="0" fontId="11" fillId="7" borderId="55" xfId="0" applyFont="1" applyFill="1" applyBorder="1" applyAlignment="1">
      <alignment horizontal="center" vertical="center"/>
    </xf>
    <xf numFmtId="0" fontId="11" fillId="7" borderId="56" xfId="0" applyFont="1" applyFill="1" applyBorder="1" applyAlignment="1">
      <alignment horizontal="center" vertical="center"/>
    </xf>
    <xf numFmtId="0" fontId="11" fillId="7" borderId="35" xfId="0" applyFont="1" applyFill="1" applyBorder="1" applyAlignment="1">
      <alignment horizontal="center" vertical="center"/>
    </xf>
    <xf numFmtId="0" fontId="11" fillId="7" borderId="57" xfId="0" applyFont="1" applyFill="1" applyBorder="1" applyAlignment="1">
      <alignment horizontal="center" vertical="center"/>
    </xf>
    <xf numFmtId="0" fontId="11" fillId="7" borderId="58" xfId="0" applyFont="1" applyFill="1" applyBorder="1" applyAlignment="1">
      <alignment horizontal="center" vertical="center"/>
    </xf>
    <xf numFmtId="0" fontId="11" fillId="7" borderId="15" xfId="24" applyFont="1" applyFill="1" applyBorder="1" applyAlignment="1">
      <alignment horizontal="left" vertical="center" wrapText="1"/>
    </xf>
    <xf numFmtId="0" fontId="12" fillId="0" borderId="37" xfId="24" applyFont="1" applyFill="1" applyBorder="1" applyAlignment="1">
      <alignment horizontal="left" vertical="center" wrapText="1"/>
    </xf>
    <xf numFmtId="0" fontId="12" fillId="0" borderId="36" xfId="24" applyFont="1" applyFill="1" applyBorder="1" applyAlignment="1">
      <alignment horizontal="left" vertical="center" wrapText="1"/>
    </xf>
    <xf numFmtId="0" fontId="11" fillId="7" borderId="118" xfId="24" applyFont="1" applyFill="1" applyBorder="1" applyAlignment="1">
      <alignment horizontal="left" vertical="center" wrapText="1"/>
    </xf>
    <xf numFmtId="0" fontId="11" fillId="7" borderId="82" xfId="24" applyFont="1" applyFill="1" applyBorder="1" applyAlignment="1">
      <alignment horizontal="left" vertical="center" wrapText="1"/>
    </xf>
    <xf numFmtId="0" fontId="11" fillId="7" borderId="37" xfId="24" applyFont="1" applyFill="1" applyBorder="1" applyAlignment="1">
      <alignment horizontal="left" vertical="center" wrapText="1"/>
    </xf>
    <xf numFmtId="0" fontId="11" fillId="7" borderId="36" xfId="24" applyFont="1" applyFill="1" applyBorder="1" applyAlignment="1">
      <alignment horizontal="left" vertical="center" wrapText="1"/>
    </xf>
    <xf numFmtId="0" fontId="11" fillId="7" borderId="15" xfId="24" applyFont="1" applyFill="1" applyBorder="1" applyAlignment="1">
      <alignment horizontal="left" vertical="center"/>
    </xf>
    <xf numFmtId="0" fontId="9" fillId="7" borderId="167" xfId="30" applyFont="1" applyFill="1" applyBorder="1" applyAlignment="1">
      <alignment horizontal="left" vertical="center"/>
    </xf>
    <xf numFmtId="0" fontId="14" fillId="7" borderId="15" xfId="0" applyFont="1" applyFill="1" applyBorder="1" applyAlignment="1">
      <alignment horizontal="left" vertical="center" wrapText="1"/>
    </xf>
    <xf numFmtId="171" fontId="11" fillId="7" borderId="167" xfId="0" applyNumberFormat="1" applyFont="1" applyFill="1" applyBorder="1" applyAlignment="1">
      <alignment horizontal="left" vertical="center" wrapText="1"/>
    </xf>
    <xf numFmtId="0" fontId="11" fillId="12" borderId="22" xfId="0" applyFont="1" applyFill="1" applyBorder="1" applyAlignment="1">
      <alignment horizontal="left" vertical="center"/>
    </xf>
    <xf numFmtId="171" fontId="9" fillId="8" borderId="2" xfId="9" applyNumberFormat="1" applyFont="1" applyFill="1" applyBorder="1" applyAlignment="1">
      <alignment horizontal="left" vertical="center"/>
    </xf>
    <xf numFmtId="171" fontId="9" fillId="8" borderId="4" xfId="9" applyNumberFormat="1" applyFont="1" applyFill="1" applyBorder="1" applyAlignment="1">
      <alignment horizontal="left" vertical="center"/>
    </xf>
    <xf numFmtId="171" fontId="9" fillId="8" borderId="6" xfId="9" applyNumberFormat="1" applyFont="1" applyFill="1" applyBorder="1" applyAlignment="1">
      <alignment horizontal="left" vertical="center"/>
    </xf>
    <xf numFmtId="171" fontId="9" fillId="8" borderId="182" xfId="9" applyNumberFormat="1" applyFont="1" applyFill="1" applyBorder="1" applyAlignment="1">
      <alignment horizontal="left" vertical="center"/>
    </xf>
    <xf numFmtId="171" fontId="11" fillId="8" borderId="2" xfId="9" applyNumberFormat="1" applyFont="1" applyFill="1" applyBorder="1" applyAlignment="1">
      <alignment horizontal="left" vertical="center"/>
    </xf>
    <xf numFmtId="171" fontId="11" fillId="8" borderId="4" xfId="9" applyNumberFormat="1" applyFont="1" applyFill="1" applyBorder="1" applyAlignment="1">
      <alignment horizontal="left" vertical="center"/>
    </xf>
    <xf numFmtId="0" fontId="9" fillId="7" borderId="7" xfId="14" applyFont="1" applyFill="1" applyBorder="1" applyAlignment="1">
      <alignment horizontal="left" vertical="center"/>
    </xf>
    <xf numFmtId="0" fontId="9" fillId="7" borderId="185" xfId="14" applyFont="1" applyFill="1" applyBorder="1" applyAlignment="1">
      <alignment horizontal="left" vertical="center"/>
    </xf>
    <xf numFmtId="0" fontId="11" fillId="7" borderId="165" xfId="0" applyFont="1" applyFill="1" applyBorder="1" applyAlignment="1">
      <alignment horizontal="left" vertical="center" wrapText="1"/>
    </xf>
    <xf numFmtId="209" fontId="11" fillId="7" borderId="201" xfId="0" applyNumberFormat="1" applyFont="1" applyFill="1" applyBorder="1" applyAlignment="1">
      <alignment horizontal="center" vertical="center" wrapText="1"/>
    </xf>
    <xf numFmtId="209" fontId="11" fillId="7" borderId="203" xfId="0" applyNumberFormat="1" applyFont="1" applyFill="1" applyBorder="1" applyAlignment="1">
      <alignment horizontal="center" vertical="center" wrapText="1"/>
    </xf>
    <xf numFmtId="209" fontId="11" fillId="7" borderId="165" xfId="0" applyNumberFormat="1" applyFont="1" applyFill="1" applyBorder="1" applyAlignment="1">
      <alignment horizontal="center" vertical="center" wrapText="1"/>
    </xf>
    <xf numFmtId="0" fontId="11" fillId="7" borderId="168" xfId="0" applyFont="1" applyFill="1" applyBorder="1" applyAlignment="1">
      <alignment horizontal="center" vertical="center" wrapText="1"/>
    </xf>
    <xf numFmtId="0" fontId="11" fillId="7" borderId="31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153" xfId="0" applyFont="1" applyFill="1" applyBorder="1" applyAlignment="1">
      <alignment horizontal="center" vertical="center" wrapText="1"/>
    </xf>
    <xf numFmtId="0" fontId="11" fillId="7" borderId="154" xfId="0" applyFont="1" applyFill="1" applyBorder="1" applyAlignment="1">
      <alignment horizontal="center" vertical="center" wrapText="1"/>
    </xf>
    <xf numFmtId="0" fontId="11" fillId="7" borderId="144" xfId="0" applyFont="1" applyFill="1" applyBorder="1" applyAlignment="1">
      <alignment horizontal="center" vertical="center" wrapText="1"/>
    </xf>
    <xf numFmtId="0" fontId="23" fillId="0" borderId="164" xfId="33" applyFont="1" applyBorder="1" applyAlignment="1">
      <alignment horizontal="left" vertical="top"/>
    </xf>
    <xf numFmtId="0" fontId="23" fillId="0" borderId="171" xfId="33" applyFont="1" applyBorder="1" applyAlignment="1">
      <alignment horizontal="left" vertical="top"/>
    </xf>
    <xf numFmtId="0" fontId="23" fillId="0" borderId="170" xfId="33" applyFont="1" applyBorder="1" applyAlignment="1">
      <alignment horizontal="left" vertical="top"/>
    </xf>
    <xf numFmtId="0" fontId="14" fillId="7" borderId="15" xfId="0" applyFont="1" applyFill="1" applyBorder="1" applyAlignment="1">
      <alignment horizontal="left" vertical="center"/>
    </xf>
    <xf numFmtId="209" fontId="14" fillId="7" borderId="10" xfId="0" applyNumberFormat="1" applyFont="1" applyFill="1" applyBorder="1" applyAlignment="1">
      <alignment horizontal="center" vertical="center"/>
    </xf>
    <xf numFmtId="209" fontId="14" fillId="7" borderId="11" xfId="0" applyNumberFormat="1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4" fillId="7" borderId="42" xfId="0" applyFont="1" applyFill="1" applyBorder="1" applyAlignment="1">
      <alignment horizontal="left" vertical="center"/>
    </xf>
    <xf numFmtId="0" fontId="14" fillId="7" borderId="45" xfId="0" applyFont="1" applyFill="1" applyBorder="1" applyAlignment="1">
      <alignment horizontal="left" vertical="center"/>
    </xf>
    <xf numFmtId="0" fontId="14" fillId="7" borderId="13" xfId="0" applyFont="1" applyFill="1" applyBorder="1" applyAlignment="1">
      <alignment horizontal="left" vertical="center"/>
    </xf>
    <xf numFmtId="0" fontId="14" fillId="7" borderId="88" xfId="0" applyFont="1" applyFill="1" applyBorder="1" applyAlignment="1">
      <alignment horizontal="center" vertical="center"/>
    </xf>
    <xf numFmtId="0" fontId="14" fillId="7" borderId="120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left" vertical="center"/>
    </xf>
    <xf numFmtId="0" fontId="43" fillId="19" borderId="72" xfId="45" applyFont="1" applyFill="1" applyBorder="1" applyAlignment="1" applyProtection="1">
      <alignment horizontal="center" vertical="center" wrapText="1"/>
      <protection locked="0"/>
    </xf>
    <xf numFmtId="0" fontId="36" fillId="0" borderId="0" xfId="45" applyFont="1" applyAlignment="1" applyProtection="1">
      <alignment horizontal="left" vertical="center"/>
      <protection locked="0"/>
    </xf>
    <xf numFmtId="0" fontId="38" fillId="0" borderId="0" xfId="45" applyFont="1" applyAlignment="1" applyProtection="1">
      <alignment horizontal="left" vertical="center"/>
      <protection locked="0"/>
    </xf>
    <xf numFmtId="0" fontId="37" fillId="0" borderId="70" xfId="45" applyFont="1" applyBorder="1" applyAlignment="1">
      <alignment horizontal="left" vertical="center"/>
    </xf>
    <xf numFmtId="0" fontId="40" fillId="0" borderId="71" xfId="45" applyFont="1" applyBorder="1" applyAlignment="1" applyProtection="1">
      <alignment horizontal="center" vertical="top" wrapText="1"/>
      <protection locked="0"/>
    </xf>
    <xf numFmtId="0" fontId="43" fillId="19" borderId="72" xfId="45" applyFont="1" applyFill="1" applyBorder="1" applyAlignment="1" applyProtection="1">
      <alignment vertical="center" wrapText="1"/>
      <protection locked="0"/>
    </xf>
    <xf numFmtId="0" fontId="45" fillId="0" borderId="24" xfId="45" applyFont="1" applyBorder="1" applyAlignment="1" applyProtection="1">
      <alignment horizontal="left" vertical="center"/>
      <protection locked="0"/>
    </xf>
    <xf numFmtId="0" fontId="45" fillId="0" borderId="77" xfId="45" applyFont="1" applyBorder="1" applyAlignment="1" applyProtection="1">
      <alignment horizontal="left" vertical="center"/>
      <protection locked="0"/>
    </xf>
  </cellXfs>
  <cellStyles count="5141">
    <cellStyle name="0,0_x000d__x000a_NA_x000d__x000a_" xfId="15" xr:uid="{00000000-0005-0000-0000-000000000000}"/>
    <cellStyle name="0,0_x000d__x000a_NA_x000d__x000a_ 2" xfId="190" xr:uid="{00000000-0005-0000-0000-000001000000}"/>
    <cellStyle name="0,0_x000d__x000a_NA_x000d__x000a_ 2 2" xfId="2682" xr:uid="{00000000-0005-0000-0000-000002000000}"/>
    <cellStyle name="0,0_x000d__x000a_NA_x000d__x000a_ 2 3" xfId="4040" xr:uid="{00000000-0005-0000-0000-000003000000}"/>
    <cellStyle name="0,0_x000d__x000a_NA_x000d__x000a_ 3" xfId="2683" xr:uid="{00000000-0005-0000-0000-000004000000}"/>
    <cellStyle name="0,0_x000d__x000a_NA_x000d__x000a_ 4" xfId="3899" xr:uid="{00000000-0005-0000-0000-000005000000}"/>
    <cellStyle name="20% - Accent1" xfId="64" xr:uid="{00000000-0005-0000-0000-000006000000}"/>
    <cellStyle name="20% - Accent2" xfId="65" xr:uid="{00000000-0005-0000-0000-000007000000}"/>
    <cellStyle name="20% - Accent3" xfId="66" xr:uid="{00000000-0005-0000-0000-000008000000}"/>
    <cellStyle name="20% - Accent4" xfId="67" xr:uid="{00000000-0005-0000-0000-000009000000}"/>
    <cellStyle name="20% - Accent5" xfId="68" xr:uid="{00000000-0005-0000-0000-00000A000000}"/>
    <cellStyle name="20% - Accent6" xfId="69" xr:uid="{00000000-0005-0000-0000-00000B000000}"/>
    <cellStyle name="20% - akcent 1" xfId="70" xr:uid="{00000000-0005-0000-0000-00000C000000}"/>
    <cellStyle name="20% - akcent 2" xfId="71" xr:uid="{00000000-0005-0000-0000-00000D000000}"/>
    <cellStyle name="20% - akcent 3" xfId="72" xr:uid="{00000000-0005-0000-0000-00000E000000}"/>
    <cellStyle name="20% - akcent 4" xfId="73" xr:uid="{00000000-0005-0000-0000-00000F000000}"/>
    <cellStyle name="20% - akcent 5" xfId="74" xr:uid="{00000000-0005-0000-0000-000010000000}"/>
    <cellStyle name="20% - akcent 6" xfId="75" xr:uid="{00000000-0005-0000-0000-000011000000}"/>
    <cellStyle name="20% - Énfasis1" xfId="3301" builtinId="30" customBuiltin="1"/>
    <cellStyle name="20% - Énfasis1 10" xfId="2419" xr:uid="{00000000-0005-0000-0000-000013000000}"/>
    <cellStyle name="20% - Énfasis1 10 2" xfId="4603" xr:uid="{00000000-0005-0000-0000-000014000000}"/>
    <cellStyle name="20% - Énfasis1 10 2 2" xfId="5050" xr:uid="{00000000-0005-0000-0000-000015000000}"/>
    <cellStyle name="20% - Énfasis1 10 3" xfId="4868" xr:uid="{00000000-0005-0000-0000-000016000000}"/>
    <cellStyle name="20% - Énfasis1 10 4" xfId="4210" xr:uid="{00000000-0005-0000-0000-000017000000}"/>
    <cellStyle name="20% - Énfasis1 11" xfId="76" xr:uid="{00000000-0005-0000-0000-000018000000}"/>
    <cellStyle name="20% - Énfasis1 11 2" xfId="4384" xr:uid="{00000000-0005-0000-0000-000019000000}"/>
    <cellStyle name="20% - Énfasis1 11 2 2" xfId="4733" xr:uid="{00000000-0005-0000-0000-00001A000000}"/>
    <cellStyle name="20% - Énfasis1 11 3" xfId="4616" xr:uid="{00000000-0005-0000-0000-00001B000000}"/>
    <cellStyle name="20% - Énfasis1 11 4" xfId="4239" xr:uid="{00000000-0005-0000-0000-00001C000000}"/>
    <cellStyle name="20% - Énfasis1 12" xfId="4263" xr:uid="{00000000-0005-0000-0000-00001D000000}"/>
    <cellStyle name="20% - Énfasis1 12 2" xfId="4397" xr:uid="{00000000-0005-0000-0000-00001E000000}"/>
    <cellStyle name="20% - Énfasis1 12 2 2" xfId="4746" xr:uid="{00000000-0005-0000-0000-00001F000000}"/>
    <cellStyle name="20% - Énfasis1 12 3" xfId="4629" xr:uid="{00000000-0005-0000-0000-000020000000}"/>
    <cellStyle name="20% - Énfasis1 13" xfId="4289" xr:uid="{00000000-0005-0000-0000-000021000000}"/>
    <cellStyle name="20% - Énfasis1 14" xfId="4276" xr:uid="{00000000-0005-0000-0000-000022000000}"/>
    <cellStyle name="20% - Énfasis1 14 2" xfId="4642" xr:uid="{00000000-0005-0000-0000-000023000000}"/>
    <cellStyle name="20% - Énfasis1 15" xfId="4410" xr:uid="{00000000-0005-0000-0000-000024000000}"/>
    <cellStyle name="20% - Énfasis1 16" xfId="4438" xr:uid="{00000000-0005-0000-0000-000025000000}"/>
    <cellStyle name="20% - Énfasis1 16 2" xfId="4760" xr:uid="{00000000-0005-0000-0000-000026000000}"/>
    <cellStyle name="20% - Énfasis1 17" xfId="4462" xr:uid="{00000000-0005-0000-0000-000027000000}"/>
    <cellStyle name="20% - Énfasis1 18" xfId="4490" xr:uid="{00000000-0005-0000-0000-000028000000}"/>
    <cellStyle name="20% - Énfasis1 19" xfId="4477" xr:uid="{00000000-0005-0000-0000-000029000000}"/>
    <cellStyle name="20% - Énfasis1 19 2" xfId="4959" xr:uid="{00000000-0005-0000-0000-00002A000000}"/>
    <cellStyle name="20% - Énfasis1 2" xfId="191" xr:uid="{00000000-0005-0000-0000-00002B000000}"/>
    <cellStyle name="20% - Énfasis1 2 2" xfId="192" xr:uid="{00000000-0005-0000-0000-00002C000000}"/>
    <cellStyle name="20% - Énfasis1 2 2 2" xfId="3318" xr:uid="{00000000-0005-0000-0000-00002D000000}"/>
    <cellStyle name="20% - Énfasis1 2 2 2 2" xfId="4719" xr:uid="{00000000-0005-0000-0000-00002E000000}"/>
    <cellStyle name="20% - Énfasis1 2 2 2 2 2" xfId="5127" xr:uid="{00000000-0005-0000-0000-00002F000000}"/>
    <cellStyle name="20% - Énfasis1 2 2 2 3" xfId="4945" xr:uid="{00000000-0005-0000-0000-000030000000}"/>
    <cellStyle name="20% - Énfasis1 2 2 2 4" xfId="4370" xr:uid="{00000000-0005-0000-0000-000031000000}"/>
    <cellStyle name="20% - Énfasis1 2 2 3" xfId="4589" xr:uid="{00000000-0005-0000-0000-000032000000}"/>
    <cellStyle name="20% - Énfasis1 2 2 3 2" xfId="5036" xr:uid="{00000000-0005-0000-0000-000033000000}"/>
    <cellStyle name="20% - Énfasis1 2 2 4" xfId="4854" xr:uid="{00000000-0005-0000-0000-000034000000}"/>
    <cellStyle name="20% - Énfasis1 2 2 5" xfId="4192" xr:uid="{00000000-0005-0000-0000-000035000000}"/>
    <cellStyle name="20% - Énfasis1 2 3" xfId="2684" xr:uid="{00000000-0005-0000-0000-000036000000}"/>
    <cellStyle name="20% - Énfasis1 2 3 2" xfId="3319" xr:uid="{00000000-0005-0000-0000-000037000000}"/>
    <cellStyle name="20% - Énfasis1 2 4" xfId="3491" xr:uid="{00000000-0005-0000-0000-000038000000}"/>
    <cellStyle name="20% - Énfasis1 2 5" xfId="3950" xr:uid="{00000000-0005-0000-0000-000039000000}"/>
    <cellStyle name="20% - Énfasis1 20" xfId="4000" xr:uid="{00000000-0005-0000-0000-00003A000000}"/>
    <cellStyle name="20% - Énfasis1 3" xfId="193" xr:uid="{00000000-0005-0000-0000-00003B000000}"/>
    <cellStyle name="20% - Énfasis1 3 2" xfId="2420" xr:uid="{00000000-0005-0000-0000-00003C000000}"/>
    <cellStyle name="20% - Énfasis1 3 2 2" xfId="3320" xr:uid="{00000000-0005-0000-0000-00003D000000}"/>
    <cellStyle name="20% - Énfasis1 3 2 2 2" xfId="4704" xr:uid="{00000000-0005-0000-0000-00003E000000}"/>
    <cellStyle name="20% - Énfasis1 3 2 2 2 2" xfId="5112" xr:uid="{00000000-0005-0000-0000-00003F000000}"/>
    <cellStyle name="20% - Énfasis1 3 2 2 3" xfId="4930" xr:uid="{00000000-0005-0000-0000-000040000000}"/>
    <cellStyle name="20% - Énfasis1 3 2 2 4" xfId="4355" xr:uid="{00000000-0005-0000-0000-000041000000}"/>
    <cellStyle name="20% - Énfasis1 3 2 3" xfId="4574" xr:uid="{00000000-0005-0000-0000-000042000000}"/>
    <cellStyle name="20% - Énfasis1 3 2 3 2" xfId="5021" xr:uid="{00000000-0005-0000-0000-000043000000}"/>
    <cellStyle name="20% - Énfasis1 3 2 4" xfId="4839" xr:uid="{00000000-0005-0000-0000-000044000000}"/>
    <cellStyle name="20% - Énfasis1 3 3" xfId="3691" xr:uid="{00000000-0005-0000-0000-000045000000}"/>
    <cellStyle name="20% - Énfasis1 3 3 2" xfId="4654" xr:uid="{00000000-0005-0000-0000-000046000000}"/>
    <cellStyle name="20% - Énfasis1 3 3 2 2" xfId="5062" xr:uid="{00000000-0005-0000-0000-000047000000}"/>
    <cellStyle name="20% - Énfasis1 3 3 3" xfId="4880" xr:uid="{00000000-0005-0000-0000-000048000000}"/>
    <cellStyle name="20% - Énfasis1 3 3 4" xfId="4329" xr:uid="{00000000-0005-0000-0000-000049000000}"/>
    <cellStyle name="20% - Énfasis1 3 4" xfId="3490" xr:uid="{00000000-0005-0000-0000-00004A000000}"/>
    <cellStyle name="20% - Énfasis1 3 4 2" xfId="4971" xr:uid="{00000000-0005-0000-0000-00004B000000}"/>
    <cellStyle name="20% - Énfasis1 3 4 3" xfId="4521" xr:uid="{00000000-0005-0000-0000-00004C000000}"/>
    <cellStyle name="20% - Énfasis1 3 5" xfId="4787" xr:uid="{00000000-0005-0000-0000-00004D000000}"/>
    <cellStyle name="20% - Énfasis1 4" xfId="194" xr:uid="{00000000-0005-0000-0000-00004E000000}"/>
    <cellStyle name="20% - Énfasis1 4 2" xfId="2421" xr:uid="{00000000-0005-0000-0000-00004F000000}"/>
    <cellStyle name="20% - Énfasis1 4 2 2" xfId="3321" xr:uid="{00000000-0005-0000-0000-000050000000}"/>
    <cellStyle name="20% - Énfasis1 5" xfId="195" xr:uid="{00000000-0005-0000-0000-000051000000}"/>
    <cellStyle name="20% - Énfasis1 5 2" xfId="2422" xr:uid="{00000000-0005-0000-0000-000052000000}"/>
    <cellStyle name="20% - Énfasis1 5 2 2" xfId="3322" xr:uid="{00000000-0005-0000-0000-000053000000}"/>
    <cellStyle name="20% - Énfasis1 6" xfId="196" xr:uid="{00000000-0005-0000-0000-000054000000}"/>
    <cellStyle name="20% - Énfasis1 6 2" xfId="2423" xr:uid="{00000000-0005-0000-0000-000055000000}"/>
    <cellStyle name="20% - Énfasis1 6 2 2" xfId="3323" xr:uid="{00000000-0005-0000-0000-000056000000}"/>
    <cellStyle name="20% - Énfasis1 7" xfId="2424" xr:uid="{00000000-0005-0000-0000-000057000000}"/>
    <cellStyle name="20% - Énfasis1 7 2" xfId="2425" xr:uid="{00000000-0005-0000-0000-000058000000}"/>
    <cellStyle name="20% - Énfasis1 7 3" xfId="4041" xr:uid="{00000000-0005-0000-0000-000059000000}"/>
    <cellStyle name="20% - Énfasis1 8" xfId="2426" xr:uid="{00000000-0005-0000-0000-00005A000000}"/>
    <cellStyle name="20% - Énfasis1 8 2" xfId="2427" xr:uid="{00000000-0005-0000-0000-00005B000000}"/>
    <cellStyle name="20% - Énfasis1 8 2 2" xfId="4677" xr:uid="{00000000-0005-0000-0000-00005C000000}"/>
    <cellStyle name="20% - Énfasis1 8 2 2 2" xfId="5085" xr:uid="{00000000-0005-0000-0000-00005D000000}"/>
    <cellStyle name="20% - Énfasis1 8 2 3" xfId="4903" xr:uid="{00000000-0005-0000-0000-00005E000000}"/>
    <cellStyle name="20% - Énfasis1 8 3" xfId="4547" xr:uid="{00000000-0005-0000-0000-00005F000000}"/>
    <cellStyle name="20% - Énfasis1 8 3 2" xfId="4994" xr:uid="{00000000-0005-0000-0000-000060000000}"/>
    <cellStyle name="20% - Énfasis1 8 4" xfId="4812" xr:uid="{00000000-0005-0000-0000-000061000000}"/>
    <cellStyle name="20% - Énfasis1 9" xfId="2428" xr:uid="{00000000-0005-0000-0000-000062000000}"/>
    <cellStyle name="20% - Énfasis1 9 2" xfId="2429" xr:uid="{00000000-0005-0000-0000-000063000000}"/>
    <cellStyle name="20% - Énfasis1 9 2 2" xfId="4690" xr:uid="{00000000-0005-0000-0000-000064000000}"/>
    <cellStyle name="20% - Énfasis1 9 2 2 2" xfId="5098" xr:uid="{00000000-0005-0000-0000-000065000000}"/>
    <cellStyle name="20% - Énfasis1 9 2 3" xfId="4916" xr:uid="{00000000-0005-0000-0000-000066000000}"/>
    <cellStyle name="20% - Énfasis1 9 3" xfId="4560" xr:uid="{00000000-0005-0000-0000-000067000000}"/>
    <cellStyle name="20% - Énfasis1 9 3 2" xfId="5007" xr:uid="{00000000-0005-0000-0000-000068000000}"/>
    <cellStyle name="20% - Énfasis1 9 4" xfId="4825" xr:uid="{00000000-0005-0000-0000-000069000000}"/>
    <cellStyle name="20% - Énfasis2" xfId="3304" builtinId="34" customBuiltin="1"/>
    <cellStyle name="20% - Énfasis2 10" xfId="2430" xr:uid="{00000000-0005-0000-0000-00006B000000}"/>
    <cellStyle name="20% - Énfasis2 10 2" xfId="4605" xr:uid="{00000000-0005-0000-0000-00006C000000}"/>
    <cellStyle name="20% - Énfasis2 10 2 2" xfId="5052" xr:uid="{00000000-0005-0000-0000-00006D000000}"/>
    <cellStyle name="20% - Énfasis2 10 3" xfId="4870" xr:uid="{00000000-0005-0000-0000-00006E000000}"/>
    <cellStyle name="20% - Énfasis2 10 4" xfId="4212" xr:uid="{00000000-0005-0000-0000-00006F000000}"/>
    <cellStyle name="20% - Énfasis2 11" xfId="77" xr:uid="{00000000-0005-0000-0000-000070000000}"/>
    <cellStyle name="20% - Énfasis2 11 2" xfId="4386" xr:uid="{00000000-0005-0000-0000-000071000000}"/>
    <cellStyle name="20% - Énfasis2 11 2 2" xfId="4735" xr:uid="{00000000-0005-0000-0000-000072000000}"/>
    <cellStyle name="20% - Énfasis2 11 3" xfId="4618" xr:uid="{00000000-0005-0000-0000-000073000000}"/>
    <cellStyle name="20% - Énfasis2 11 4" xfId="4243" xr:uid="{00000000-0005-0000-0000-000074000000}"/>
    <cellStyle name="20% - Énfasis2 12" xfId="4265" xr:uid="{00000000-0005-0000-0000-000075000000}"/>
    <cellStyle name="20% - Énfasis2 12 2" xfId="4399" xr:uid="{00000000-0005-0000-0000-000076000000}"/>
    <cellStyle name="20% - Énfasis2 12 2 2" xfId="4748" xr:uid="{00000000-0005-0000-0000-000077000000}"/>
    <cellStyle name="20% - Énfasis2 12 3" xfId="4631" xr:uid="{00000000-0005-0000-0000-000078000000}"/>
    <cellStyle name="20% - Énfasis2 13" xfId="4290" xr:uid="{00000000-0005-0000-0000-000079000000}"/>
    <cellStyle name="20% - Énfasis2 14" xfId="4278" xr:uid="{00000000-0005-0000-0000-00007A000000}"/>
    <cellStyle name="20% - Énfasis2 14 2" xfId="4644" xr:uid="{00000000-0005-0000-0000-00007B000000}"/>
    <cellStyle name="20% - Énfasis2 15" xfId="4412" xr:uid="{00000000-0005-0000-0000-00007C000000}"/>
    <cellStyle name="20% - Énfasis2 16" xfId="4442" xr:uid="{00000000-0005-0000-0000-00007D000000}"/>
    <cellStyle name="20% - Énfasis2 16 2" xfId="4762" xr:uid="{00000000-0005-0000-0000-00007E000000}"/>
    <cellStyle name="20% - Énfasis2 17" xfId="4464" xr:uid="{00000000-0005-0000-0000-00007F000000}"/>
    <cellStyle name="20% - Énfasis2 18" xfId="4491" xr:uid="{00000000-0005-0000-0000-000080000000}"/>
    <cellStyle name="20% - Énfasis2 19" xfId="4479" xr:uid="{00000000-0005-0000-0000-000081000000}"/>
    <cellStyle name="20% - Énfasis2 19 2" xfId="4961" xr:uid="{00000000-0005-0000-0000-000082000000}"/>
    <cellStyle name="20% - Énfasis2 2" xfId="197" xr:uid="{00000000-0005-0000-0000-000083000000}"/>
    <cellStyle name="20% - Énfasis2 2 2" xfId="198" xr:uid="{00000000-0005-0000-0000-000084000000}"/>
    <cellStyle name="20% - Énfasis2 2 2 2" xfId="3324" xr:uid="{00000000-0005-0000-0000-000085000000}"/>
    <cellStyle name="20% - Énfasis2 2 2 2 2" xfId="4721" xr:uid="{00000000-0005-0000-0000-000086000000}"/>
    <cellStyle name="20% - Énfasis2 2 2 2 2 2" xfId="5129" xr:uid="{00000000-0005-0000-0000-000087000000}"/>
    <cellStyle name="20% - Énfasis2 2 2 2 3" xfId="4947" xr:uid="{00000000-0005-0000-0000-000088000000}"/>
    <cellStyle name="20% - Énfasis2 2 2 2 4" xfId="4372" xr:uid="{00000000-0005-0000-0000-000089000000}"/>
    <cellStyle name="20% - Énfasis2 2 2 3" xfId="4591" xr:uid="{00000000-0005-0000-0000-00008A000000}"/>
    <cellStyle name="20% - Énfasis2 2 2 3 2" xfId="5038" xr:uid="{00000000-0005-0000-0000-00008B000000}"/>
    <cellStyle name="20% - Énfasis2 2 2 4" xfId="4856" xr:uid="{00000000-0005-0000-0000-00008C000000}"/>
    <cellStyle name="20% - Énfasis2 2 2 5" xfId="4194" xr:uid="{00000000-0005-0000-0000-00008D000000}"/>
    <cellStyle name="20% - Énfasis2 2 3" xfId="2685" xr:uid="{00000000-0005-0000-0000-00008E000000}"/>
    <cellStyle name="20% - Énfasis2 2 3 2" xfId="3325" xr:uid="{00000000-0005-0000-0000-00008F000000}"/>
    <cellStyle name="20% - Énfasis2 2 4" xfId="3493" xr:uid="{00000000-0005-0000-0000-000090000000}"/>
    <cellStyle name="20% - Énfasis2 2 5" xfId="3951" xr:uid="{00000000-0005-0000-0000-000091000000}"/>
    <cellStyle name="20% - Énfasis2 20" xfId="4001" xr:uid="{00000000-0005-0000-0000-000092000000}"/>
    <cellStyle name="20% - Énfasis2 3" xfId="199" xr:uid="{00000000-0005-0000-0000-000093000000}"/>
    <cellStyle name="20% - Énfasis2 3 2" xfId="2431" xr:uid="{00000000-0005-0000-0000-000094000000}"/>
    <cellStyle name="20% - Énfasis2 3 2 2" xfId="3326" xr:uid="{00000000-0005-0000-0000-000095000000}"/>
    <cellStyle name="20% - Énfasis2 3 2 2 2" xfId="4706" xr:uid="{00000000-0005-0000-0000-000096000000}"/>
    <cellStyle name="20% - Énfasis2 3 2 2 2 2" xfId="5114" xr:uid="{00000000-0005-0000-0000-000097000000}"/>
    <cellStyle name="20% - Énfasis2 3 2 2 3" xfId="4932" xr:uid="{00000000-0005-0000-0000-000098000000}"/>
    <cellStyle name="20% - Énfasis2 3 2 2 4" xfId="4357" xr:uid="{00000000-0005-0000-0000-000099000000}"/>
    <cellStyle name="20% - Énfasis2 3 2 3" xfId="4576" xr:uid="{00000000-0005-0000-0000-00009A000000}"/>
    <cellStyle name="20% - Énfasis2 3 2 3 2" xfId="5023" xr:uid="{00000000-0005-0000-0000-00009B000000}"/>
    <cellStyle name="20% - Énfasis2 3 2 4" xfId="4841" xr:uid="{00000000-0005-0000-0000-00009C000000}"/>
    <cellStyle name="20% - Énfasis2 3 3" xfId="3690" xr:uid="{00000000-0005-0000-0000-00009D000000}"/>
    <cellStyle name="20% - Énfasis2 3 3 2" xfId="4655" xr:uid="{00000000-0005-0000-0000-00009E000000}"/>
    <cellStyle name="20% - Énfasis2 3 3 2 2" xfId="5063" xr:uid="{00000000-0005-0000-0000-00009F000000}"/>
    <cellStyle name="20% - Énfasis2 3 3 3" xfId="4881" xr:uid="{00000000-0005-0000-0000-0000A0000000}"/>
    <cellStyle name="20% - Énfasis2 3 3 4" xfId="4330" xr:uid="{00000000-0005-0000-0000-0000A1000000}"/>
    <cellStyle name="20% - Énfasis2 3 4" xfId="3492" xr:uid="{00000000-0005-0000-0000-0000A2000000}"/>
    <cellStyle name="20% - Énfasis2 3 4 2" xfId="4972" xr:uid="{00000000-0005-0000-0000-0000A3000000}"/>
    <cellStyle name="20% - Énfasis2 3 4 3" xfId="4522" xr:uid="{00000000-0005-0000-0000-0000A4000000}"/>
    <cellStyle name="20% - Énfasis2 3 5" xfId="4788" xr:uid="{00000000-0005-0000-0000-0000A5000000}"/>
    <cellStyle name="20% - Énfasis2 4" xfId="200" xr:uid="{00000000-0005-0000-0000-0000A6000000}"/>
    <cellStyle name="20% - Énfasis2 4 2" xfId="2432" xr:uid="{00000000-0005-0000-0000-0000A7000000}"/>
    <cellStyle name="20% - Énfasis2 4 2 2" xfId="3327" xr:uid="{00000000-0005-0000-0000-0000A8000000}"/>
    <cellStyle name="20% - Énfasis2 5" xfId="201" xr:uid="{00000000-0005-0000-0000-0000A9000000}"/>
    <cellStyle name="20% - Énfasis2 5 2" xfId="2433" xr:uid="{00000000-0005-0000-0000-0000AA000000}"/>
    <cellStyle name="20% - Énfasis2 5 2 2" xfId="3328" xr:uid="{00000000-0005-0000-0000-0000AB000000}"/>
    <cellStyle name="20% - Énfasis2 6" xfId="202" xr:uid="{00000000-0005-0000-0000-0000AC000000}"/>
    <cellStyle name="20% - Énfasis2 6 2" xfId="2434" xr:uid="{00000000-0005-0000-0000-0000AD000000}"/>
    <cellStyle name="20% - Énfasis2 6 2 2" xfId="3329" xr:uid="{00000000-0005-0000-0000-0000AE000000}"/>
    <cellStyle name="20% - Énfasis2 7" xfId="2435" xr:uid="{00000000-0005-0000-0000-0000AF000000}"/>
    <cellStyle name="20% - Énfasis2 7 2" xfId="2436" xr:uid="{00000000-0005-0000-0000-0000B0000000}"/>
    <cellStyle name="20% - Énfasis2 7 3" xfId="4042" xr:uid="{00000000-0005-0000-0000-0000B1000000}"/>
    <cellStyle name="20% - Énfasis2 8" xfId="2437" xr:uid="{00000000-0005-0000-0000-0000B2000000}"/>
    <cellStyle name="20% - Énfasis2 8 2" xfId="2438" xr:uid="{00000000-0005-0000-0000-0000B3000000}"/>
    <cellStyle name="20% - Énfasis2 8 2 2" xfId="4679" xr:uid="{00000000-0005-0000-0000-0000B4000000}"/>
    <cellStyle name="20% - Énfasis2 8 2 2 2" xfId="5087" xr:uid="{00000000-0005-0000-0000-0000B5000000}"/>
    <cellStyle name="20% - Énfasis2 8 2 3" xfId="4905" xr:uid="{00000000-0005-0000-0000-0000B6000000}"/>
    <cellStyle name="20% - Énfasis2 8 3" xfId="4549" xr:uid="{00000000-0005-0000-0000-0000B7000000}"/>
    <cellStyle name="20% - Énfasis2 8 3 2" xfId="4996" xr:uid="{00000000-0005-0000-0000-0000B8000000}"/>
    <cellStyle name="20% - Énfasis2 8 4" xfId="4814" xr:uid="{00000000-0005-0000-0000-0000B9000000}"/>
    <cellStyle name="20% - Énfasis2 9" xfId="2439" xr:uid="{00000000-0005-0000-0000-0000BA000000}"/>
    <cellStyle name="20% - Énfasis2 9 2" xfId="2440" xr:uid="{00000000-0005-0000-0000-0000BB000000}"/>
    <cellStyle name="20% - Énfasis2 9 2 2" xfId="4692" xr:uid="{00000000-0005-0000-0000-0000BC000000}"/>
    <cellStyle name="20% - Énfasis2 9 2 2 2" xfId="5100" xr:uid="{00000000-0005-0000-0000-0000BD000000}"/>
    <cellStyle name="20% - Énfasis2 9 2 3" xfId="4918" xr:uid="{00000000-0005-0000-0000-0000BE000000}"/>
    <cellStyle name="20% - Énfasis2 9 3" xfId="4562" xr:uid="{00000000-0005-0000-0000-0000BF000000}"/>
    <cellStyle name="20% - Énfasis2 9 3 2" xfId="5009" xr:uid="{00000000-0005-0000-0000-0000C0000000}"/>
    <cellStyle name="20% - Énfasis2 9 4" xfId="4827" xr:uid="{00000000-0005-0000-0000-0000C1000000}"/>
    <cellStyle name="20% - Énfasis3" xfId="3307" builtinId="38" customBuiltin="1"/>
    <cellStyle name="20% - Énfasis3 10" xfId="2441" xr:uid="{00000000-0005-0000-0000-0000C3000000}"/>
    <cellStyle name="20% - Énfasis3 10 2" xfId="4607" xr:uid="{00000000-0005-0000-0000-0000C4000000}"/>
    <cellStyle name="20% - Énfasis3 10 2 2" xfId="5054" xr:uid="{00000000-0005-0000-0000-0000C5000000}"/>
    <cellStyle name="20% - Énfasis3 10 3" xfId="4872" xr:uid="{00000000-0005-0000-0000-0000C6000000}"/>
    <cellStyle name="20% - Énfasis3 10 4" xfId="4214" xr:uid="{00000000-0005-0000-0000-0000C7000000}"/>
    <cellStyle name="20% - Énfasis3 11" xfId="78" xr:uid="{00000000-0005-0000-0000-0000C8000000}"/>
    <cellStyle name="20% - Énfasis3 11 2" xfId="4388" xr:uid="{00000000-0005-0000-0000-0000C9000000}"/>
    <cellStyle name="20% - Énfasis3 11 2 2" xfId="4737" xr:uid="{00000000-0005-0000-0000-0000CA000000}"/>
    <cellStyle name="20% - Énfasis3 11 3" xfId="4620" xr:uid="{00000000-0005-0000-0000-0000CB000000}"/>
    <cellStyle name="20% - Énfasis3 11 4" xfId="4247" xr:uid="{00000000-0005-0000-0000-0000CC000000}"/>
    <cellStyle name="20% - Énfasis3 12" xfId="4267" xr:uid="{00000000-0005-0000-0000-0000CD000000}"/>
    <cellStyle name="20% - Énfasis3 12 2" xfId="4401" xr:uid="{00000000-0005-0000-0000-0000CE000000}"/>
    <cellStyle name="20% - Énfasis3 12 2 2" xfId="4750" xr:uid="{00000000-0005-0000-0000-0000CF000000}"/>
    <cellStyle name="20% - Énfasis3 12 3" xfId="4633" xr:uid="{00000000-0005-0000-0000-0000D0000000}"/>
    <cellStyle name="20% - Énfasis3 13" xfId="4291" xr:uid="{00000000-0005-0000-0000-0000D1000000}"/>
    <cellStyle name="20% - Énfasis3 14" xfId="4280" xr:uid="{00000000-0005-0000-0000-0000D2000000}"/>
    <cellStyle name="20% - Énfasis3 14 2" xfId="4646" xr:uid="{00000000-0005-0000-0000-0000D3000000}"/>
    <cellStyle name="20% - Énfasis3 15" xfId="4414" xr:uid="{00000000-0005-0000-0000-0000D4000000}"/>
    <cellStyle name="20% - Énfasis3 16" xfId="4446" xr:uid="{00000000-0005-0000-0000-0000D5000000}"/>
    <cellStyle name="20% - Énfasis3 16 2" xfId="4764" xr:uid="{00000000-0005-0000-0000-0000D6000000}"/>
    <cellStyle name="20% - Énfasis3 17" xfId="4466" xr:uid="{00000000-0005-0000-0000-0000D7000000}"/>
    <cellStyle name="20% - Énfasis3 18" xfId="4492" xr:uid="{00000000-0005-0000-0000-0000D8000000}"/>
    <cellStyle name="20% - Énfasis3 19" xfId="4481" xr:uid="{00000000-0005-0000-0000-0000D9000000}"/>
    <cellStyle name="20% - Énfasis3 19 2" xfId="4963" xr:uid="{00000000-0005-0000-0000-0000DA000000}"/>
    <cellStyle name="20% - Énfasis3 2" xfId="203" xr:uid="{00000000-0005-0000-0000-0000DB000000}"/>
    <cellStyle name="20% - Énfasis3 2 2" xfId="204" xr:uid="{00000000-0005-0000-0000-0000DC000000}"/>
    <cellStyle name="20% - Énfasis3 2 2 2" xfId="3330" xr:uid="{00000000-0005-0000-0000-0000DD000000}"/>
    <cellStyle name="20% - Énfasis3 2 2 2 2" xfId="4723" xr:uid="{00000000-0005-0000-0000-0000DE000000}"/>
    <cellStyle name="20% - Énfasis3 2 2 2 2 2" xfId="5131" xr:uid="{00000000-0005-0000-0000-0000DF000000}"/>
    <cellStyle name="20% - Énfasis3 2 2 2 3" xfId="4949" xr:uid="{00000000-0005-0000-0000-0000E0000000}"/>
    <cellStyle name="20% - Énfasis3 2 2 2 4" xfId="4374" xr:uid="{00000000-0005-0000-0000-0000E1000000}"/>
    <cellStyle name="20% - Énfasis3 2 2 3" xfId="4593" xr:uid="{00000000-0005-0000-0000-0000E2000000}"/>
    <cellStyle name="20% - Énfasis3 2 2 3 2" xfId="5040" xr:uid="{00000000-0005-0000-0000-0000E3000000}"/>
    <cellStyle name="20% - Énfasis3 2 2 4" xfId="4858" xr:uid="{00000000-0005-0000-0000-0000E4000000}"/>
    <cellStyle name="20% - Énfasis3 2 2 5" xfId="4196" xr:uid="{00000000-0005-0000-0000-0000E5000000}"/>
    <cellStyle name="20% - Énfasis3 2 3" xfId="2686" xr:uid="{00000000-0005-0000-0000-0000E6000000}"/>
    <cellStyle name="20% - Énfasis3 2 3 2" xfId="3331" xr:uid="{00000000-0005-0000-0000-0000E7000000}"/>
    <cellStyle name="20% - Énfasis3 2 4" xfId="3495" xr:uid="{00000000-0005-0000-0000-0000E8000000}"/>
    <cellStyle name="20% - Énfasis3 2 5" xfId="3952" xr:uid="{00000000-0005-0000-0000-0000E9000000}"/>
    <cellStyle name="20% - Énfasis3 20" xfId="4002" xr:uid="{00000000-0005-0000-0000-0000EA000000}"/>
    <cellStyle name="20% - Énfasis3 3" xfId="205" xr:uid="{00000000-0005-0000-0000-0000EB000000}"/>
    <cellStyle name="20% - Énfasis3 3 2" xfId="2442" xr:uid="{00000000-0005-0000-0000-0000EC000000}"/>
    <cellStyle name="20% - Énfasis3 3 2 2" xfId="3332" xr:uid="{00000000-0005-0000-0000-0000ED000000}"/>
    <cellStyle name="20% - Énfasis3 3 2 2 2" xfId="4708" xr:uid="{00000000-0005-0000-0000-0000EE000000}"/>
    <cellStyle name="20% - Énfasis3 3 2 2 2 2" xfId="5116" xr:uid="{00000000-0005-0000-0000-0000EF000000}"/>
    <cellStyle name="20% - Énfasis3 3 2 2 3" xfId="4934" xr:uid="{00000000-0005-0000-0000-0000F0000000}"/>
    <cellStyle name="20% - Énfasis3 3 2 2 4" xfId="4359" xr:uid="{00000000-0005-0000-0000-0000F1000000}"/>
    <cellStyle name="20% - Énfasis3 3 2 3" xfId="4578" xr:uid="{00000000-0005-0000-0000-0000F2000000}"/>
    <cellStyle name="20% - Énfasis3 3 2 3 2" xfId="5025" xr:uid="{00000000-0005-0000-0000-0000F3000000}"/>
    <cellStyle name="20% - Énfasis3 3 2 4" xfId="4843" xr:uid="{00000000-0005-0000-0000-0000F4000000}"/>
    <cellStyle name="20% - Énfasis3 3 3" xfId="3689" xr:uid="{00000000-0005-0000-0000-0000F5000000}"/>
    <cellStyle name="20% - Énfasis3 3 3 2" xfId="4656" xr:uid="{00000000-0005-0000-0000-0000F6000000}"/>
    <cellStyle name="20% - Énfasis3 3 3 2 2" xfId="5064" xr:uid="{00000000-0005-0000-0000-0000F7000000}"/>
    <cellStyle name="20% - Énfasis3 3 3 3" xfId="4882" xr:uid="{00000000-0005-0000-0000-0000F8000000}"/>
    <cellStyle name="20% - Énfasis3 3 3 4" xfId="4331" xr:uid="{00000000-0005-0000-0000-0000F9000000}"/>
    <cellStyle name="20% - Énfasis3 3 4" xfId="3494" xr:uid="{00000000-0005-0000-0000-0000FA000000}"/>
    <cellStyle name="20% - Énfasis3 3 4 2" xfId="4973" xr:uid="{00000000-0005-0000-0000-0000FB000000}"/>
    <cellStyle name="20% - Énfasis3 3 4 3" xfId="4523" xr:uid="{00000000-0005-0000-0000-0000FC000000}"/>
    <cellStyle name="20% - Énfasis3 3 5" xfId="4789" xr:uid="{00000000-0005-0000-0000-0000FD000000}"/>
    <cellStyle name="20% - Énfasis3 4" xfId="206" xr:uid="{00000000-0005-0000-0000-0000FE000000}"/>
    <cellStyle name="20% - Énfasis3 4 2" xfId="2443" xr:uid="{00000000-0005-0000-0000-0000FF000000}"/>
    <cellStyle name="20% - Énfasis3 4 2 2" xfId="3333" xr:uid="{00000000-0005-0000-0000-000000010000}"/>
    <cellStyle name="20% - Énfasis3 5" xfId="207" xr:uid="{00000000-0005-0000-0000-000001010000}"/>
    <cellStyle name="20% - Énfasis3 5 2" xfId="2444" xr:uid="{00000000-0005-0000-0000-000002010000}"/>
    <cellStyle name="20% - Énfasis3 5 2 2" xfId="3334" xr:uid="{00000000-0005-0000-0000-000003010000}"/>
    <cellStyle name="20% - Énfasis3 6" xfId="208" xr:uid="{00000000-0005-0000-0000-000004010000}"/>
    <cellStyle name="20% - Énfasis3 6 2" xfId="2445" xr:uid="{00000000-0005-0000-0000-000005010000}"/>
    <cellStyle name="20% - Énfasis3 6 2 2" xfId="3335" xr:uid="{00000000-0005-0000-0000-000006010000}"/>
    <cellStyle name="20% - Énfasis3 7" xfId="2446" xr:uid="{00000000-0005-0000-0000-000007010000}"/>
    <cellStyle name="20% - Énfasis3 7 2" xfId="2447" xr:uid="{00000000-0005-0000-0000-000008010000}"/>
    <cellStyle name="20% - Énfasis3 7 3" xfId="4043" xr:uid="{00000000-0005-0000-0000-000009010000}"/>
    <cellStyle name="20% - Énfasis3 8" xfId="2448" xr:uid="{00000000-0005-0000-0000-00000A010000}"/>
    <cellStyle name="20% - Énfasis3 8 2" xfId="2449" xr:uid="{00000000-0005-0000-0000-00000B010000}"/>
    <cellStyle name="20% - Énfasis3 8 2 2" xfId="4681" xr:uid="{00000000-0005-0000-0000-00000C010000}"/>
    <cellStyle name="20% - Énfasis3 8 2 2 2" xfId="5089" xr:uid="{00000000-0005-0000-0000-00000D010000}"/>
    <cellStyle name="20% - Énfasis3 8 2 3" xfId="4907" xr:uid="{00000000-0005-0000-0000-00000E010000}"/>
    <cellStyle name="20% - Énfasis3 8 3" xfId="4551" xr:uid="{00000000-0005-0000-0000-00000F010000}"/>
    <cellStyle name="20% - Énfasis3 8 3 2" xfId="4998" xr:uid="{00000000-0005-0000-0000-000010010000}"/>
    <cellStyle name="20% - Énfasis3 8 4" xfId="4816" xr:uid="{00000000-0005-0000-0000-000011010000}"/>
    <cellStyle name="20% - Énfasis3 9" xfId="2450" xr:uid="{00000000-0005-0000-0000-000012010000}"/>
    <cellStyle name="20% - Énfasis3 9 2" xfId="2451" xr:uid="{00000000-0005-0000-0000-000013010000}"/>
    <cellStyle name="20% - Énfasis3 9 2 2" xfId="4694" xr:uid="{00000000-0005-0000-0000-000014010000}"/>
    <cellStyle name="20% - Énfasis3 9 2 2 2" xfId="5102" xr:uid="{00000000-0005-0000-0000-000015010000}"/>
    <cellStyle name="20% - Énfasis3 9 2 3" xfId="4920" xr:uid="{00000000-0005-0000-0000-000016010000}"/>
    <cellStyle name="20% - Énfasis3 9 3" xfId="4564" xr:uid="{00000000-0005-0000-0000-000017010000}"/>
    <cellStyle name="20% - Énfasis3 9 3 2" xfId="5011" xr:uid="{00000000-0005-0000-0000-000018010000}"/>
    <cellStyle name="20% - Énfasis3 9 4" xfId="4829" xr:uid="{00000000-0005-0000-0000-000019010000}"/>
    <cellStyle name="20% - Énfasis4" xfId="3310" builtinId="42" customBuiltin="1"/>
    <cellStyle name="20% - Énfasis4 10" xfId="2452" xr:uid="{00000000-0005-0000-0000-00001B010000}"/>
    <cellStyle name="20% - Énfasis4 10 2" xfId="4609" xr:uid="{00000000-0005-0000-0000-00001C010000}"/>
    <cellStyle name="20% - Énfasis4 10 2 2" xfId="5056" xr:uid="{00000000-0005-0000-0000-00001D010000}"/>
    <cellStyle name="20% - Énfasis4 10 3" xfId="4874" xr:uid="{00000000-0005-0000-0000-00001E010000}"/>
    <cellStyle name="20% - Énfasis4 10 4" xfId="4216" xr:uid="{00000000-0005-0000-0000-00001F010000}"/>
    <cellStyle name="20% - Énfasis4 11" xfId="79" xr:uid="{00000000-0005-0000-0000-000020010000}"/>
    <cellStyle name="20% - Énfasis4 11 2" xfId="4390" xr:uid="{00000000-0005-0000-0000-000021010000}"/>
    <cellStyle name="20% - Énfasis4 11 2 2" xfId="4739" xr:uid="{00000000-0005-0000-0000-000022010000}"/>
    <cellStyle name="20% - Énfasis4 11 3" xfId="4622" xr:uid="{00000000-0005-0000-0000-000023010000}"/>
    <cellStyle name="20% - Énfasis4 11 4" xfId="4251" xr:uid="{00000000-0005-0000-0000-000024010000}"/>
    <cellStyle name="20% - Énfasis4 12" xfId="4269" xr:uid="{00000000-0005-0000-0000-000025010000}"/>
    <cellStyle name="20% - Énfasis4 12 2" xfId="4403" xr:uid="{00000000-0005-0000-0000-000026010000}"/>
    <cellStyle name="20% - Énfasis4 12 2 2" xfId="4752" xr:uid="{00000000-0005-0000-0000-000027010000}"/>
    <cellStyle name="20% - Énfasis4 12 3" xfId="4635" xr:uid="{00000000-0005-0000-0000-000028010000}"/>
    <cellStyle name="20% - Énfasis4 13" xfId="4292" xr:uid="{00000000-0005-0000-0000-000029010000}"/>
    <cellStyle name="20% - Énfasis4 14" xfId="4282" xr:uid="{00000000-0005-0000-0000-00002A010000}"/>
    <cellStyle name="20% - Énfasis4 14 2" xfId="4648" xr:uid="{00000000-0005-0000-0000-00002B010000}"/>
    <cellStyle name="20% - Énfasis4 15" xfId="4416" xr:uid="{00000000-0005-0000-0000-00002C010000}"/>
    <cellStyle name="20% - Énfasis4 16" xfId="4450" xr:uid="{00000000-0005-0000-0000-00002D010000}"/>
    <cellStyle name="20% - Énfasis4 16 2" xfId="4766" xr:uid="{00000000-0005-0000-0000-00002E010000}"/>
    <cellStyle name="20% - Énfasis4 17" xfId="4468" xr:uid="{00000000-0005-0000-0000-00002F010000}"/>
    <cellStyle name="20% - Énfasis4 18" xfId="4493" xr:uid="{00000000-0005-0000-0000-000030010000}"/>
    <cellStyle name="20% - Énfasis4 19" xfId="4483" xr:uid="{00000000-0005-0000-0000-000031010000}"/>
    <cellStyle name="20% - Énfasis4 19 2" xfId="4965" xr:uid="{00000000-0005-0000-0000-000032010000}"/>
    <cellStyle name="20% - Énfasis4 2" xfId="209" xr:uid="{00000000-0005-0000-0000-000033010000}"/>
    <cellStyle name="20% - Énfasis4 2 2" xfId="210" xr:uid="{00000000-0005-0000-0000-000034010000}"/>
    <cellStyle name="20% - Énfasis4 2 2 2" xfId="3336" xr:uid="{00000000-0005-0000-0000-000035010000}"/>
    <cellStyle name="20% - Énfasis4 2 2 2 2" xfId="4725" xr:uid="{00000000-0005-0000-0000-000036010000}"/>
    <cellStyle name="20% - Énfasis4 2 2 2 2 2" xfId="5133" xr:uid="{00000000-0005-0000-0000-000037010000}"/>
    <cellStyle name="20% - Énfasis4 2 2 2 3" xfId="4951" xr:uid="{00000000-0005-0000-0000-000038010000}"/>
    <cellStyle name="20% - Énfasis4 2 2 2 4" xfId="4376" xr:uid="{00000000-0005-0000-0000-000039010000}"/>
    <cellStyle name="20% - Énfasis4 2 2 3" xfId="4595" xr:uid="{00000000-0005-0000-0000-00003A010000}"/>
    <cellStyle name="20% - Énfasis4 2 2 3 2" xfId="5042" xr:uid="{00000000-0005-0000-0000-00003B010000}"/>
    <cellStyle name="20% - Énfasis4 2 2 4" xfId="4860" xr:uid="{00000000-0005-0000-0000-00003C010000}"/>
    <cellStyle name="20% - Énfasis4 2 2 5" xfId="4198" xr:uid="{00000000-0005-0000-0000-00003D010000}"/>
    <cellStyle name="20% - Énfasis4 2 3" xfId="2687" xr:uid="{00000000-0005-0000-0000-00003E010000}"/>
    <cellStyle name="20% - Énfasis4 2 3 2" xfId="3337" xr:uid="{00000000-0005-0000-0000-00003F010000}"/>
    <cellStyle name="20% - Énfasis4 2 4" xfId="3497" xr:uid="{00000000-0005-0000-0000-000040010000}"/>
    <cellStyle name="20% - Énfasis4 2 5" xfId="3953" xr:uid="{00000000-0005-0000-0000-000041010000}"/>
    <cellStyle name="20% - Énfasis4 20" xfId="4003" xr:uid="{00000000-0005-0000-0000-000042010000}"/>
    <cellStyle name="20% - Énfasis4 3" xfId="211" xr:uid="{00000000-0005-0000-0000-000043010000}"/>
    <cellStyle name="20% - Énfasis4 3 2" xfId="2453" xr:uid="{00000000-0005-0000-0000-000044010000}"/>
    <cellStyle name="20% - Énfasis4 3 2 2" xfId="3338" xr:uid="{00000000-0005-0000-0000-000045010000}"/>
    <cellStyle name="20% - Énfasis4 3 2 2 2" xfId="4710" xr:uid="{00000000-0005-0000-0000-000046010000}"/>
    <cellStyle name="20% - Énfasis4 3 2 2 2 2" xfId="5118" xr:uid="{00000000-0005-0000-0000-000047010000}"/>
    <cellStyle name="20% - Énfasis4 3 2 2 3" xfId="4936" xr:uid="{00000000-0005-0000-0000-000048010000}"/>
    <cellStyle name="20% - Énfasis4 3 2 2 4" xfId="4361" xr:uid="{00000000-0005-0000-0000-000049010000}"/>
    <cellStyle name="20% - Énfasis4 3 2 3" xfId="4580" xr:uid="{00000000-0005-0000-0000-00004A010000}"/>
    <cellStyle name="20% - Énfasis4 3 2 3 2" xfId="5027" xr:uid="{00000000-0005-0000-0000-00004B010000}"/>
    <cellStyle name="20% - Énfasis4 3 2 4" xfId="4845" xr:uid="{00000000-0005-0000-0000-00004C010000}"/>
    <cellStyle name="20% - Énfasis4 3 3" xfId="3688" xr:uid="{00000000-0005-0000-0000-00004D010000}"/>
    <cellStyle name="20% - Énfasis4 3 3 2" xfId="4657" xr:uid="{00000000-0005-0000-0000-00004E010000}"/>
    <cellStyle name="20% - Énfasis4 3 3 2 2" xfId="5065" xr:uid="{00000000-0005-0000-0000-00004F010000}"/>
    <cellStyle name="20% - Énfasis4 3 3 3" xfId="4883" xr:uid="{00000000-0005-0000-0000-000050010000}"/>
    <cellStyle name="20% - Énfasis4 3 3 4" xfId="4332" xr:uid="{00000000-0005-0000-0000-000051010000}"/>
    <cellStyle name="20% - Énfasis4 3 4" xfId="3496" xr:uid="{00000000-0005-0000-0000-000052010000}"/>
    <cellStyle name="20% - Énfasis4 3 4 2" xfId="4974" xr:uid="{00000000-0005-0000-0000-000053010000}"/>
    <cellStyle name="20% - Énfasis4 3 4 3" xfId="4524" xr:uid="{00000000-0005-0000-0000-000054010000}"/>
    <cellStyle name="20% - Énfasis4 3 5" xfId="4790" xr:uid="{00000000-0005-0000-0000-000055010000}"/>
    <cellStyle name="20% - Énfasis4 4" xfId="212" xr:uid="{00000000-0005-0000-0000-000056010000}"/>
    <cellStyle name="20% - Énfasis4 4 2" xfId="2454" xr:uid="{00000000-0005-0000-0000-000057010000}"/>
    <cellStyle name="20% - Énfasis4 4 2 2" xfId="3339" xr:uid="{00000000-0005-0000-0000-000058010000}"/>
    <cellStyle name="20% - Énfasis4 5" xfId="213" xr:uid="{00000000-0005-0000-0000-000059010000}"/>
    <cellStyle name="20% - Énfasis4 5 2" xfId="2455" xr:uid="{00000000-0005-0000-0000-00005A010000}"/>
    <cellStyle name="20% - Énfasis4 5 2 2" xfId="3340" xr:uid="{00000000-0005-0000-0000-00005B010000}"/>
    <cellStyle name="20% - Énfasis4 6" xfId="214" xr:uid="{00000000-0005-0000-0000-00005C010000}"/>
    <cellStyle name="20% - Énfasis4 6 2" xfId="2456" xr:uid="{00000000-0005-0000-0000-00005D010000}"/>
    <cellStyle name="20% - Énfasis4 6 2 2" xfId="3341" xr:uid="{00000000-0005-0000-0000-00005E010000}"/>
    <cellStyle name="20% - Énfasis4 7" xfId="2457" xr:uid="{00000000-0005-0000-0000-00005F010000}"/>
    <cellStyle name="20% - Énfasis4 7 2" xfId="2458" xr:uid="{00000000-0005-0000-0000-000060010000}"/>
    <cellStyle name="20% - Énfasis4 7 3" xfId="4044" xr:uid="{00000000-0005-0000-0000-000061010000}"/>
    <cellStyle name="20% - Énfasis4 8" xfId="2459" xr:uid="{00000000-0005-0000-0000-000062010000}"/>
    <cellStyle name="20% - Énfasis4 8 2" xfId="2460" xr:uid="{00000000-0005-0000-0000-000063010000}"/>
    <cellStyle name="20% - Énfasis4 8 2 2" xfId="4683" xr:uid="{00000000-0005-0000-0000-000064010000}"/>
    <cellStyle name="20% - Énfasis4 8 2 2 2" xfId="5091" xr:uid="{00000000-0005-0000-0000-000065010000}"/>
    <cellStyle name="20% - Énfasis4 8 2 3" xfId="4909" xr:uid="{00000000-0005-0000-0000-000066010000}"/>
    <cellStyle name="20% - Énfasis4 8 3" xfId="4553" xr:uid="{00000000-0005-0000-0000-000067010000}"/>
    <cellStyle name="20% - Énfasis4 8 3 2" xfId="5000" xr:uid="{00000000-0005-0000-0000-000068010000}"/>
    <cellStyle name="20% - Énfasis4 8 4" xfId="4818" xr:uid="{00000000-0005-0000-0000-000069010000}"/>
    <cellStyle name="20% - Énfasis4 9" xfId="2461" xr:uid="{00000000-0005-0000-0000-00006A010000}"/>
    <cellStyle name="20% - Énfasis4 9 2" xfId="2462" xr:uid="{00000000-0005-0000-0000-00006B010000}"/>
    <cellStyle name="20% - Énfasis4 9 2 2" xfId="4696" xr:uid="{00000000-0005-0000-0000-00006C010000}"/>
    <cellStyle name="20% - Énfasis4 9 2 2 2" xfId="5104" xr:uid="{00000000-0005-0000-0000-00006D010000}"/>
    <cellStyle name="20% - Énfasis4 9 2 3" xfId="4922" xr:uid="{00000000-0005-0000-0000-00006E010000}"/>
    <cellStyle name="20% - Énfasis4 9 3" xfId="4566" xr:uid="{00000000-0005-0000-0000-00006F010000}"/>
    <cellStyle name="20% - Énfasis4 9 3 2" xfId="5013" xr:uid="{00000000-0005-0000-0000-000070010000}"/>
    <cellStyle name="20% - Énfasis4 9 4" xfId="4831" xr:uid="{00000000-0005-0000-0000-000071010000}"/>
    <cellStyle name="20% - Énfasis5" xfId="3313" builtinId="46" customBuiltin="1"/>
    <cellStyle name="20% - Énfasis5 10" xfId="2463" xr:uid="{00000000-0005-0000-0000-000073010000}"/>
    <cellStyle name="20% - Énfasis5 10 2" xfId="4611" xr:uid="{00000000-0005-0000-0000-000074010000}"/>
    <cellStyle name="20% - Énfasis5 10 2 2" xfId="5058" xr:uid="{00000000-0005-0000-0000-000075010000}"/>
    <cellStyle name="20% - Énfasis5 10 3" xfId="4876" xr:uid="{00000000-0005-0000-0000-000076010000}"/>
    <cellStyle name="20% - Énfasis5 10 4" xfId="4218" xr:uid="{00000000-0005-0000-0000-000077010000}"/>
    <cellStyle name="20% - Énfasis5 11" xfId="80" xr:uid="{00000000-0005-0000-0000-000078010000}"/>
    <cellStyle name="20% - Énfasis5 11 2" xfId="4392" xr:uid="{00000000-0005-0000-0000-000079010000}"/>
    <cellStyle name="20% - Énfasis5 11 2 2" xfId="4741" xr:uid="{00000000-0005-0000-0000-00007A010000}"/>
    <cellStyle name="20% - Énfasis5 11 3" xfId="4624" xr:uid="{00000000-0005-0000-0000-00007B010000}"/>
    <cellStyle name="20% - Énfasis5 11 4" xfId="4255" xr:uid="{00000000-0005-0000-0000-00007C010000}"/>
    <cellStyle name="20% - Énfasis5 12" xfId="4271" xr:uid="{00000000-0005-0000-0000-00007D010000}"/>
    <cellStyle name="20% - Énfasis5 12 2" xfId="4405" xr:uid="{00000000-0005-0000-0000-00007E010000}"/>
    <cellStyle name="20% - Énfasis5 12 2 2" xfId="4754" xr:uid="{00000000-0005-0000-0000-00007F010000}"/>
    <cellStyle name="20% - Énfasis5 12 3" xfId="4637" xr:uid="{00000000-0005-0000-0000-000080010000}"/>
    <cellStyle name="20% - Énfasis5 13" xfId="4293" xr:uid="{00000000-0005-0000-0000-000081010000}"/>
    <cellStyle name="20% - Énfasis5 14" xfId="4284" xr:uid="{00000000-0005-0000-0000-000082010000}"/>
    <cellStyle name="20% - Énfasis5 14 2" xfId="4650" xr:uid="{00000000-0005-0000-0000-000083010000}"/>
    <cellStyle name="20% - Énfasis5 15" xfId="4418" xr:uid="{00000000-0005-0000-0000-000084010000}"/>
    <cellStyle name="20% - Énfasis5 16" xfId="4454" xr:uid="{00000000-0005-0000-0000-000085010000}"/>
    <cellStyle name="20% - Énfasis5 16 2" xfId="4768" xr:uid="{00000000-0005-0000-0000-000086010000}"/>
    <cellStyle name="20% - Énfasis5 17" xfId="4470" xr:uid="{00000000-0005-0000-0000-000087010000}"/>
    <cellStyle name="20% - Énfasis5 18" xfId="4494" xr:uid="{00000000-0005-0000-0000-000088010000}"/>
    <cellStyle name="20% - Énfasis5 19" xfId="4485" xr:uid="{00000000-0005-0000-0000-000089010000}"/>
    <cellStyle name="20% - Énfasis5 19 2" xfId="4967" xr:uid="{00000000-0005-0000-0000-00008A010000}"/>
    <cellStyle name="20% - Énfasis5 2" xfId="215" xr:uid="{00000000-0005-0000-0000-00008B010000}"/>
    <cellStyle name="20% - Énfasis5 2 2" xfId="216" xr:uid="{00000000-0005-0000-0000-00008C010000}"/>
    <cellStyle name="20% - Énfasis5 2 2 2" xfId="4378" xr:uid="{00000000-0005-0000-0000-00008D010000}"/>
    <cellStyle name="20% - Énfasis5 2 2 2 2" xfId="4727" xr:uid="{00000000-0005-0000-0000-00008E010000}"/>
    <cellStyle name="20% - Énfasis5 2 2 2 2 2" xfId="5135" xr:uid="{00000000-0005-0000-0000-00008F010000}"/>
    <cellStyle name="20% - Énfasis5 2 2 2 3" xfId="4953" xr:uid="{00000000-0005-0000-0000-000090010000}"/>
    <cellStyle name="20% - Énfasis5 2 2 3" xfId="4597" xr:uid="{00000000-0005-0000-0000-000091010000}"/>
    <cellStyle name="20% - Énfasis5 2 2 3 2" xfId="5044" xr:uid="{00000000-0005-0000-0000-000092010000}"/>
    <cellStyle name="20% - Énfasis5 2 2 4" xfId="4862" xr:uid="{00000000-0005-0000-0000-000093010000}"/>
    <cellStyle name="20% - Énfasis5 2 2 5" xfId="4200" xr:uid="{00000000-0005-0000-0000-000094010000}"/>
    <cellStyle name="20% - Énfasis5 2 3" xfId="2688" xr:uid="{00000000-0005-0000-0000-000095010000}"/>
    <cellStyle name="20% - Énfasis5 2 4" xfId="3954" xr:uid="{00000000-0005-0000-0000-000096010000}"/>
    <cellStyle name="20% - Énfasis5 20" xfId="4004" xr:uid="{00000000-0005-0000-0000-000097010000}"/>
    <cellStyle name="20% - Énfasis5 3" xfId="217" xr:uid="{00000000-0005-0000-0000-000098010000}"/>
    <cellStyle name="20% - Énfasis5 3 2" xfId="2464" xr:uid="{00000000-0005-0000-0000-000099010000}"/>
    <cellStyle name="20% - Énfasis5 3 2 2" xfId="3342" xr:uid="{00000000-0005-0000-0000-00009A010000}"/>
    <cellStyle name="20% - Énfasis5 3 2 2 2" xfId="4712" xr:uid="{00000000-0005-0000-0000-00009B010000}"/>
    <cellStyle name="20% - Énfasis5 3 2 2 2 2" xfId="5120" xr:uid="{00000000-0005-0000-0000-00009C010000}"/>
    <cellStyle name="20% - Énfasis5 3 2 2 3" xfId="4938" xr:uid="{00000000-0005-0000-0000-00009D010000}"/>
    <cellStyle name="20% - Énfasis5 3 2 2 4" xfId="4363" xr:uid="{00000000-0005-0000-0000-00009E010000}"/>
    <cellStyle name="20% - Énfasis5 3 2 3" xfId="4582" xr:uid="{00000000-0005-0000-0000-00009F010000}"/>
    <cellStyle name="20% - Énfasis5 3 2 3 2" xfId="5029" xr:uid="{00000000-0005-0000-0000-0000A0010000}"/>
    <cellStyle name="20% - Énfasis5 3 2 4" xfId="4847" xr:uid="{00000000-0005-0000-0000-0000A1010000}"/>
    <cellStyle name="20% - Énfasis5 3 3" xfId="3687" xr:uid="{00000000-0005-0000-0000-0000A2010000}"/>
    <cellStyle name="20% - Énfasis5 3 3 2" xfId="4658" xr:uid="{00000000-0005-0000-0000-0000A3010000}"/>
    <cellStyle name="20% - Énfasis5 3 3 2 2" xfId="5066" xr:uid="{00000000-0005-0000-0000-0000A4010000}"/>
    <cellStyle name="20% - Énfasis5 3 3 3" xfId="4884" xr:uid="{00000000-0005-0000-0000-0000A5010000}"/>
    <cellStyle name="20% - Énfasis5 3 3 4" xfId="4333" xr:uid="{00000000-0005-0000-0000-0000A6010000}"/>
    <cellStyle name="20% - Énfasis5 3 4" xfId="3498" xr:uid="{00000000-0005-0000-0000-0000A7010000}"/>
    <cellStyle name="20% - Énfasis5 3 4 2" xfId="4975" xr:uid="{00000000-0005-0000-0000-0000A8010000}"/>
    <cellStyle name="20% - Énfasis5 3 4 3" xfId="4525" xr:uid="{00000000-0005-0000-0000-0000A9010000}"/>
    <cellStyle name="20% - Énfasis5 3 5" xfId="4791" xr:uid="{00000000-0005-0000-0000-0000AA010000}"/>
    <cellStyle name="20% - Énfasis5 4" xfId="218" xr:uid="{00000000-0005-0000-0000-0000AB010000}"/>
    <cellStyle name="20% - Énfasis5 4 2" xfId="2465" xr:uid="{00000000-0005-0000-0000-0000AC010000}"/>
    <cellStyle name="20% - Énfasis5 4 2 2" xfId="3343" xr:uid="{00000000-0005-0000-0000-0000AD010000}"/>
    <cellStyle name="20% - Énfasis5 5" xfId="219" xr:uid="{00000000-0005-0000-0000-0000AE010000}"/>
    <cellStyle name="20% - Énfasis5 5 2" xfId="2466" xr:uid="{00000000-0005-0000-0000-0000AF010000}"/>
    <cellStyle name="20% - Énfasis5 6" xfId="220" xr:uid="{00000000-0005-0000-0000-0000B0010000}"/>
    <cellStyle name="20% - Énfasis5 6 2" xfId="2467" xr:uid="{00000000-0005-0000-0000-0000B1010000}"/>
    <cellStyle name="20% - Énfasis5 7" xfId="2468" xr:uid="{00000000-0005-0000-0000-0000B2010000}"/>
    <cellStyle name="20% - Énfasis5 7 2" xfId="2469" xr:uid="{00000000-0005-0000-0000-0000B3010000}"/>
    <cellStyle name="20% - Énfasis5 7 3" xfId="4045" xr:uid="{00000000-0005-0000-0000-0000B4010000}"/>
    <cellStyle name="20% - Énfasis5 8" xfId="2470" xr:uid="{00000000-0005-0000-0000-0000B5010000}"/>
    <cellStyle name="20% - Énfasis5 8 2" xfId="2471" xr:uid="{00000000-0005-0000-0000-0000B6010000}"/>
    <cellStyle name="20% - Énfasis5 8 2 2" xfId="4685" xr:uid="{00000000-0005-0000-0000-0000B7010000}"/>
    <cellStyle name="20% - Énfasis5 8 2 2 2" xfId="5093" xr:uid="{00000000-0005-0000-0000-0000B8010000}"/>
    <cellStyle name="20% - Énfasis5 8 2 3" xfId="4911" xr:uid="{00000000-0005-0000-0000-0000B9010000}"/>
    <cellStyle name="20% - Énfasis5 8 3" xfId="4555" xr:uid="{00000000-0005-0000-0000-0000BA010000}"/>
    <cellStyle name="20% - Énfasis5 8 3 2" xfId="5002" xr:uid="{00000000-0005-0000-0000-0000BB010000}"/>
    <cellStyle name="20% - Énfasis5 8 4" xfId="4820" xr:uid="{00000000-0005-0000-0000-0000BC010000}"/>
    <cellStyle name="20% - Énfasis5 9" xfId="2472" xr:uid="{00000000-0005-0000-0000-0000BD010000}"/>
    <cellStyle name="20% - Énfasis5 9 2" xfId="2473" xr:uid="{00000000-0005-0000-0000-0000BE010000}"/>
    <cellStyle name="20% - Énfasis5 9 2 2" xfId="4698" xr:uid="{00000000-0005-0000-0000-0000BF010000}"/>
    <cellStyle name="20% - Énfasis5 9 2 2 2" xfId="5106" xr:uid="{00000000-0005-0000-0000-0000C0010000}"/>
    <cellStyle name="20% - Énfasis5 9 2 3" xfId="4924" xr:uid="{00000000-0005-0000-0000-0000C1010000}"/>
    <cellStyle name="20% - Énfasis5 9 3" xfId="4568" xr:uid="{00000000-0005-0000-0000-0000C2010000}"/>
    <cellStyle name="20% - Énfasis5 9 3 2" xfId="5015" xr:uid="{00000000-0005-0000-0000-0000C3010000}"/>
    <cellStyle name="20% - Énfasis5 9 4" xfId="4833" xr:uid="{00000000-0005-0000-0000-0000C4010000}"/>
    <cellStyle name="20% - Énfasis6" xfId="3316" builtinId="50" customBuiltin="1"/>
    <cellStyle name="20% - Énfasis6 10" xfId="2474" xr:uid="{00000000-0005-0000-0000-0000C6010000}"/>
    <cellStyle name="20% - Énfasis6 10 2" xfId="4613" xr:uid="{00000000-0005-0000-0000-0000C7010000}"/>
    <cellStyle name="20% - Énfasis6 10 2 2" xfId="5060" xr:uid="{00000000-0005-0000-0000-0000C8010000}"/>
    <cellStyle name="20% - Énfasis6 10 3" xfId="4878" xr:uid="{00000000-0005-0000-0000-0000C9010000}"/>
    <cellStyle name="20% - Énfasis6 10 4" xfId="4220" xr:uid="{00000000-0005-0000-0000-0000CA010000}"/>
    <cellStyle name="20% - Énfasis6 11" xfId="81" xr:uid="{00000000-0005-0000-0000-0000CB010000}"/>
    <cellStyle name="20% - Énfasis6 11 2" xfId="4394" xr:uid="{00000000-0005-0000-0000-0000CC010000}"/>
    <cellStyle name="20% - Énfasis6 11 2 2" xfId="4743" xr:uid="{00000000-0005-0000-0000-0000CD010000}"/>
    <cellStyle name="20% - Énfasis6 11 3" xfId="4626" xr:uid="{00000000-0005-0000-0000-0000CE010000}"/>
    <cellStyle name="20% - Énfasis6 11 4" xfId="4259" xr:uid="{00000000-0005-0000-0000-0000CF010000}"/>
    <cellStyle name="20% - Énfasis6 12" xfId="4273" xr:uid="{00000000-0005-0000-0000-0000D0010000}"/>
    <cellStyle name="20% - Énfasis6 12 2" xfId="4407" xr:uid="{00000000-0005-0000-0000-0000D1010000}"/>
    <cellStyle name="20% - Énfasis6 12 2 2" xfId="4756" xr:uid="{00000000-0005-0000-0000-0000D2010000}"/>
    <cellStyle name="20% - Énfasis6 12 3" xfId="4639" xr:uid="{00000000-0005-0000-0000-0000D3010000}"/>
    <cellStyle name="20% - Énfasis6 13" xfId="4294" xr:uid="{00000000-0005-0000-0000-0000D4010000}"/>
    <cellStyle name="20% - Énfasis6 14" xfId="4286" xr:uid="{00000000-0005-0000-0000-0000D5010000}"/>
    <cellStyle name="20% - Énfasis6 14 2" xfId="4652" xr:uid="{00000000-0005-0000-0000-0000D6010000}"/>
    <cellStyle name="20% - Énfasis6 15" xfId="4420" xr:uid="{00000000-0005-0000-0000-0000D7010000}"/>
    <cellStyle name="20% - Énfasis6 16" xfId="4458" xr:uid="{00000000-0005-0000-0000-0000D8010000}"/>
    <cellStyle name="20% - Énfasis6 16 2" xfId="4770" xr:uid="{00000000-0005-0000-0000-0000D9010000}"/>
    <cellStyle name="20% - Énfasis6 17" xfId="4472" xr:uid="{00000000-0005-0000-0000-0000DA010000}"/>
    <cellStyle name="20% - Énfasis6 18" xfId="4495" xr:uid="{00000000-0005-0000-0000-0000DB010000}"/>
    <cellStyle name="20% - Énfasis6 19" xfId="4487" xr:uid="{00000000-0005-0000-0000-0000DC010000}"/>
    <cellStyle name="20% - Énfasis6 19 2" xfId="4969" xr:uid="{00000000-0005-0000-0000-0000DD010000}"/>
    <cellStyle name="20% - Énfasis6 2" xfId="221" xr:uid="{00000000-0005-0000-0000-0000DE010000}"/>
    <cellStyle name="20% - Énfasis6 2 2" xfId="222" xr:uid="{00000000-0005-0000-0000-0000DF010000}"/>
    <cellStyle name="20% - Énfasis6 2 2 2" xfId="4380" xr:uid="{00000000-0005-0000-0000-0000E0010000}"/>
    <cellStyle name="20% - Énfasis6 2 2 2 2" xfId="4729" xr:uid="{00000000-0005-0000-0000-0000E1010000}"/>
    <cellStyle name="20% - Énfasis6 2 2 2 2 2" xfId="5137" xr:uid="{00000000-0005-0000-0000-0000E2010000}"/>
    <cellStyle name="20% - Énfasis6 2 2 2 3" xfId="4955" xr:uid="{00000000-0005-0000-0000-0000E3010000}"/>
    <cellStyle name="20% - Énfasis6 2 2 3" xfId="4599" xr:uid="{00000000-0005-0000-0000-0000E4010000}"/>
    <cellStyle name="20% - Énfasis6 2 2 3 2" xfId="5046" xr:uid="{00000000-0005-0000-0000-0000E5010000}"/>
    <cellStyle name="20% - Énfasis6 2 2 4" xfId="4864" xr:uid="{00000000-0005-0000-0000-0000E6010000}"/>
    <cellStyle name="20% - Énfasis6 2 2 5" xfId="4202" xr:uid="{00000000-0005-0000-0000-0000E7010000}"/>
    <cellStyle name="20% - Énfasis6 2 3" xfId="2689" xr:uid="{00000000-0005-0000-0000-0000E8010000}"/>
    <cellStyle name="20% - Énfasis6 2 4" xfId="3955" xr:uid="{00000000-0005-0000-0000-0000E9010000}"/>
    <cellStyle name="20% - Énfasis6 20" xfId="4005" xr:uid="{00000000-0005-0000-0000-0000EA010000}"/>
    <cellStyle name="20% - Énfasis6 3" xfId="223" xr:uid="{00000000-0005-0000-0000-0000EB010000}"/>
    <cellStyle name="20% - Énfasis6 3 2" xfId="2475" xr:uid="{00000000-0005-0000-0000-0000EC010000}"/>
    <cellStyle name="20% - Énfasis6 3 2 2" xfId="3344" xr:uid="{00000000-0005-0000-0000-0000ED010000}"/>
    <cellStyle name="20% - Énfasis6 3 2 2 2" xfId="4714" xr:uid="{00000000-0005-0000-0000-0000EE010000}"/>
    <cellStyle name="20% - Énfasis6 3 2 2 2 2" xfId="5122" xr:uid="{00000000-0005-0000-0000-0000EF010000}"/>
    <cellStyle name="20% - Énfasis6 3 2 2 3" xfId="4940" xr:uid="{00000000-0005-0000-0000-0000F0010000}"/>
    <cellStyle name="20% - Énfasis6 3 2 2 4" xfId="4365" xr:uid="{00000000-0005-0000-0000-0000F1010000}"/>
    <cellStyle name="20% - Énfasis6 3 2 3" xfId="4584" xr:uid="{00000000-0005-0000-0000-0000F2010000}"/>
    <cellStyle name="20% - Énfasis6 3 2 3 2" xfId="5031" xr:uid="{00000000-0005-0000-0000-0000F3010000}"/>
    <cellStyle name="20% - Énfasis6 3 2 4" xfId="4849" xr:uid="{00000000-0005-0000-0000-0000F4010000}"/>
    <cellStyle name="20% - Énfasis6 3 3" xfId="3686" xr:uid="{00000000-0005-0000-0000-0000F5010000}"/>
    <cellStyle name="20% - Énfasis6 3 3 2" xfId="4659" xr:uid="{00000000-0005-0000-0000-0000F6010000}"/>
    <cellStyle name="20% - Énfasis6 3 3 2 2" xfId="5067" xr:uid="{00000000-0005-0000-0000-0000F7010000}"/>
    <cellStyle name="20% - Énfasis6 3 3 3" xfId="4885" xr:uid="{00000000-0005-0000-0000-0000F8010000}"/>
    <cellStyle name="20% - Énfasis6 3 3 4" xfId="4334" xr:uid="{00000000-0005-0000-0000-0000F9010000}"/>
    <cellStyle name="20% - Énfasis6 3 4" xfId="3499" xr:uid="{00000000-0005-0000-0000-0000FA010000}"/>
    <cellStyle name="20% - Énfasis6 3 4 2" xfId="4976" xr:uid="{00000000-0005-0000-0000-0000FB010000}"/>
    <cellStyle name="20% - Énfasis6 3 4 3" xfId="4526" xr:uid="{00000000-0005-0000-0000-0000FC010000}"/>
    <cellStyle name="20% - Énfasis6 3 5" xfId="4792" xr:uid="{00000000-0005-0000-0000-0000FD010000}"/>
    <cellStyle name="20% - Énfasis6 4" xfId="224" xr:uid="{00000000-0005-0000-0000-0000FE010000}"/>
    <cellStyle name="20% - Énfasis6 4 2" xfId="2476" xr:uid="{00000000-0005-0000-0000-0000FF010000}"/>
    <cellStyle name="20% - Énfasis6 4 2 2" xfId="3345" xr:uid="{00000000-0005-0000-0000-000000020000}"/>
    <cellStyle name="20% - Énfasis6 5" xfId="225" xr:uid="{00000000-0005-0000-0000-000001020000}"/>
    <cellStyle name="20% - Énfasis6 5 2" xfId="2477" xr:uid="{00000000-0005-0000-0000-000002020000}"/>
    <cellStyle name="20% - Énfasis6 6" xfId="226" xr:uid="{00000000-0005-0000-0000-000003020000}"/>
    <cellStyle name="20% - Énfasis6 6 2" xfId="2478" xr:uid="{00000000-0005-0000-0000-000004020000}"/>
    <cellStyle name="20% - Énfasis6 7" xfId="2479" xr:uid="{00000000-0005-0000-0000-000005020000}"/>
    <cellStyle name="20% - Énfasis6 7 2" xfId="2480" xr:uid="{00000000-0005-0000-0000-000006020000}"/>
    <cellStyle name="20% - Énfasis6 7 3" xfId="4046" xr:uid="{00000000-0005-0000-0000-000007020000}"/>
    <cellStyle name="20% - Énfasis6 8" xfId="2481" xr:uid="{00000000-0005-0000-0000-000008020000}"/>
    <cellStyle name="20% - Énfasis6 8 2" xfId="2482" xr:uid="{00000000-0005-0000-0000-000009020000}"/>
    <cellStyle name="20% - Énfasis6 8 2 2" xfId="4687" xr:uid="{00000000-0005-0000-0000-00000A020000}"/>
    <cellStyle name="20% - Énfasis6 8 2 2 2" xfId="5095" xr:uid="{00000000-0005-0000-0000-00000B020000}"/>
    <cellStyle name="20% - Énfasis6 8 2 3" xfId="4913" xr:uid="{00000000-0005-0000-0000-00000C020000}"/>
    <cellStyle name="20% - Énfasis6 8 3" xfId="4557" xr:uid="{00000000-0005-0000-0000-00000D020000}"/>
    <cellStyle name="20% - Énfasis6 8 3 2" xfId="5004" xr:uid="{00000000-0005-0000-0000-00000E020000}"/>
    <cellStyle name="20% - Énfasis6 8 4" xfId="4822" xr:uid="{00000000-0005-0000-0000-00000F020000}"/>
    <cellStyle name="20% - Énfasis6 9" xfId="2483" xr:uid="{00000000-0005-0000-0000-000010020000}"/>
    <cellStyle name="20% - Énfasis6 9 2" xfId="2484" xr:uid="{00000000-0005-0000-0000-000011020000}"/>
    <cellStyle name="20% - Énfasis6 9 2 2" xfId="4700" xr:uid="{00000000-0005-0000-0000-000012020000}"/>
    <cellStyle name="20% - Énfasis6 9 2 2 2" xfId="5108" xr:uid="{00000000-0005-0000-0000-000013020000}"/>
    <cellStyle name="20% - Énfasis6 9 2 3" xfId="4926" xr:uid="{00000000-0005-0000-0000-000014020000}"/>
    <cellStyle name="20% - Énfasis6 9 3" xfId="4570" xr:uid="{00000000-0005-0000-0000-000015020000}"/>
    <cellStyle name="20% - Énfasis6 9 3 2" xfId="5017" xr:uid="{00000000-0005-0000-0000-000016020000}"/>
    <cellStyle name="20% - Énfasis6 9 4" xfId="4835" xr:uid="{00000000-0005-0000-0000-000017020000}"/>
    <cellStyle name="40% - Accent1" xfId="82" xr:uid="{00000000-0005-0000-0000-000018020000}"/>
    <cellStyle name="40% - Accent2" xfId="83" xr:uid="{00000000-0005-0000-0000-000019020000}"/>
    <cellStyle name="40% - Accent3" xfId="84" xr:uid="{00000000-0005-0000-0000-00001A020000}"/>
    <cellStyle name="40% - Accent4" xfId="85" xr:uid="{00000000-0005-0000-0000-00001B020000}"/>
    <cellStyle name="40% - Accent5" xfId="86" xr:uid="{00000000-0005-0000-0000-00001C020000}"/>
    <cellStyle name="40% - Accent6" xfId="87" xr:uid="{00000000-0005-0000-0000-00001D020000}"/>
    <cellStyle name="40% - akcent 1" xfId="88" xr:uid="{00000000-0005-0000-0000-00001E020000}"/>
    <cellStyle name="40% - akcent 2" xfId="89" xr:uid="{00000000-0005-0000-0000-00001F020000}"/>
    <cellStyle name="40% - akcent 3" xfId="90" xr:uid="{00000000-0005-0000-0000-000020020000}"/>
    <cellStyle name="40% - akcent 4" xfId="91" xr:uid="{00000000-0005-0000-0000-000021020000}"/>
    <cellStyle name="40% - akcent 5" xfId="92" xr:uid="{00000000-0005-0000-0000-000022020000}"/>
    <cellStyle name="40% - akcent 6" xfId="93" xr:uid="{00000000-0005-0000-0000-000023020000}"/>
    <cellStyle name="40% - Énfasis1" xfId="3302" builtinId="31" customBuiltin="1"/>
    <cellStyle name="40% - Énfasis1 10" xfId="2485" xr:uid="{00000000-0005-0000-0000-000025020000}"/>
    <cellStyle name="40% - Énfasis1 10 2" xfId="4604" xr:uid="{00000000-0005-0000-0000-000026020000}"/>
    <cellStyle name="40% - Énfasis1 10 2 2" xfId="5051" xr:uid="{00000000-0005-0000-0000-000027020000}"/>
    <cellStyle name="40% - Énfasis1 10 3" xfId="4869" xr:uid="{00000000-0005-0000-0000-000028020000}"/>
    <cellStyle name="40% - Énfasis1 10 4" xfId="4211" xr:uid="{00000000-0005-0000-0000-000029020000}"/>
    <cellStyle name="40% - Énfasis1 11" xfId="94" xr:uid="{00000000-0005-0000-0000-00002A020000}"/>
    <cellStyle name="40% - Énfasis1 11 2" xfId="4385" xr:uid="{00000000-0005-0000-0000-00002B020000}"/>
    <cellStyle name="40% - Énfasis1 11 2 2" xfId="4734" xr:uid="{00000000-0005-0000-0000-00002C020000}"/>
    <cellStyle name="40% - Énfasis1 11 3" xfId="4617" xr:uid="{00000000-0005-0000-0000-00002D020000}"/>
    <cellStyle name="40% - Énfasis1 11 4" xfId="4240" xr:uid="{00000000-0005-0000-0000-00002E020000}"/>
    <cellStyle name="40% - Énfasis1 12" xfId="4264" xr:uid="{00000000-0005-0000-0000-00002F020000}"/>
    <cellStyle name="40% - Énfasis1 12 2" xfId="4398" xr:uid="{00000000-0005-0000-0000-000030020000}"/>
    <cellStyle name="40% - Énfasis1 12 2 2" xfId="4747" xr:uid="{00000000-0005-0000-0000-000031020000}"/>
    <cellStyle name="40% - Énfasis1 12 3" xfId="4630" xr:uid="{00000000-0005-0000-0000-000032020000}"/>
    <cellStyle name="40% - Énfasis1 13" xfId="4295" xr:uid="{00000000-0005-0000-0000-000033020000}"/>
    <cellStyle name="40% - Énfasis1 14" xfId="4277" xr:uid="{00000000-0005-0000-0000-000034020000}"/>
    <cellStyle name="40% - Énfasis1 14 2" xfId="4643" xr:uid="{00000000-0005-0000-0000-000035020000}"/>
    <cellStyle name="40% - Énfasis1 15" xfId="4411" xr:uid="{00000000-0005-0000-0000-000036020000}"/>
    <cellStyle name="40% - Énfasis1 16" xfId="4439" xr:uid="{00000000-0005-0000-0000-000037020000}"/>
    <cellStyle name="40% - Énfasis1 16 2" xfId="4761" xr:uid="{00000000-0005-0000-0000-000038020000}"/>
    <cellStyle name="40% - Énfasis1 17" xfId="4463" xr:uid="{00000000-0005-0000-0000-000039020000}"/>
    <cellStyle name="40% - Énfasis1 18" xfId="4496" xr:uid="{00000000-0005-0000-0000-00003A020000}"/>
    <cellStyle name="40% - Énfasis1 19" xfId="4478" xr:uid="{00000000-0005-0000-0000-00003B020000}"/>
    <cellStyle name="40% - Énfasis1 19 2" xfId="4960" xr:uid="{00000000-0005-0000-0000-00003C020000}"/>
    <cellStyle name="40% - Énfasis1 2" xfId="227" xr:uid="{00000000-0005-0000-0000-00003D020000}"/>
    <cellStyle name="40% - Énfasis1 2 2" xfId="228" xr:uid="{00000000-0005-0000-0000-00003E020000}"/>
    <cellStyle name="40% - Énfasis1 2 2 2" xfId="4371" xr:uid="{00000000-0005-0000-0000-00003F020000}"/>
    <cellStyle name="40% - Énfasis1 2 2 2 2" xfId="4720" xr:uid="{00000000-0005-0000-0000-000040020000}"/>
    <cellStyle name="40% - Énfasis1 2 2 2 2 2" xfId="5128" xr:uid="{00000000-0005-0000-0000-000041020000}"/>
    <cellStyle name="40% - Énfasis1 2 2 2 3" xfId="4946" xr:uid="{00000000-0005-0000-0000-000042020000}"/>
    <cellStyle name="40% - Énfasis1 2 2 3" xfId="4590" xr:uid="{00000000-0005-0000-0000-000043020000}"/>
    <cellStyle name="40% - Énfasis1 2 2 3 2" xfId="5037" xr:uid="{00000000-0005-0000-0000-000044020000}"/>
    <cellStyle name="40% - Énfasis1 2 2 4" xfId="4855" xr:uid="{00000000-0005-0000-0000-000045020000}"/>
    <cellStyle name="40% - Énfasis1 2 2 5" xfId="4193" xr:uid="{00000000-0005-0000-0000-000046020000}"/>
    <cellStyle name="40% - Énfasis1 2 3" xfId="2690" xr:uid="{00000000-0005-0000-0000-000047020000}"/>
    <cellStyle name="40% - Énfasis1 2 4" xfId="3956" xr:uid="{00000000-0005-0000-0000-000048020000}"/>
    <cellStyle name="40% - Énfasis1 20" xfId="4006" xr:uid="{00000000-0005-0000-0000-000049020000}"/>
    <cellStyle name="40% - Énfasis1 3" xfId="229" xr:uid="{00000000-0005-0000-0000-00004A020000}"/>
    <cellStyle name="40% - Énfasis1 3 2" xfId="2486" xr:uid="{00000000-0005-0000-0000-00004B020000}"/>
    <cellStyle name="40% - Énfasis1 3 2 2" xfId="3346" xr:uid="{00000000-0005-0000-0000-00004C020000}"/>
    <cellStyle name="40% - Énfasis1 3 2 2 2" xfId="4705" xr:uid="{00000000-0005-0000-0000-00004D020000}"/>
    <cellStyle name="40% - Énfasis1 3 2 2 2 2" xfId="5113" xr:uid="{00000000-0005-0000-0000-00004E020000}"/>
    <cellStyle name="40% - Énfasis1 3 2 2 3" xfId="4931" xr:uid="{00000000-0005-0000-0000-00004F020000}"/>
    <cellStyle name="40% - Énfasis1 3 2 2 4" xfId="4356" xr:uid="{00000000-0005-0000-0000-000050020000}"/>
    <cellStyle name="40% - Énfasis1 3 2 3" xfId="4575" xr:uid="{00000000-0005-0000-0000-000051020000}"/>
    <cellStyle name="40% - Énfasis1 3 2 3 2" xfId="5022" xr:uid="{00000000-0005-0000-0000-000052020000}"/>
    <cellStyle name="40% - Énfasis1 3 2 4" xfId="4840" xr:uid="{00000000-0005-0000-0000-000053020000}"/>
    <cellStyle name="40% - Énfasis1 3 3" xfId="3685" xr:uid="{00000000-0005-0000-0000-000054020000}"/>
    <cellStyle name="40% - Énfasis1 3 3 2" xfId="4660" xr:uid="{00000000-0005-0000-0000-000055020000}"/>
    <cellStyle name="40% - Énfasis1 3 3 2 2" xfId="5068" xr:uid="{00000000-0005-0000-0000-000056020000}"/>
    <cellStyle name="40% - Énfasis1 3 3 3" xfId="4886" xr:uid="{00000000-0005-0000-0000-000057020000}"/>
    <cellStyle name="40% - Énfasis1 3 3 4" xfId="4335" xr:uid="{00000000-0005-0000-0000-000058020000}"/>
    <cellStyle name="40% - Énfasis1 3 4" xfId="3500" xr:uid="{00000000-0005-0000-0000-000059020000}"/>
    <cellStyle name="40% - Énfasis1 3 4 2" xfId="4977" xr:uid="{00000000-0005-0000-0000-00005A020000}"/>
    <cellStyle name="40% - Énfasis1 3 4 3" xfId="4527" xr:uid="{00000000-0005-0000-0000-00005B020000}"/>
    <cellStyle name="40% - Énfasis1 3 5" xfId="4793" xr:uid="{00000000-0005-0000-0000-00005C020000}"/>
    <cellStyle name="40% - Énfasis1 4" xfId="230" xr:uid="{00000000-0005-0000-0000-00005D020000}"/>
    <cellStyle name="40% - Énfasis1 4 2" xfId="2487" xr:uid="{00000000-0005-0000-0000-00005E020000}"/>
    <cellStyle name="40% - Énfasis1 4 2 2" xfId="3347" xr:uid="{00000000-0005-0000-0000-00005F020000}"/>
    <cellStyle name="40% - Énfasis1 5" xfId="231" xr:uid="{00000000-0005-0000-0000-000060020000}"/>
    <cellStyle name="40% - Énfasis1 5 2" xfId="2488" xr:uid="{00000000-0005-0000-0000-000061020000}"/>
    <cellStyle name="40% - Énfasis1 6" xfId="232" xr:uid="{00000000-0005-0000-0000-000062020000}"/>
    <cellStyle name="40% - Énfasis1 6 2" xfId="2489" xr:uid="{00000000-0005-0000-0000-000063020000}"/>
    <cellStyle name="40% - Énfasis1 7" xfId="2490" xr:uid="{00000000-0005-0000-0000-000064020000}"/>
    <cellStyle name="40% - Énfasis1 7 2" xfId="2491" xr:uid="{00000000-0005-0000-0000-000065020000}"/>
    <cellStyle name="40% - Énfasis1 7 3" xfId="4047" xr:uid="{00000000-0005-0000-0000-000066020000}"/>
    <cellStyle name="40% - Énfasis1 8" xfId="2492" xr:uid="{00000000-0005-0000-0000-000067020000}"/>
    <cellStyle name="40% - Énfasis1 8 2" xfId="2493" xr:uid="{00000000-0005-0000-0000-000068020000}"/>
    <cellStyle name="40% - Énfasis1 8 2 2" xfId="4678" xr:uid="{00000000-0005-0000-0000-000069020000}"/>
    <cellStyle name="40% - Énfasis1 8 2 2 2" xfId="5086" xr:uid="{00000000-0005-0000-0000-00006A020000}"/>
    <cellStyle name="40% - Énfasis1 8 2 3" xfId="4904" xr:uid="{00000000-0005-0000-0000-00006B020000}"/>
    <cellStyle name="40% - Énfasis1 8 3" xfId="4548" xr:uid="{00000000-0005-0000-0000-00006C020000}"/>
    <cellStyle name="40% - Énfasis1 8 3 2" xfId="4995" xr:uid="{00000000-0005-0000-0000-00006D020000}"/>
    <cellStyle name="40% - Énfasis1 8 4" xfId="4813" xr:uid="{00000000-0005-0000-0000-00006E020000}"/>
    <cellStyle name="40% - Énfasis1 9" xfId="2494" xr:uid="{00000000-0005-0000-0000-00006F020000}"/>
    <cellStyle name="40% - Énfasis1 9 2" xfId="2495" xr:uid="{00000000-0005-0000-0000-000070020000}"/>
    <cellStyle name="40% - Énfasis1 9 2 2" xfId="4691" xr:uid="{00000000-0005-0000-0000-000071020000}"/>
    <cellStyle name="40% - Énfasis1 9 2 2 2" xfId="5099" xr:uid="{00000000-0005-0000-0000-000072020000}"/>
    <cellStyle name="40% - Énfasis1 9 2 3" xfId="4917" xr:uid="{00000000-0005-0000-0000-000073020000}"/>
    <cellStyle name="40% - Énfasis1 9 3" xfId="4561" xr:uid="{00000000-0005-0000-0000-000074020000}"/>
    <cellStyle name="40% - Énfasis1 9 3 2" xfId="5008" xr:uid="{00000000-0005-0000-0000-000075020000}"/>
    <cellStyle name="40% - Énfasis1 9 4" xfId="4826" xr:uid="{00000000-0005-0000-0000-000076020000}"/>
    <cellStyle name="40% - Énfasis2" xfId="3305" builtinId="35" customBuiltin="1"/>
    <cellStyle name="40% - Énfasis2 10" xfId="2496" xr:uid="{00000000-0005-0000-0000-000078020000}"/>
    <cellStyle name="40% - Énfasis2 10 2" xfId="4606" xr:uid="{00000000-0005-0000-0000-000079020000}"/>
    <cellStyle name="40% - Énfasis2 10 2 2" xfId="5053" xr:uid="{00000000-0005-0000-0000-00007A020000}"/>
    <cellStyle name="40% - Énfasis2 10 3" xfId="4871" xr:uid="{00000000-0005-0000-0000-00007B020000}"/>
    <cellStyle name="40% - Énfasis2 10 4" xfId="4213" xr:uid="{00000000-0005-0000-0000-00007C020000}"/>
    <cellStyle name="40% - Énfasis2 11" xfId="95" xr:uid="{00000000-0005-0000-0000-00007D020000}"/>
    <cellStyle name="40% - Énfasis2 11 2" xfId="4387" xr:uid="{00000000-0005-0000-0000-00007E020000}"/>
    <cellStyle name="40% - Énfasis2 11 2 2" xfId="4736" xr:uid="{00000000-0005-0000-0000-00007F020000}"/>
    <cellStyle name="40% - Énfasis2 11 3" xfId="4619" xr:uid="{00000000-0005-0000-0000-000080020000}"/>
    <cellStyle name="40% - Énfasis2 11 4" xfId="4244" xr:uid="{00000000-0005-0000-0000-000081020000}"/>
    <cellStyle name="40% - Énfasis2 12" xfId="4266" xr:uid="{00000000-0005-0000-0000-000082020000}"/>
    <cellStyle name="40% - Énfasis2 12 2" xfId="4400" xr:uid="{00000000-0005-0000-0000-000083020000}"/>
    <cellStyle name="40% - Énfasis2 12 2 2" xfId="4749" xr:uid="{00000000-0005-0000-0000-000084020000}"/>
    <cellStyle name="40% - Énfasis2 12 3" xfId="4632" xr:uid="{00000000-0005-0000-0000-000085020000}"/>
    <cellStyle name="40% - Énfasis2 13" xfId="4296" xr:uid="{00000000-0005-0000-0000-000086020000}"/>
    <cellStyle name="40% - Énfasis2 14" xfId="4279" xr:uid="{00000000-0005-0000-0000-000087020000}"/>
    <cellStyle name="40% - Énfasis2 14 2" xfId="4645" xr:uid="{00000000-0005-0000-0000-000088020000}"/>
    <cellStyle name="40% - Énfasis2 15" xfId="4413" xr:uid="{00000000-0005-0000-0000-000089020000}"/>
    <cellStyle name="40% - Énfasis2 16" xfId="4443" xr:uid="{00000000-0005-0000-0000-00008A020000}"/>
    <cellStyle name="40% - Énfasis2 16 2" xfId="4763" xr:uid="{00000000-0005-0000-0000-00008B020000}"/>
    <cellStyle name="40% - Énfasis2 17" xfId="4465" xr:uid="{00000000-0005-0000-0000-00008C020000}"/>
    <cellStyle name="40% - Énfasis2 18" xfId="4497" xr:uid="{00000000-0005-0000-0000-00008D020000}"/>
    <cellStyle name="40% - Énfasis2 19" xfId="4480" xr:uid="{00000000-0005-0000-0000-00008E020000}"/>
    <cellStyle name="40% - Énfasis2 19 2" xfId="4962" xr:uid="{00000000-0005-0000-0000-00008F020000}"/>
    <cellStyle name="40% - Énfasis2 2" xfId="233" xr:uid="{00000000-0005-0000-0000-000090020000}"/>
    <cellStyle name="40% - Énfasis2 2 2" xfId="234" xr:uid="{00000000-0005-0000-0000-000091020000}"/>
    <cellStyle name="40% - Énfasis2 2 2 2" xfId="4373" xr:uid="{00000000-0005-0000-0000-000092020000}"/>
    <cellStyle name="40% - Énfasis2 2 2 2 2" xfId="4722" xr:uid="{00000000-0005-0000-0000-000093020000}"/>
    <cellStyle name="40% - Énfasis2 2 2 2 2 2" xfId="5130" xr:uid="{00000000-0005-0000-0000-000094020000}"/>
    <cellStyle name="40% - Énfasis2 2 2 2 3" xfId="4948" xr:uid="{00000000-0005-0000-0000-000095020000}"/>
    <cellStyle name="40% - Énfasis2 2 2 3" xfId="4592" xr:uid="{00000000-0005-0000-0000-000096020000}"/>
    <cellStyle name="40% - Énfasis2 2 2 3 2" xfId="5039" xr:uid="{00000000-0005-0000-0000-000097020000}"/>
    <cellStyle name="40% - Énfasis2 2 2 4" xfId="4857" xr:uid="{00000000-0005-0000-0000-000098020000}"/>
    <cellStyle name="40% - Énfasis2 2 2 5" xfId="4195" xr:uid="{00000000-0005-0000-0000-000099020000}"/>
    <cellStyle name="40% - Énfasis2 2 3" xfId="2691" xr:uid="{00000000-0005-0000-0000-00009A020000}"/>
    <cellStyle name="40% - Énfasis2 2 4" xfId="3957" xr:uid="{00000000-0005-0000-0000-00009B020000}"/>
    <cellStyle name="40% - Énfasis2 20" xfId="4007" xr:uid="{00000000-0005-0000-0000-00009C020000}"/>
    <cellStyle name="40% - Énfasis2 3" xfId="235" xr:uid="{00000000-0005-0000-0000-00009D020000}"/>
    <cellStyle name="40% - Énfasis2 3 2" xfId="2497" xr:uid="{00000000-0005-0000-0000-00009E020000}"/>
    <cellStyle name="40% - Énfasis2 3 2 2" xfId="3348" xr:uid="{00000000-0005-0000-0000-00009F020000}"/>
    <cellStyle name="40% - Énfasis2 3 2 2 2" xfId="4707" xr:uid="{00000000-0005-0000-0000-0000A0020000}"/>
    <cellStyle name="40% - Énfasis2 3 2 2 2 2" xfId="5115" xr:uid="{00000000-0005-0000-0000-0000A1020000}"/>
    <cellStyle name="40% - Énfasis2 3 2 2 3" xfId="4933" xr:uid="{00000000-0005-0000-0000-0000A2020000}"/>
    <cellStyle name="40% - Énfasis2 3 2 2 4" xfId="4358" xr:uid="{00000000-0005-0000-0000-0000A3020000}"/>
    <cellStyle name="40% - Énfasis2 3 2 3" xfId="4577" xr:uid="{00000000-0005-0000-0000-0000A4020000}"/>
    <cellStyle name="40% - Énfasis2 3 2 3 2" xfId="5024" xr:uid="{00000000-0005-0000-0000-0000A5020000}"/>
    <cellStyle name="40% - Énfasis2 3 2 4" xfId="4842" xr:uid="{00000000-0005-0000-0000-0000A6020000}"/>
    <cellStyle name="40% - Énfasis2 3 3" xfId="3684" xr:uid="{00000000-0005-0000-0000-0000A7020000}"/>
    <cellStyle name="40% - Énfasis2 3 3 2" xfId="4661" xr:uid="{00000000-0005-0000-0000-0000A8020000}"/>
    <cellStyle name="40% - Énfasis2 3 3 2 2" xfId="5069" xr:uid="{00000000-0005-0000-0000-0000A9020000}"/>
    <cellStyle name="40% - Énfasis2 3 3 3" xfId="4887" xr:uid="{00000000-0005-0000-0000-0000AA020000}"/>
    <cellStyle name="40% - Énfasis2 3 3 4" xfId="4336" xr:uid="{00000000-0005-0000-0000-0000AB020000}"/>
    <cellStyle name="40% - Énfasis2 3 4" xfId="3501" xr:uid="{00000000-0005-0000-0000-0000AC020000}"/>
    <cellStyle name="40% - Énfasis2 3 4 2" xfId="4978" xr:uid="{00000000-0005-0000-0000-0000AD020000}"/>
    <cellStyle name="40% - Énfasis2 3 4 3" xfId="4528" xr:uid="{00000000-0005-0000-0000-0000AE020000}"/>
    <cellStyle name="40% - Énfasis2 3 5" xfId="4794" xr:uid="{00000000-0005-0000-0000-0000AF020000}"/>
    <cellStyle name="40% - Énfasis2 4" xfId="236" xr:uid="{00000000-0005-0000-0000-0000B0020000}"/>
    <cellStyle name="40% - Énfasis2 4 2" xfId="2498" xr:uid="{00000000-0005-0000-0000-0000B1020000}"/>
    <cellStyle name="40% - Énfasis2 4 2 2" xfId="3349" xr:uid="{00000000-0005-0000-0000-0000B2020000}"/>
    <cellStyle name="40% - Énfasis2 5" xfId="237" xr:uid="{00000000-0005-0000-0000-0000B3020000}"/>
    <cellStyle name="40% - Énfasis2 5 2" xfId="2499" xr:uid="{00000000-0005-0000-0000-0000B4020000}"/>
    <cellStyle name="40% - Énfasis2 6" xfId="238" xr:uid="{00000000-0005-0000-0000-0000B5020000}"/>
    <cellStyle name="40% - Énfasis2 6 2" xfId="2500" xr:uid="{00000000-0005-0000-0000-0000B6020000}"/>
    <cellStyle name="40% - Énfasis2 7" xfId="2501" xr:uid="{00000000-0005-0000-0000-0000B7020000}"/>
    <cellStyle name="40% - Énfasis2 7 2" xfId="2502" xr:uid="{00000000-0005-0000-0000-0000B8020000}"/>
    <cellStyle name="40% - Énfasis2 7 3" xfId="4048" xr:uid="{00000000-0005-0000-0000-0000B9020000}"/>
    <cellStyle name="40% - Énfasis2 8" xfId="2503" xr:uid="{00000000-0005-0000-0000-0000BA020000}"/>
    <cellStyle name="40% - Énfasis2 8 2" xfId="2504" xr:uid="{00000000-0005-0000-0000-0000BB020000}"/>
    <cellStyle name="40% - Énfasis2 8 2 2" xfId="4680" xr:uid="{00000000-0005-0000-0000-0000BC020000}"/>
    <cellStyle name="40% - Énfasis2 8 2 2 2" xfId="5088" xr:uid="{00000000-0005-0000-0000-0000BD020000}"/>
    <cellStyle name="40% - Énfasis2 8 2 3" xfId="4906" xr:uid="{00000000-0005-0000-0000-0000BE020000}"/>
    <cellStyle name="40% - Énfasis2 8 3" xfId="4550" xr:uid="{00000000-0005-0000-0000-0000BF020000}"/>
    <cellStyle name="40% - Énfasis2 8 3 2" xfId="4997" xr:uid="{00000000-0005-0000-0000-0000C0020000}"/>
    <cellStyle name="40% - Énfasis2 8 4" xfId="4815" xr:uid="{00000000-0005-0000-0000-0000C1020000}"/>
    <cellStyle name="40% - Énfasis2 9" xfId="2505" xr:uid="{00000000-0005-0000-0000-0000C2020000}"/>
    <cellStyle name="40% - Énfasis2 9 2" xfId="2506" xr:uid="{00000000-0005-0000-0000-0000C3020000}"/>
    <cellStyle name="40% - Énfasis2 9 2 2" xfId="4693" xr:uid="{00000000-0005-0000-0000-0000C4020000}"/>
    <cellStyle name="40% - Énfasis2 9 2 2 2" xfId="5101" xr:uid="{00000000-0005-0000-0000-0000C5020000}"/>
    <cellStyle name="40% - Énfasis2 9 2 3" xfId="4919" xr:uid="{00000000-0005-0000-0000-0000C6020000}"/>
    <cellStyle name="40% - Énfasis2 9 3" xfId="4563" xr:uid="{00000000-0005-0000-0000-0000C7020000}"/>
    <cellStyle name="40% - Énfasis2 9 3 2" xfId="5010" xr:uid="{00000000-0005-0000-0000-0000C8020000}"/>
    <cellStyle name="40% - Énfasis2 9 4" xfId="4828" xr:uid="{00000000-0005-0000-0000-0000C9020000}"/>
    <cellStyle name="40% - Énfasis3" xfId="3308" builtinId="39" customBuiltin="1"/>
    <cellStyle name="40% - Énfasis3 10" xfId="2507" xr:uid="{00000000-0005-0000-0000-0000CB020000}"/>
    <cellStyle name="40% - Énfasis3 10 2" xfId="4608" xr:uid="{00000000-0005-0000-0000-0000CC020000}"/>
    <cellStyle name="40% - Énfasis3 10 2 2" xfId="5055" xr:uid="{00000000-0005-0000-0000-0000CD020000}"/>
    <cellStyle name="40% - Énfasis3 10 3" xfId="4873" xr:uid="{00000000-0005-0000-0000-0000CE020000}"/>
    <cellStyle name="40% - Énfasis3 10 4" xfId="4215" xr:uid="{00000000-0005-0000-0000-0000CF020000}"/>
    <cellStyle name="40% - Énfasis3 11" xfId="96" xr:uid="{00000000-0005-0000-0000-0000D0020000}"/>
    <cellStyle name="40% - Énfasis3 11 2" xfId="4389" xr:uid="{00000000-0005-0000-0000-0000D1020000}"/>
    <cellStyle name="40% - Énfasis3 11 2 2" xfId="4738" xr:uid="{00000000-0005-0000-0000-0000D2020000}"/>
    <cellStyle name="40% - Énfasis3 11 3" xfId="4621" xr:uid="{00000000-0005-0000-0000-0000D3020000}"/>
    <cellStyle name="40% - Énfasis3 11 4" xfId="4248" xr:uid="{00000000-0005-0000-0000-0000D4020000}"/>
    <cellStyle name="40% - Énfasis3 12" xfId="4268" xr:uid="{00000000-0005-0000-0000-0000D5020000}"/>
    <cellStyle name="40% - Énfasis3 12 2" xfId="4402" xr:uid="{00000000-0005-0000-0000-0000D6020000}"/>
    <cellStyle name="40% - Énfasis3 12 2 2" xfId="4751" xr:uid="{00000000-0005-0000-0000-0000D7020000}"/>
    <cellStyle name="40% - Énfasis3 12 3" xfId="4634" xr:uid="{00000000-0005-0000-0000-0000D8020000}"/>
    <cellStyle name="40% - Énfasis3 13" xfId="4297" xr:uid="{00000000-0005-0000-0000-0000D9020000}"/>
    <cellStyle name="40% - Énfasis3 14" xfId="4281" xr:uid="{00000000-0005-0000-0000-0000DA020000}"/>
    <cellStyle name="40% - Énfasis3 14 2" xfId="4647" xr:uid="{00000000-0005-0000-0000-0000DB020000}"/>
    <cellStyle name="40% - Énfasis3 15" xfId="4415" xr:uid="{00000000-0005-0000-0000-0000DC020000}"/>
    <cellStyle name="40% - Énfasis3 16" xfId="4447" xr:uid="{00000000-0005-0000-0000-0000DD020000}"/>
    <cellStyle name="40% - Énfasis3 16 2" xfId="4765" xr:uid="{00000000-0005-0000-0000-0000DE020000}"/>
    <cellStyle name="40% - Énfasis3 17" xfId="4467" xr:uid="{00000000-0005-0000-0000-0000DF020000}"/>
    <cellStyle name="40% - Énfasis3 18" xfId="4498" xr:uid="{00000000-0005-0000-0000-0000E0020000}"/>
    <cellStyle name="40% - Énfasis3 19" xfId="4482" xr:uid="{00000000-0005-0000-0000-0000E1020000}"/>
    <cellStyle name="40% - Énfasis3 19 2" xfId="4964" xr:uid="{00000000-0005-0000-0000-0000E2020000}"/>
    <cellStyle name="40% - Énfasis3 2" xfId="239" xr:uid="{00000000-0005-0000-0000-0000E3020000}"/>
    <cellStyle name="40% - Énfasis3 2 2" xfId="240" xr:uid="{00000000-0005-0000-0000-0000E4020000}"/>
    <cellStyle name="40% - Énfasis3 2 2 2" xfId="3350" xr:uid="{00000000-0005-0000-0000-0000E5020000}"/>
    <cellStyle name="40% - Énfasis3 2 2 2 2" xfId="4724" xr:uid="{00000000-0005-0000-0000-0000E6020000}"/>
    <cellStyle name="40% - Énfasis3 2 2 2 2 2" xfId="5132" xr:uid="{00000000-0005-0000-0000-0000E7020000}"/>
    <cellStyle name="40% - Énfasis3 2 2 2 3" xfId="4950" xr:uid="{00000000-0005-0000-0000-0000E8020000}"/>
    <cellStyle name="40% - Énfasis3 2 2 2 4" xfId="4375" xr:uid="{00000000-0005-0000-0000-0000E9020000}"/>
    <cellStyle name="40% - Énfasis3 2 2 3" xfId="4594" xr:uid="{00000000-0005-0000-0000-0000EA020000}"/>
    <cellStyle name="40% - Énfasis3 2 2 3 2" xfId="5041" xr:uid="{00000000-0005-0000-0000-0000EB020000}"/>
    <cellStyle name="40% - Énfasis3 2 2 4" xfId="4859" xr:uid="{00000000-0005-0000-0000-0000EC020000}"/>
    <cellStyle name="40% - Énfasis3 2 2 5" xfId="4197" xr:uid="{00000000-0005-0000-0000-0000ED020000}"/>
    <cellStyle name="40% - Énfasis3 2 3" xfId="2692" xr:uid="{00000000-0005-0000-0000-0000EE020000}"/>
    <cellStyle name="40% - Énfasis3 2 3 2" xfId="3351" xr:uid="{00000000-0005-0000-0000-0000EF020000}"/>
    <cellStyle name="40% - Énfasis3 2 4" xfId="3503" xr:uid="{00000000-0005-0000-0000-0000F0020000}"/>
    <cellStyle name="40% - Énfasis3 2 5" xfId="3958" xr:uid="{00000000-0005-0000-0000-0000F1020000}"/>
    <cellStyle name="40% - Énfasis3 20" xfId="4008" xr:uid="{00000000-0005-0000-0000-0000F2020000}"/>
    <cellStyle name="40% - Énfasis3 3" xfId="241" xr:uid="{00000000-0005-0000-0000-0000F3020000}"/>
    <cellStyle name="40% - Énfasis3 3 2" xfId="2508" xr:uid="{00000000-0005-0000-0000-0000F4020000}"/>
    <cellStyle name="40% - Énfasis3 3 2 2" xfId="3352" xr:uid="{00000000-0005-0000-0000-0000F5020000}"/>
    <cellStyle name="40% - Énfasis3 3 2 2 2" xfId="4709" xr:uid="{00000000-0005-0000-0000-0000F6020000}"/>
    <cellStyle name="40% - Énfasis3 3 2 2 2 2" xfId="5117" xr:uid="{00000000-0005-0000-0000-0000F7020000}"/>
    <cellStyle name="40% - Énfasis3 3 2 2 3" xfId="4935" xr:uid="{00000000-0005-0000-0000-0000F8020000}"/>
    <cellStyle name="40% - Énfasis3 3 2 2 4" xfId="4360" xr:uid="{00000000-0005-0000-0000-0000F9020000}"/>
    <cellStyle name="40% - Énfasis3 3 2 3" xfId="4579" xr:uid="{00000000-0005-0000-0000-0000FA020000}"/>
    <cellStyle name="40% - Énfasis3 3 2 3 2" xfId="5026" xr:uid="{00000000-0005-0000-0000-0000FB020000}"/>
    <cellStyle name="40% - Énfasis3 3 2 4" xfId="4844" xr:uid="{00000000-0005-0000-0000-0000FC020000}"/>
    <cellStyle name="40% - Énfasis3 3 3" xfId="3683" xr:uid="{00000000-0005-0000-0000-0000FD020000}"/>
    <cellStyle name="40% - Énfasis3 3 3 2" xfId="4662" xr:uid="{00000000-0005-0000-0000-0000FE020000}"/>
    <cellStyle name="40% - Énfasis3 3 3 2 2" xfId="5070" xr:uid="{00000000-0005-0000-0000-0000FF020000}"/>
    <cellStyle name="40% - Énfasis3 3 3 3" xfId="4888" xr:uid="{00000000-0005-0000-0000-000000030000}"/>
    <cellStyle name="40% - Énfasis3 3 3 4" xfId="4337" xr:uid="{00000000-0005-0000-0000-000001030000}"/>
    <cellStyle name="40% - Énfasis3 3 4" xfId="3502" xr:uid="{00000000-0005-0000-0000-000002030000}"/>
    <cellStyle name="40% - Énfasis3 3 4 2" xfId="4979" xr:uid="{00000000-0005-0000-0000-000003030000}"/>
    <cellStyle name="40% - Énfasis3 3 4 3" xfId="4529" xr:uid="{00000000-0005-0000-0000-000004030000}"/>
    <cellStyle name="40% - Énfasis3 3 5" xfId="4795" xr:uid="{00000000-0005-0000-0000-000005030000}"/>
    <cellStyle name="40% - Énfasis3 4" xfId="242" xr:uid="{00000000-0005-0000-0000-000006030000}"/>
    <cellStyle name="40% - Énfasis3 4 2" xfId="2509" xr:uid="{00000000-0005-0000-0000-000007030000}"/>
    <cellStyle name="40% - Énfasis3 4 2 2" xfId="3353" xr:uid="{00000000-0005-0000-0000-000008030000}"/>
    <cellStyle name="40% - Énfasis3 5" xfId="243" xr:uid="{00000000-0005-0000-0000-000009030000}"/>
    <cellStyle name="40% - Énfasis3 5 2" xfId="2510" xr:uid="{00000000-0005-0000-0000-00000A030000}"/>
    <cellStyle name="40% - Énfasis3 5 2 2" xfId="3354" xr:uid="{00000000-0005-0000-0000-00000B030000}"/>
    <cellStyle name="40% - Énfasis3 6" xfId="244" xr:uid="{00000000-0005-0000-0000-00000C030000}"/>
    <cellStyle name="40% - Énfasis3 6 2" xfId="2511" xr:uid="{00000000-0005-0000-0000-00000D030000}"/>
    <cellStyle name="40% - Énfasis3 6 2 2" xfId="3355" xr:uid="{00000000-0005-0000-0000-00000E030000}"/>
    <cellStyle name="40% - Énfasis3 7" xfId="2512" xr:uid="{00000000-0005-0000-0000-00000F030000}"/>
    <cellStyle name="40% - Énfasis3 7 2" xfId="2513" xr:uid="{00000000-0005-0000-0000-000010030000}"/>
    <cellStyle name="40% - Énfasis3 7 3" xfId="4049" xr:uid="{00000000-0005-0000-0000-000011030000}"/>
    <cellStyle name="40% - Énfasis3 8" xfId="2514" xr:uid="{00000000-0005-0000-0000-000012030000}"/>
    <cellStyle name="40% - Énfasis3 8 2" xfId="2515" xr:uid="{00000000-0005-0000-0000-000013030000}"/>
    <cellStyle name="40% - Énfasis3 8 2 2" xfId="4682" xr:uid="{00000000-0005-0000-0000-000014030000}"/>
    <cellStyle name="40% - Énfasis3 8 2 2 2" xfId="5090" xr:uid="{00000000-0005-0000-0000-000015030000}"/>
    <cellStyle name="40% - Énfasis3 8 2 3" xfId="4908" xr:uid="{00000000-0005-0000-0000-000016030000}"/>
    <cellStyle name="40% - Énfasis3 8 3" xfId="4552" xr:uid="{00000000-0005-0000-0000-000017030000}"/>
    <cellStyle name="40% - Énfasis3 8 3 2" xfId="4999" xr:uid="{00000000-0005-0000-0000-000018030000}"/>
    <cellStyle name="40% - Énfasis3 8 4" xfId="4817" xr:uid="{00000000-0005-0000-0000-000019030000}"/>
    <cellStyle name="40% - Énfasis3 9" xfId="2516" xr:uid="{00000000-0005-0000-0000-00001A030000}"/>
    <cellStyle name="40% - Énfasis3 9 2" xfId="2517" xr:uid="{00000000-0005-0000-0000-00001B030000}"/>
    <cellStyle name="40% - Énfasis3 9 2 2" xfId="4695" xr:uid="{00000000-0005-0000-0000-00001C030000}"/>
    <cellStyle name="40% - Énfasis3 9 2 2 2" xfId="5103" xr:uid="{00000000-0005-0000-0000-00001D030000}"/>
    <cellStyle name="40% - Énfasis3 9 2 3" xfId="4921" xr:uid="{00000000-0005-0000-0000-00001E030000}"/>
    <cellStyle name="40% - Énfasis3 9 3" xfId="4565" xr:uid="{00000000-0005-0000-0000-00001F030000}"/>
    <cellStyle name="40% - Énfasis3 9 3 2" xfId="5012" xr:uid="{00000000-0005-0000-0000-000020030000}"/>
    <cellStyle name="40% - Énfasis3 9 4" xfId="4830" xr:uid="{00000000-0005-0000-0000-000021030000}"/>
    <cellStyle name="40% - Énfasis4" xfId="3311" builtinId="43" customBuiltin="1"/>
    <cellStyle name="40% - Énfasis4 10" xfId="2518" xr:uid="{00000000-0005-0000-0000-000023030000}"/>
    <cellStyle name="40% - Énfasis4 10 2" xfId="4610" xr:uid="{00000000-0005-0000-0000-000024030000}"/>
    <cellStyle name="40% - Énfasis4 10 2 2" xfId="5057" xr:uid="{00000000-0005-0000-0000-000025030000}"/>
    <cellStyle name="40% - Énfasis4 10 3" xfId="4875" xr:uid="{00000000-0005-0000-0000-000026030000}"/>
    <cellStyle name="40% - Énfasis4 10 4" xfId="4217" xr:uid="{00000000-0005-0000-0000-000027030000}"/>
    <cellStyle name="40% - Énfasis4 11" xfId="97" xr:uid="{00000000-0005-0000-0000-000028030000}"/>
    <cellStyle name="40% - Énfasis4 11 2" xfId="4391" xr:uid="{00000000-0005-0000-0000-000029030000}"/>
    <cellStyle name="40% - Énfasis4 11 2 2" xfId="4740" xr:uid="{00000000-0005-0000-0000-00002A030000}"/>
    <cellStyle name="40% - Énfasis4 11 3" xfId="4623" xr:uid="{00000000-0005-0000-0000-00002B030000}"/>
    <cellStyle name="40% - Énfasis4 11 4" xfId="4252" xr:uid="{00000000-0005-0000-0000-00002C030000}"/>
    <cellStyle name="40% - Énfasis4 12" xfId="4270" xr:uid="{00000000-0005-0000-0000-00002D030000}"/>
    <cellStyle name="40% - Énfasis4 12 2" xfId="4404" xr:uid="{00000000-0005-0000-0000-00002E030000}"/>
    <cellStyle name="40% - Énfasis4 12 2 2" xfId="4753" xr:uid="{00000000-0005-0000-0000-00002F030000}"/>
    <cellStyle name="40% - Énfasis4 12 3" xfId="4636" xr:uid="{00000000-0005-0000-0000-000030030000}"/>
    <cellStyle name="40% - Énfasis4 13" xfId="4298" xr:uid="{00000000-0005-0000-0000-000031030000}"/>
    <cellStyle name="40% - Énfasis4 14" xfId="4283" xr:uid="{00000000-0005-0000-0000-000032030000}"/>
    <cellStyle name="40% - Énfasis4 14 2" xfId="4649" xr:uid="{00000000-0005-0000-0000-000033030000}"/>
    <cellStyle name="40% - Énfasis4 15" xfId="4417" xr:uid="{00000000-0005-0000-0000-000034030000}"/>
    <cellStyle name="40% - Énfasis4 16" xfId="4451" xr:uid="{00000000-0005-0000-0000-000035030000}"/>
    <cellStyle name="40% - Énfasis4 16 2" xfId="4767" xr:uid="{00000000-0005-0000-0000-000036030000}"/>
    <cellStyle name="40% - Énfasis4 17" xfId="4469" xr:uid="{00000000-0005-0000-0000-000037030000}"/>
    <cellStyle name="40% - Énfasis4 18" xfId="4499" xr:uid="{00000000-0005-0000-0000-000038030000}"/>
    <cellStyle name="40% - Énfasis4 19" xfId="4484" xr:uid="{00000000-0005-0000-0000-000039030000}"/>
    <cellStyle name="40% - Énfasis4 19 2" xfId="4966" xr:uid="{00000000-0005-0000-0000-00003A030000}"/>
    <cellStyle name="40% - Énfasis4 2" xfId="245" xr:uid="{00000000-0005-0000-0000-00003B030000}"/>
    <cellStyle name="40% - Énfasis4 2 2" xfId="246" xr:uid="{00000000-0005-0000-0000-00003C030000}"/>
    <cellStyle name="40% - Énfasis4 2 2 2" xfId="4377" xr:uid="{00000000-0005-0000-0000-00003D030000}"/>
    <cellStyle name="40% - Énfasis4 2 2 2 2" xfId="4726" xr:uid="{00000000-0005-0000-0000-00003E030000}"/>
    <cellStyle name="40% - Énfasis4 2 2 2 2 2" xfId="5134" xr:uid="{00000000-0005-0000-0000-00003F030000}"/>
    <cellStyle name="40% - Énfasis4 2 2 2 3" xfId="4952" xr:uid="{00000000-0005-0000-0000-000040030000}"/>
    <cellStyle name="40% - Énfasis4 2 2 3" xfId="4596" xr:uid="{00000000-0005-0000-0000-000041030000}"/>
    <cellStyle name="40% - Énfasis4 2 2 3 2" xfId="5043" xr:uid="{00000000-0005-0000-0000-000042030000}"/>
    <cellStyle name="40% - Énfasis4 2 2 4" xfId="4861" xr:uid="{00000000-0005-0000-0000-000043030000}"/>
    <cellStyle name="40% - Énfasis4 2 2 5" xfId="4199" xr:uid="{00000000-0005-0000-0000-000044030000}"/>
    <cellStyle name="40% - Énfasis4 2 3" xfId="2693" xr:uid="{00000000-0005-0000-0000-000045030000}"/>
    <cellStyle name="40% - Énfasis4 2 4" xfId="3959" xr:uid="{00000000-0005-0000-0000-000046030000}"/>
    <cellStyle name="40% - Énfasis4 20" xfId="4009" xr:uid="{00000000-0005-0000-0000-000047030000}"/>
    <cellStyle name="40% - Énfasis4 3" xfId="247" xr:uid="{00000000-0005-0000-0000-000048030000}"/>
    <cellStyle name="40% - Énfasis4 3 2" xfId="2519" xr:uid="{00000000-0005-0000-0000-000049030000}"/>
    <cellStyle name="40% - Énfasis4 3 2 2" xfId="3356" xr:uid="{00000000-0005-0000-0000-00004A030000}"/>
    <cellStyle name="40% - Énfasis4 3 2 2 2" xfId="4711" xr:uid="{00000000-0005-0000-0000-00004B030000}"/>
    <cellStyle name="40% - Énfasis4 3 2 2 2 2" xfId="5119" xr:uid="{00000000-0005-0000-0000-00004C030000}"/>
    <cellStyle name="40% - Énfasis4 3 2 2 3" xfId="4937" xr:uid="{00000000-0005-0000-0000-00004D030000}"/>
    <cellStyle name="40% - Énfasis4 3 2 2 4" xfId="4362" xr:uid="{00000000-0005-0000-0000-00004E030000}"/>
    <cellStyle name="40% - Énfasis4 3 2 3" xfId="4581" xr:uid="{00000000-0005-0000-0000-00004F030000}"/>
    <cellStyle name="40% - Énfasis4 3 2 3 2" xfId="5028" xr:uid="{00000000-0005-0000-0000-000050030000}"/>
    <cellStyle name="40% - Énfasis4 3 2 4" xfId="4846" xr:uid="{00000000-0005-0000-0000-000051030000}"/>
    <cellStyle name="40% - Énfasis4 3 3" xfId="3682" xr:uid="{00000000-0005-0000-0000-000052030000}"/>
    <cellStyle name="40% - Énfasis4 3 3 2" xfId="4663" xr:uid="{00000000-0005-0000-0000-000053030000}"/>
    <cellStyle name="40% - Énfasis4 3 3 2 2" xfId="5071" xr:uid="{00000000-0005-0000-0000-000054030000}"/>
    <cellStyle name="40% - Énfasis4 3 3 3" xfId="4889" xr:uid="{00000000-0005-0000-0000-000055030000}"/>
    <cellStyle name="40% - Énfasis4 3 3 4" xfId="4338" xr:uid="{00000000-0005-0000-0000-000056030000}"/>
    <cellStyle name="40% - Énfasis4 3 4" xfId="3504" xr:uid="{00000000-0005-0000-0000-000057030000}"/>
    <cellStyle name="40% - Énfasis4 3 4 2" xfId="4980" xr:uid="{00000000-0005-0000-0000-000058030000}"/>
    <cellStyle name="40% - Énfasis4 3 4 3" xfId="4530" xr:uid="{00000000-0005-0000-0000-000059030000}"/>
    <cellStyle name="40% - Énfasis4 3 5" xfId="4796" xr:uid="{00000000-0005-0000-0000-00005A030000}"/>
    <cellStyle name="40% - Énfasis4 4" xfId="248" xr:uid="{00000000-0005-0000-0000-00005B030000}"/>
    <cellStyle name="40% - Énfasis4 4 2" xfId="2520" xr:uid="{00000000-0005-0000-0000-00005C030000}"/>
    <cellStyle name="40% - Énfasis4 4 2 2" xfId="3357" xr:uid="{00000000-0005-0000-0000-00005D030000}"/>
    <cellStyle name="40% - Énfasis4 5" xfId="249" xr:uid="{00000000-0005-0000-0000-00005E030000}"/>
    <cellStyle name="40% - Énfasis4 5 2" xfId="2521" xr:uid="{00000000-0005-0000-0000-00005F030000}"/>
    <cellStyle name="40% - Énfasis4 6" xfId="250" xr:uid="{00000000-0005-0000-0000-000060030000}"/>
    <cellStyle name="40% - Énfasis4 6 2" xfId="2522" xr:uid="{00000000-0005-0000-0000-000061030000}"/>
    <cellStyle name="40% - Énfasis4 7" xfId="2523" xr:uid="{00000000-0005-0000-0000-000062030000}"/>
    <cellStyle name="40% - Énfasis4 7 2" xfId="2524" xr:uid="{00000000-0005-0000-0000-000063030000}"/>
    <cellStyle name="40% - Énfasis4 7 3" xfId="4050" xr:uid="{00000000-0005-0000-0000-000064030000}"/>
    <cellStyle name="40% - Énfasis4 8" xfId="2525" xr:uid="{00000000-0005-0000-0000-000065030000}"/>
    <cellStyle name="40% - Énfasis4 8 2" xfId="2526" xr:uid="{00000000-0005-0000-0000-000066030000}"/>
    <cellStyle name="40% - Énfasis4 8 2 2" xfId="4684" xr:uid="{00000000-0005-0000-0000-000067030000}"/>
    <cellStyle name="40% - Énfasis4 8 2 2 2" xfId="5092" xr:uid="{00000000-0005-0000-0000-000068030000}"/>
    <cellStyle name="40% - Énfasis4 8 2 3" xfId="4910" xr:uid="{00000000-0005-0000-0000-000069030000}"/>
    <cellStyle name="40% - Énfasis4 8 3" xfId="4554" xr:uid="{00000000-0005-0000-0000-00006A030000}"/>
    <cellStyle name="40% - Énfasis4 8 3 2" xfId="5001" xr:uid="{00000000-0005-0000-0000-00006B030000}"/>
    <cellStyle name="40% - Énfasis4 8 4" xfId="4819" xr:uid="{00000000-0005-0000-0000-00006C030000}"/>
    <cellStyle name="40% - Énfasis4 9" xfId="2527" xr:uid="{00000000-0005-0000-0000-00006D030000}"/>
    <cellStyle name="40% - Énfasis4 9 2" xfId="2528" xr:uid="{00000000-0005-0000-0000-00006E030000}"/>
    <cellStyle name="40% - Énfasis4 9 2 2" xfId="4697" xr:uid="{00000000-0005-0000-0000-00006F030000}"/>
    <cellStyle name="40% - Énfasis4 9 2 2 2" xfId="5105" xr:uid="{00000000-0005-0000-0000-000070030000}"/>
    <cellStyle name="40% - Énfasis4 9 2 3" xfId="4923" xr:uid="{00000000-0005-0000-0000-000071030000}"/>
    <cellStyle name="40% - Énfasis4 9 3" xfId="4567" xr:uid="{00000000-0005-0000-0000-000072030000}"/>
    <cellStyle name="40% - Énfasis4 9 3 2" xfId="5014" xr:uid="{00000000-0005-0000-0000-000073030000}"/>
    <cellStyle name="40% - Énfasis4 9 4" xfId="4832" xr:uid="{00000000-0005-0000-0000-000074030000}"/>
    <cellStyle name="40% - Énfasis5" xfId="3314" builtinId="47" customBuiltin="1"/>
    <cellStyle name="40% - Énfasis5 10" xfId="2529" xr:uid="{00000000-0005-0000-0000-000076030000}"/>
    <cellStyle name="40% - Énfasis5 10 2" xfId="4612" xr:uid="{00000000-0005-0000-0000-000077030000}"/>
    <cellStyle name="40% - Énfasis5 10 2 2" xfId="5059" xr:uid="{00000000-0005-0000-0000-000078030000}"/>
    <cellStyle name="40% - Énfasis5 10 3" xfId="4877" xr:uid="{00000000-0005-0000-0000-000079030000}"/>
    <cellStyle name="40% - Énfasis5 10 4" xfId="4219" xr:uid="{00000000-0005-0000-0000-00007A030000}"/>
    <cellStyle name="40% - Énfasis5 11" xfId="98" xr:uid="{00000000-0005-0000-0000-00007B030000}"/>
    <cellStyle name="40% - Énfasis5 11 2" xfId="4393" xr:uid="{00000000-0005-0000-0000-00007C030000}"/>
    <cellStyle name="40% - Énfasis5 11 2 2" xfId="4742" xr:uid="{00000000-0005-0000-0000-00007D030000}"/>
    <cellStyle name="40% - Énfasis5 11 3" xfId="4625" xr:uid="{00000000-0005-0000-0000-00007E030000}"/>
    <cellStyle name="40% - Énfasis5 11 4" xfId="4256" xr:uid="{00000000-0005-0000-0000-00007F030000}"/>
    <cellStyle name="40% - Énfasis5 12" xfId="4272" xr:uid="{00000000-0005-0000-0000-000080030000}"/>
    <cellStyle name="40% - Énfasis5 12 2" xfId="4406" xr:uid="{00000000-0005-0000-0000-000081030000}"/>
    <cellStyle name="40% - Énfasis5 12 2 2" xfId="4755" xr:uid="{00000000-0005-0000-0000-000082030000}"/>
    <cellStyle name="40% - Énfasis5 12 3" xfId="4638" xr:uid="{00000000-0005-0000-0000-000083030000}"/>
    <cellStyle name="40% - Énfasis5 13" xfId="4299" xr:uid="{00000000-0005-0000-0000-000084030000}"/>
    <cellStyle name="40% - Énfasis5 14" xfId="4285" xr:uid="{00000000-0005-0000-0000-000085030000}"/>
    <cellStyle name="40% - Énfasis5 14 2" xfId="4651" xr:uid="{00000000-0005-0000-0000-000086030000}"/>
    <cellStyle name="40% - Énfasis5 15" xfId="4419" xr:uid="{00000000-0005-0000-0000-000087030000}"/>
    <cellStyle name="40% - Énfasis5 16" xfId="4455" xr:uid="{00000000-0005-0000-0000-000088030000}"/>
    <cellStyle name="40% - Énfasis5 16 2" xfId="4769" xr:uid="{00000000-0005-0000-0000-000089030000}"/>
    <cellStyle name="40% - Énfasis5 17" xfId="4471" xr:uid="{00000000-0005-0000-0000-00008A030000}"/>
    <cellStyle name="40% - Énfasis5 18" xfId="4500" xr:uid="{00000000-0005-0000-0000-00008B030000}"/>
    <cellStyle name="40% - Énfasis5 19" xfId="4486" xr:uid="{00000000-0005-0000-0000-00008C030000}"/>
    <cellStyle name="40% - Énfasis5 19 2" xfId="4968" xr:uid="{00000000-0005-0000-0000-00008D030000}"/>
    <cellStyle name="40% - Énfasis5 2" xfId="251" xr:uid="{00000000-0005-0000-0000-00008E030000}"/>
    <cellStyle name="40% - Énfasis5 2 2" xfId="252" xr:uid="{00000000-0005-0000-0000-00008F030000}"/>
    <cellStyle name="40% - Énfasis5 2 2 2" xfId="4379" xr:uid="{00000000-0005-0000-0000-000090030000}"/>
    <cellStyle name="40% - Énfasis5 2 2 2 2" xfId="4728" xr:uid="{00000000-0005-0000-0000-000091030000}"/>
    <cellStyle name="40% - Énfasis5 2 2 2 2 2" xfId="5136" xr:uid="{00000000-0005-0000-0000-000092030000}"/>
    <cellStyle name="40% - Énfasis5 2 2 2 3" xfId="4954" xr:uid="{00000000-0005-0000-0000-000093030000}"/>
    <cellStyle name="40% - Énfasis5 2 2 3" xfId="4598" xr:uid="{00000000-0005-0000-0000-000094030000}"/>
    <cellStyle name="40% - Énfasis5 2 2 3 2" xfId="5045" xr:uid="{00000000-0005-0000-0000-000095030000}"/>
    <cellStyle name="40% - Énfasis5 2 2 4" xfId="4863" xr:uid="{00000000-0005-0000-0000-000096030000}"/>
    <cellStyle name="40% - Énfasis5 2 2 5" xfId="4201" xr:uid="{00000000-0005-0000-0000-000097030000}"/>
    <cellStyle name="40% - Énfasis5 2 3" xfId="2694" xr:uid="{00000000-0005-0000-0000-000098030000}"/>
    <cellStyle name="40% - Énfasis5 2 4" xfId="3960" xr:uid="{00000000-0005-0000-0000-000099030000}"/>
    <cellStyle name="40% - Énfasis5 20" xfId="4010" xr:uid="{00000000-0005-0000-0000-00009A030000}"/>
    <cellStyle name="40% - Énfasis5 3" xfId="253" xr:uid="{00000000-0005-0000-0000-00009B030000}"/>
    <cellStyle name="40% - Énfasis5 3 2" xfId="2530" xr:uid="{00000000-0005-0000-0000-00009C030000}"/>
    <cellStyle name="40% - Énfasis5 3 2 2" xfId="3358" xr:uid="{00000000-0005-0000-0000-00009D030000}"/>
    <cellStyle name="40% - Énfasis5 3 2 2 2" xfId="4713" xr:uid="{00000000-0005-0000-0000-00009E030000}"/>
    <cellStyle name="40% - Énfasis5 3 2 2 2 2" xfId="5121" xr:uid="{00000000-0005-0000-0000-00009F030000}"/>
    <cellStyle name="40% - Énfasis5 3 2 2 3" xfId="4939" xr:uid="{00000000-0005-0000-0000-0000A0030000}"/>
    <cellStyle name="40% - Énfasis5 3 2 2 4" xfId="4364" xr:uid="{00000000-0005-0000-0000-0000A1030000}"/>
    <cellStyle name="40% - Énfasis5 3 2 3" xfId="4583" xr:uid="{00000000-0005-0000-0000-0000A2030000}"/>
    <cellStyle name="40% - Énfasis5 3 2 3 2" xfId="5030" xr:uid="{00000000-0005-0000-0000-0000A3030000}"/>
    <cellStyle name="40% - Énfasis5 3 2 4" xfId="4848" xr:uid="{00000000-0005-0000-0000-0000A4030000}"/>
    <cellStyle name="40% - Énfasis5 3 3" xfId="3681" xr:uid="{00000000-0005-0000-0000-0000A5030000}"/>
    <cellStyle name="40% - Énfasis5 3 3 2" xfId="4664" xr:uid="{00000000-0005-0000-0000-0000A6030000}"/>
    <cellStyle name="40% - Énfasis5 3 3 2 2" xfId="5072" xr:uid="{00000000-0005-0000-0000-0000A7030000}"/>
    <cellStyle name="40% - Énfasis5 3 3 3" xfId="4890" xr:uid="{00000000-0005-0000-0000-0000A8030000}"/>
    <cellStyle name="40% - Énfasis5 3 3 4" xfId="4339" xr:uid="{00000000-0005-0000-0000-0000A9030000}"/>
    <cellStyle name="40% - Énfasis5 3 4" xfId="3505" xr:uid="{00000000-0005-0000-0000-0000AA030000}"/>
    <cellStyle name="40% - Énfasis5 3 4 2" xfId="4981" xr:uid="{00000000-0005-0000-0000-0000AB030000}"/>
    <cellStyle name="40% - Énfasis5 3 4 3" xfId="4531" xr:uid="{00000000-0005-0000-0000-0000AC030000}"/>
    <cellStyle name="40% - Énfasis5 3 5" xfId="4797" xr:uid="{00000000-0005-0000-0000-0000AD030000}"/>
    <cellStyle name="40% - Énfasis5 4" xfId="254" xr:uid="{00000000-0005-0000-0000-0000AE030000}"/>
    <cellStyle name="40% - Énfasis5 4 2" xfId="2531" xr:uid="{00000000-0005-0000-0000-0000AF030000}"/>
    <cellStyle name="40% - Énfasis5 4 2 2" xfId="3359" xr:uid="{00000000-0005-0000-0000-0000B0030000}"/>
    <cellStyle name="40% - Énfasis5 5" xfId="255" xr:uid="{00000000-0005-0000-0000-0000B1030000}"/>
    <cellStyle name="40% - Énfasis5 5 2" xfId="2532" xr:uid="{00000000-0005-0000-0000-0000B2030000}"/>
    <cellStyle name="40% - Énfasis5 6" xfId="256" xr:uid="{00000000-0005-0000-0000-0000B3030000}"/>
    <cellStyle name="40% - Énfasis5 6 2" xfId="2533" xr:uid="{00000000-0005-0000-0000-0000B4030000}"/>
    <cellStyle name="40% - Énfasis5 7" xfId="2534" xr:uid="{00000000-0005-0000-0000-0000B5030000}"/>
    <cellStyle name="40% - Énfasis5 7 2" xfId="2535" xr:uid="{00000000-0005-0000-0000-0000B6030000}"/>
    <cellStyle name="40% - Énfasis5 7 3" xfId="4051" xr:uid="{00000000-0005-0000-0000-0000B7030000}"/>
    <cellStyle name="40% - Énfasis5 8" xfId="2536" xr:uid="{00000000-0005-0000-0000-0000B8030000}"/>
    <cellStyle name="40% - Énfasis5 8 2" xfId="2537" xr:uid="{00000000-0005-0000-0000-0000B9030000}"/>
    <cellStyle name="40% - Énfasis5 8 2 2" xfId="4686" xr:uid="{00000000-0005-0000-0000-0000BA030000}"/>
    <cellStyle name="40% - Énfasis5 8 2 2 2" xfId="5094" xr:uid="{00000000-0005-0000-0000-0000BB030000}"/>
    <cellStyle name="40% - Énfasis5 8 2 3" xfId="4912" xr:uid="{00000000-0005-0000-0000-0000BC030000}"/>
    <cellStyle name="40% - Énfasis5 8 3" xfId="4556" xr:uid="{00000000-0005-0000-0000-0000BD030000}"/>
    <cellStyle name="40% - Énfasis5 8 3 2" xfId="5003" xr:uid="{00000000-0005-0000-0000-0000BE030000}"/>
    <cellStyle name="40% - Énfasis5 8 4" xfId="4821" xr:uid="{00000000-0005-0000-0000-0000BF030000}"/>
    <cellStyle name="40% - Énfasis5 9" xfId="2538" xr:uid="{00000000-0005-0000-0000-0000C0030000}"/>
    <cellStyle name="40% - Énfasis5 9 2" xfId="2539" xr:uid="{00000000-0005-0000-0000-0000C1030000}"/>
    <cellStyle name="40% - Énfasis5 9 2 2" xfId="4699" xr:uid="{00000000-0005-0000-0000-0000C2030000}"/>
    <cellStyle name="40% - Énfasis5 9 2 2 2" xfId="5107" xr:uid="{00000000-0005-0000-0000-0000C3030000}"/>
    <cellStyle name="40% - Énfasis5 9 2 3" xfId="4925" xr:uid="{00000000-0005-0000-0000-0000C4030000}"/>
    <cellStyle name="40% - Énfasis5 9 3" xfId="4569" xr:uid="{00000000-0005-0000-0000-0000C5030000}"/>
    <cellStyle name="40% - Énfasis5 9 3 2" xfId="5016" xr:uid="{00000000-0005-0000-0000-0000C6030000}"/>
    <cellStyle name="40% - Énfasis5 9 4" xfId="4834" xr:uid="{00000000-0005-0000-0000-0000C7030000}"/>
    <cellStyle name="40% - Énfasis6" xfId="3317" builtinId="51" customBuiltin="1"/>
    <cellStyle name="40% - Énfasis6 10" xfId="2540" xr:uid="{00000000-0005-0000-0000-0000C9030000}"/>
    <cellStyle name="40% - Énfasis6 10 2" xfId="4614" xr:uid="{00000000-0005-0000-0000-0000CA030000}"/>
    <cellStyle name="40% - Énfasis6 10 2 2" xfId="5061" xr:uid="{00000000-0005-0000-0000-0000CB030000}"/>
    <cellStyle name="40% - Énfasis6 10 3" xfId="4879" xr:uid="{00000000-0005-0000-0000-0000CC030000}"/>
    <cellStyle name="40% - Énfasis6 10 4" xfId="4221" xr:uid="{00000000-0005-0000-0000-0000CD030000}"/>
    <cellStyle name="40% - Énfasis6 11" xfId="99" xr:uid="{00000000-0005-0000-0000-0000CE030000}"/>
    <cellStyle name="40% - Énfasis6 11 2" xfId="4395" xr:uid="{00000000-0005-0000-0000-0000CF030000}"/>
    <cellStyle name="40% - Énfasis6 11 2 2" xfId="4744" xr:uid="{00000000-0005-0000-0000-0000D0030000}"/>
    <cellStyle name="40% - Énfasis6 11 3" xfId="4627" xr:uid="{00000000-0005-0000-0000-0000D1030000}"/>
    <cellStyle name="40% - Énfasis6 11 4" xfId="4260" xr:uid="{00000000-0005-0000-0000-0000D2030000}"/>
    <cellStyle name="40% - Énfasis6 12" xfId="4274" xr:uid="{00000000-0005-0000-0000-0000D3030000}"/>
    <cellStyle name="40% - Énfasis6 12 2" xfId="4408" xr:uid="{00000000-0005-0000-0000-0000D4030000}"/>
    <cellStyle name="40% - Énfasis6 12 2 2" xfId="4757" xr:uid="{00000000-0005-0000-0000-0000D5030000}"/>
    <cellStyle name="40% - Énfasis6 12 3" xfId="4640" xr:uid="{00000000-0005-0000-0000-0000D6030000}"/>
    <cellStyle name="40% - Énfasis6 13" xfId="4300" xr:uid="{00000000-0005-0000-0000-0000D7030000}"/>
    <cellStyle name="40% - Énfasis6 14" xfId="4287" xr:uid="{00000000-0005-0000-0000-0000D8030000}"/>
    <cellStyle name="40% - Énfasis6 14 2" xfId="4653" xr:uid="{00000000-0005-0000-0000-0000D9030000}"/>
    <cellStyle name="40% - Énfasis6 15" xfId="4421" xr:uid="{00000000-0005-0000-0000-0000DA030000}"/>
    <cellStyle name="40% - Énfasis6 16" xfId="4459" xr:uid="{00000000-0005-0000-0000-0000DB030000}"/>
    <cellStyle name="40% - Énfasis6 16 2" xfId="4771" xr:uid="{00000000-0005-0000-0000-0000DC030000}"/>
    <cellStyle name="40% - Énfasis6 17" xfId="4473" xr:uid="{00000000-0005-0000-0000-0000DD030000}"/>
    <cellStyle name="40% - Énfasis6 18" xfId="4501" xr:uid="{00000000-0005-0000-0000-0000DE030000}"/>
    <cellStyle name="40% - Énfasis6 19" xfId="4488" xr:uid="{00000000-0005-0000-0000-0000DF030000}"/>
    <cellStyle name="40% - Énfasis6 19 2" xfId="4970" xr:uid="{00000000-0005-0000-0000-0000E0030000}"/>
    <cellStyle name="40% - Énfasis6 2" xfId="257" xr:uid="{00000000-0005-0000-0000-0000E1030000}"/>
    <cellStyle name="40% - Énfasis6 2 2" xfId="258" xr:uid="{00000000-0005-0000-0000-0000E2030000}"/>
    <cellStyle name="40% - Énfasis6 2 2 2" xfId="4381" xr:uid="{00000000-0005-0000-0000-0000E3030000}"/>
    <cellStyle name="40% - Énfasis6 2 2 2 2" xfId="4730" xr:uid="{00000000-0005-0000-0000-0000E4030000}"/>
    <cellStyle name="40% - Énfasis6 2 2 2 2 2" xfId="5138" xr:uid="{00000000-0005-0000-0000-0000E5030000}"/>
    <cellStyle name="40% - Énfasis6 2 2 2 3" xfId="4956" xr:uid="{00000000-0005-0000-0000-0000E6030000}"/>
    <cellStyle name="40% - Énfasis6 2 2 3" xfId="4600" xr:uid="{00000000-0005-0000-0000-0000E7030000}"/>
    <cellStyle name="40% - Énfasis6 2 2 3 2" xfId="5047" xr:uid="{00000000-0005-0000-0000-0000E8030000}"/>
    <cellStyle name="40% - Énfasis6 2 2 4" xfId="4865" xr:uid="{00000000-0005-0000-0000-0000E9030000}"/>
    <cellStyle name="40% - Énfasis6 2 2 5" xfId="4203" xr:uid="{00000000-0005-0000-0000-0000EA030000}"/>
    <cellStyle name="40% - Énfasis6 2 3" xfId="2695" xr:uid="{00000000-0005-0000-0000-0000EB030000}"/>
    <cellStyle name="40% - Énfasis6 2 4" xfId="3961" xr:uid="{00000000-0005-0000-0000-0000EC030000}"/>
    <cellStyle name="40% - Énfasis6 20" xfId="4011" xr:uid="{00000000-0005-0000-0000-0000ED030000}"/>
    <cellStyle name="40% - Énfasis6 3" xfId="259" xr:uid="{00000000-0005-0000-0000-0000EE030000}"/>
    <cellStyle name="40% - Énfasis6 3 2" xfId="2541" xr:uid="{00000000-0005-0000-0000-0000EF030000}"/>
    <cellStyle name="40% - Énfasis6 3 2 2" xfId="3360" xr:uid="{00000000-0005-0000-0000-0000F0030000}"/>
    <cellStyle name="40% - Énfasis6 3 2 2 2" xfId="4715" xr:uid="{00000000-0005-0000-0000-0000F1030000}"/>
    <cellStyle name="40% - Énfasis6 3 2 2 2 2" xfId="5123" xr:uid="{00000000-0005-0000-0000-0000F2030000}"/>
    <cellStyle name="40% - Énfasis6 3 2 2 3" xfId="4941" xr:uid="{00000000-0005-0000-0000-0000F3030000}"/>
    <cellStyle name="40% - Énfasis6 3 2 2 4" xfId="4366" xr:uid="{00000000-0005-0000-0000-0000F4030000}"/>
    <cellStyle name="40% - Énfasis6 3 2 3" xfId="4585" xr:uid="{00000000-0005-0000-0000-0000F5030000}"/>
    <cellStyle name="40% - Énfasis6 3 2 3 2" xfId="5032" xr:uid="{00000000-0005-0000-0000-0000F6030000}"/>
    <cellStyle name="40% - Énfasis6 3 2 4" xfId="4850" xr:uid="{00000000-0005-0000-0000-0000F7030000}"/>
    <cellStyle name="40% - Énfasis6 3 3" xfId="3680" xr:uid="{00000000-0005-0000-0000-0000F8030000}"/>
    <cellStyle name="40% - Énfasis6 3 3 2" xfId="4665" xr:uid="{00000000-0005-0000-0000-0000F9030000}"/>
    <cellStyle name="40% - Énfasis6 3 3 2 2" xfId="5073" xr:uid="{00000000-0005-0000-0000-0000FA030000}"/>
    <cellStyle name="40% - Énfasis6 3 3 3" xfId="4891" xr:uid="{00000000-0005-0000-0000-0000FB030000}"/>
    <cellStyle name="40% - Énfasis6 3 3 4" xfId="4340" xr:uid="{00000000-0005-0000-0000-0000FC030000}"/>
    <cellStyle name="40% - Énfasis6 3 4" xfId="3506" xr:uid="{00000000-0005-0000-0000-0000FD030000}"/>
    <cellStyle name="40% - Énfasis6 3 4 2" xfId="4982" xr:uid="{00000000-0005-0000-0000-0000FE030000}"/>
    <cellStyle name="40% - Énfasis6 3 4 3" xfId="4532" xr:uid="{00000000-0005-0000-0000-0000FF030000}"/>
    <cellStyle name="40% - Énfasis6 3 5" xfId="4798" xr:uid="{00000000-0005-0000-0000-000000040000}"/>
    <cellStyle name="40% - Énfasis6 4" xfId="260" xr:uid="{00000000-0005-0000-0000-000001040000}"/>
    <cellStyle name="40% - Énfasis6 4 2" xfId="2542" xr:uid="{00000000-0005-0000-0000-000002040000}"/>
    <cellStyle name="40% - Énfasis6 4 2 2" xfId="3361" xr:uid="{00000000-0005-0000-0000-000003040000}"/>
    <cellStyle name="40% - Énfasis6 5" xfId="261" xr:uid="{00000000-0005-0000-0000-000004040000}"/>
    <cellStyle name="40% - Énfasis6 5 2" xfId="2543" xr:uid="{00000000-0005-0000-0000-000005040000}"/>
    <cellStyle name="40% - Énfasis6 6" xfId="262" xr:uid="{00000000-0005-0000-0000-000006040000}"/>
    <cellStyle name="40% - Énfasis6 6 2" xfId="2544" xr:uid="{00000000-0005-0000-0000-000007040000}"/>
    <cellStyle name="40% - Énfasis6 7" xfId="2545" xr:uid="{00000000-0005-0000-0000-000008040000}"/>
    <cellStyle name="40% - Énfasis6 7 2" xfId="2546" xr:uid="{00000000-0005-0000-0000-000009040000}"/>
    <cellStyle name="40% - Énfasis6 7 3" xfId="4052" xr:uid="{00000000-0005-0000-0000-00000A040000}"/>
    <cellStyle name="40% - Énfasis6 8" xfId="2547" xr:uid="{00000000-0005-0000-0000-00000B040000}"/>
    <cellStyle name="40% - Énfasis6 8 2" xfId="2548" xr:uid="{00000000-0005-0000-0000-00000C040000}"/>
    <cellStyle name="40% - Énfasis6 8 2 2" xfId="4688" xr:uid="{00000000-0005-0000-0000-00000D040000}"/>
    <cellStyle name="40% - Énfasis6 8 2 2 2" xfId="5096" xr:uid="{00000000-0005-0000-0000-00000E040000}"/>
    <cellStyle name="40% - Énfasis6 8 2 3" xfId="4914" xr:uid="{00000000-0005-0000-0000-00000F040000}"/>
    <cellStyle name="40% - Énfasis6 8 3" xfId="4558" xr:uid="{00000000-0005-0000-0000-000010040000}"/>
    <cellStyle name="40% - Énfasis6 8 3 2" xfId="5005" xr:uid="{00000000-0005-0000-0000-000011040000}"/>
    <cellStyle name="40% - Énfasis6 8 4" xfId="4823" xr:uid="{00000000-0005-0000-0000-000012040000}"/>
    <cellStyle name="40% - Énfasis6 9" xfId="2549" xr:uid="{00000000-0005-0000-0000-000013040000}"/>
    <cellStyle name="40% - Énfasis6 9 2" xfId="2550" xr:uid="{00000000-0005-0000-0000-000014040000}"/>
    <cellStyle name="40% - Énfasis6 9 2 2" xfId="4701" xr:uid="{00000000-0005-0000-0000-000015040000}"/>
    <cellStyle name="40% - Énfasis6 9 2 2 2" xfId="5109" xr:uid="{00000000-0005-0000-0000-000016040000}"/>
    <cellStyle name="40% - Énfasis6 9 2 3" xfId="4927" xr:uid="{00000000-0005-0000-0000-000017040000}"/>
    <cellStyle name="40% - Énfasis6 9 3" xfId="4571" xr:uid="{00000000-0005-0000-0000-000018040000}"/>
    <cellStyle name="40% - Énfasis6 9 3 2" xfId="5018" xr:uid="{00000000-0005-0000-0000-000019040000}"/>
    <cellStyle name="40% - Énfasis6 9 4" xfId="4836" xr:uid="{00000000-0005-0000-0000-00001A040000}"/>
    <cellStyle name="60% - Accent1" xfId="100" xr:uid="{00000000-0005-0000-0000-00001B040000}"/>
    <cellStyle name="60% - Accent2" xfId="101" xr:uid="{00000000-0005-0000-0000-00001C040000}"/>
    <cellStyle name="60% - Accent3" xfId="102" xr:uid="{00000000-0005-0000-0000-00001D040000}"/>
    <cellStyle name="60% - Accent4" xfId="103" xr:uid="{00000000-0005-0000-0000-00001E040000}"/>
    <cellStyle name="60% - Accent5" xfId="104" xr:uid="{00000000-0005-0000-0000-00001F040000}"/>
    <cellStyle name="60% - Accent6" xfId="105" xr:uid="{00000000-0005-0000-0000-000020040000}"/>
    <cellStyle name="60% - akcent 1" xfId="106" xr:uid="{00000000-0005-0000-0000-000021040000}"/>
    <cellStyle name="60% - akcent 2" xfId="107" xr:uid="{00000000-0005-0000-0000-000022040000}"/>
    <cellStyle name="60% - akcent 3" xfId="108" xr:uid="{00000000-0005-0000-0000-000023040000}"/>
    <cellStyle name="60% - akcent 4" xfId="109" xr:uid="{00000000-0005-0000-0000-000024040000}"/>
    <cellStyle name="60% - akcent 5" xfId="110" xr:uid="{00000000-0005-0000-0000-000025040000}"/>
    <cellStyle name="60% - akcent 6" xfId="111" xr:uid="{00000000-0005-0000-0000-000026040000}"/>
    <cellStyle name="60% - Énfasis1 10" xfId="112" xr:uid="{00000000-0005-0000-0000-000027040000}"/>
    <cellStyle name="60% - Énfasis1 10 2" xfId="4440" xr:uid="{00000000-0005-0000-0000-000028040000}"/>
    <cellStyle name="60% - Énfasis1 11" xfId="4502" xr:uid="{00000000-0005-0000-0000-000029040000}"/>
    <cellStyle name="60% - Énfasis1 12" xfId="4012" xr:uid="{00000000-0005-0000-0000-00002A040000}"/>
    <cellStyle name="60% - Énfasis1 2" xfId="263" xr:uid="{00000000-0005-0000-0000-00002B040000}"/>
    <cellStyle name="60% - Énfasis1 2 2" xfId="264" xr:uid="{00000000-0005-0000-0000-00002C040000}"/>
    <cellStyle name="60% - Énfasis1 2 3" xfId="3362" xr:uid="{00000000-0005-0000-0000-00002D040000}"/>
    <cellStyle name="60% - Énfasis1 2 4" xfId="3507" xr:uid="{00000000-0005-0000-0000-00002E040000}"/>
    <cellStyle name="60% - Énfasis1 2 5" xfId="3962" xr:uid="{00000000-0005-0000-0000-00002F040000}"/>
    <cellStyle name="60% - Énfasis1 3" xfId="265" xr:uid="{00000000-0005-0000-0000-000030040000}"/>
    <cellStyle name="60% - Énfasis1 3 2" xfId="3363" xr:uid="{00000000-0005-0000-0000-000031040000}"/>
    <cellStyle name="60% - Énfasis1 3 3" xfId="4053" xr:uid="{00000000-0005-0000-0000-000032040000}"/>
    <cellStyle name="60% - Énfasis1 4" xfId="266" xr:uid="{00000000-0005-0000-0000-000033040000}"/>
    <cellStyle name="60% - Énfasis1 5" xfId="267" xr:uid="{00000000-0005-0000-0000-000034040000}"/>
    <cellStyle name="60% - Énfasis1 6" xfId="268" xr:uid="{00000000-0005-0000-0000-000035040000}"/>
    <cellStyle name="60% - Énfasis1 7" xfId="2551" xr:uid="{00000000-0005-0000-0000-000036040000}"/>
    <cellStyle name="60% - Énfasis1 7 2" xfId="4054" xr:uid="{00000000-0005-0000-0000-000037040000}"/>
    <cellStyle name="60% - Énfasis1 8" xfId="2552" xr:uid="{00000000-0005-0000-0000-000038040000}"/>
    <cellStyle name="60% - Énfasis1 8 2" xfId="4241" xr:uid="{00000000-0005-0000-0000-000039040000}"/>
    <cellStyle name="60% - Énfasis1 9" xfId="2553" xr:uid="{00000000-0005-0000-0000-00003A040000}"/>
    <cellStyle name="60% - Énfasis1 9 2" xfId="4301" xr:uid="{00000000-0005-0000-0000-00003B040000}"/>
    <cellStyle name="60% - Énfasis2 10" xfId="113" xr:uid="{00000000-0005-0000-0000-00003C040000}"/>
    <cellStyle name="60% - Énfasis2 10 2" xfId="4444" xr:uid="{00000000-0005-0000-0000-00003D040000}"/>
    <cellStyle name="60% - Énfasis2 11" xfId="4503" xr:uid="{00000000-0005-0000-0000-00003E040000}"/>
    <cellStyle name="60% - Énfasis2 12" xfId="4013" xr:uid="{00000000-0005-0000-0000-00003F040000}"/>
    <cellStyle name="60% - Énfasis2 2" xfId="269" xr:uid="{00000000-0005-0000-0000-000040040000}"/>
    <cellStyle name="60% - Énfasis2 2 2" xfId="270" xr:uid="{00000000-0005-0000-0000-000041040000}"/>
    <cellStyle name="60% - Énfasis2 2 3" xfId="3364" xr:uid="{00000000-0005-0000-0000-000042040000}"/>
    <cellStyle name="60% - Énfasis2 2 4" xfId="3508" xr:uid="{00000000-0005-0000-0000-000043040000}"/>
    <cellStyle name="60% - Énfasis2 2 5" xfId="3963" xr:uid="{00000000-0005-0000-0000-000044040000}"/>
    <cellStyle name="60% - Énfasis2 3" xfId="271" xr:uid="{00000000-0005-0000-0000-000045040000}"/>
    <cellStyle name="60% - Énfasis2 3 2" xfId="3365" xr:uid="{00000000-0005-0000-0000-000046040000}"/>
    <cellStyle name="60% - Énfasis2 3 3" xfId="4055" xr:uid="{00000000-0005-0000-0000-000047040000}"/>
    <cellStyle name="60% - Énfasis2 4" xfId="272" xr:uid="{00000000-0005-0000-0000-000048040000}"/>
    <cellStyle name="60% - Énfasis2 5" xfId="273" xr:uid="{00000000-0005-0000-0000-000049040000}"/>
    <cellStyle name="60% - Énfasis2 6" xfId="274" xr:uid="{00000000-0005-0000-0000-00004A040000}"/>
    <cellStyle name="60% - Énfasis2 7" xfId="2554" xr:uid="{00000000-0005-0000-0000-00004B040000}"/>
    <cellStyle name="60% - Énfasis2 7 2" xfId="4056" xr:uid="{00000000-0005-0000-0000-00004C040000}"/>
    <cellStyle name="60% - Énfasis2 8" xfId="2555" xr:uid="{00000000-0005-0000-0000-00004D040000}"/>
    <cellStyle name="60% - Énfasis2 8 2" xfId="4245" xr:uid="{00000000-0005-0000-0000-00004E040000}"/>
    <cellStyle name="60% - Énfasis2 9" xfId="2556" xr:uid="{00000000-0005-0000-0000-00004F040000}"/>
    <cellStyle name="60% - Énfasis2 9 2" xfId="4302" xr:uid="{00000000-0005-0000-0000-000050040000}"/>
    <cellStyle name="60% - Énfasis3 10" xfId="114" xr:uid="{00000000-0005-0000-0000-000051040000}"/>
    <cellStyle name="60% - Énfasis3 10 2" xfId="4448" xr:uid="{00000000-0005-0000-0000-000052040000}"/>
    <cellStyle name="60% - Énfasis3 11" xfId="4504" xr:uid="{00000000-0005-0000-0000-000053040000}"/>
    <cellStyle name="60% - Énfasis3 12" xfId="4014" xr:uid="{00000000-0005-0000-0000-000054040000}"/>
    <cellStyle name="60% - Énfasis3 2" xfId="275" xr:uid="{00000000-0005-0000-0000-000055040000}"/>
    <cellStyle name="60% - Énfasis3 2 2" xfId="276" xr:uid="{00000000-0005-0000-0000-000056040000}"/>
    <cellStyle name="60% - Énfasis3 2 2 2" xfId="3366" xr:uid="{00000000-0005-0000-0000-000057040000}"/>
    <cellStyle name="60% - Énfasis3 2 3" xfId="3367" xr:uid="{00000000-0005-0000-0000-000058040000}"/>
    <cellStyle name="60% - Énfasis3 2 4" xfId="3509" xr:uid="{00000000-0005-0000-0000-000059040000}"/>
    <cellStyle name="60% - Énfasis3 2 5" xfId="3964" xr:uid="{00000000-0005-0000-0000-00005A040000}"/>
    <cellStyle name="60% - Énfasis3 3" xfId="277" xr:uid="{00000000-0005-0000-0000-00005B040000}"/>
    <cellStyle name="60% - Énfasis3 3 2" xfId="3368" xr:uid="{00000000-0005-0000-0000-00005C040000}"/>
    <cellStyle name="60% - Énfasis3 3 3" xfId="4057" xr:uid="{00000000-0005-0000-0000-00005D040000}"/>
    <cellStyle name="60% - Énfasis3 4" xfId="278" xr:uid="{00000000-0005-0000-0000-00005E040000}"/>
    <cellStyle name="60% - Énfasis3 4 2" xfId="3369" xr:uid="{00000000-0005-0000-0000-00005F040000}"/>
    <cellStyle name="60% - Énfasis3 5" xfId="279" xr:uid="{00000000-0005-0000-0000-000060040000}"/>
    <cellStyle name="60% - Énfasis3 5 2" xfId="3370" xr:uid="{00000000-0005-0000-0000-000061040000}"/>
    <cellStyle name="60% - Énfasis3 6" xfId="280" xr:uid="{00000000-0005-0000-0000-000062040000}"/>
    <cellStyle name="60% - Énfasis3 6 2" xfId="3371" xr:uid="{00000000-0005-0000-0000-000063040000}"/>
    <cellStyle name="60% - Énfasis3 7" xfId="2557" xr:uid="{00000000-0005-0000-0000-000064040000}"/>
    <cellStyle name="60% - Énfasis3 7 2" xfId="3372" xr:uid="{00000000-0005-0000-0000-000065040000}"/>
    <cellStyle name="60% - Énfasis3 7 3" xfId="4058" xr:uid="{00000000-0005-0000-0000-000066040000}"/>
    <cellStyle name="60% - Énfasis3 8" xfId="2558" xr:uid="{00000000-0005-0000-0000-000067040000}"/>
    <cellStyle name="60% - Énfasis3 8 2" xfId="4249" xr:uid="{00000000-0005-0000-0000-000068040000}"/>
    <cellStyle name="60% - Énfasis3 9" xfId="2559" xr:uid="{00000000-0005-0000-0000-000069040000}"/>
    <cellStyle name="60% - Énfasis3 9 2" xfId="4303" xr:uid="{00000000-0005-0000-0000-00006A040000}"/>
    <cellStyle name="60% - Énfasis4 10" xfId="115" xr:uid="{00000000-0005-0000-0000-00006B040000}"/>
    <cellStyle name="60% - Énfasis4 10 2" xfId="4452" xr:uid="{00000000-0005-0000-0000-00006C040000}"/>
    <cellStyle name="60% - Énfasis4 11" xfId="4505" xr:uid="{00000000-0005-0000-0000-00006D040000}"/>
    <cellStyle name="60% - Énfasis4 12" xfId="4015" xr:uid="{00000000-0005-0000-0000-00006E040000}"/>
    <cellStyle name="60% - Énfasis4 2" xfId="281" xr:uid="{00000000-0005-0000-0000-00006F040000}"/>
    <cellStyle name="60% - Énfasis4 2 2" xfId="282" xr:uid="{00000000-0005-0000-0000-000070040000}"/>
    <cellStyle name="60% - Énfasis4 2 2 2" xfId="3373" xr:uid="{00000000-0005-0000-0000-000071040000}"/>
    <cellStyle name="60% - Énfasis4 2 3" xfId="3374" xr:uid="{00000000-0005-0000-0000-000072040000}"/>
    <cellStyle name="60% - Énfasis4 2 4" xfId="3510" xr:uid="{00000000-0005-0000-0000-000073040000}"/>
    <cellStyle name="60% - Énfasis4 2 5" xfId="3965" xr:uid="{00000000-0005-0000-0000-000074040000}"/>
    <cellStyle name="60% - Énfasis4 3" xfId="283" xr:uid="{00000000-0005-0000-0000-000075040000}"/>
    <cellStyle name="60% - Énfasis4 3 2" xfId="3375" xr:uid="{00000000-0005-0000-0000-000076040000}"/>
    <cellStyle name="60% - Énfasis4 3 3" xfId="4059" xr:uid="{00000000-0005-0000-0000-000077040000}"/>
    <cellStyle name="60% - Énfasis4 4" xfId="284" xr:uid="{00000000-0005-0000-0000-000078040000}"/>
    <cellStyle name="60% - Énfasis4 4 2" xfId="3376" xr:uid="{00000000-0005-0000-0000-000079040000}"/>
    <cellStyle name="60% - Énfasis4 5" xfId="285" xr:uid="{00000000-0005-0000-0000-00007A040000}"/>
    <cellStyle name="60% - Énfasis4 5 2" xfId="3377" xr:uid="{00000000-0005-0000-0000-00007B040000}"/>
    <cellStyle name="60% - Énfasis4 6" xfId="286" xr:uid="{00000000-0005-0000-0000-00007C040000}"/>
    <cellStyle name="60% - Énfasis4 6 2" xfId="3378" xr:uid="{00000000-0005-0000-0000-00007D040000}"/>
    <cellStyle name="60% - Énfasis4 7" xfId="2560" xr:uid="{00000000-0005-0000-0000-00007E040000}"/>
    <cellStyle name="60% - Énfasis4 7 2" xfId="3379" xr:uid="{00000000-0005-0000-0000-00007F040000}"/>
    <cellStyle name="60% - Énfasis4 7 3" xfId="4060" xr:uid="{00000000-0005-0000-0000-000080040000}"/>
    <cellStyle name="60% - Énfasis4 8" xfId="2561" xr:uid="{00000000-0005-0000-0000-000081040000}"/>
    <cellStyle name="60% - Énfasis4 8 2" xfId="4253" xr:uid="{00000000-0005-0000-0000-000082040000}"/>
    <cellStyle name="60% - Énfasis4 9" xfId="2562" xr:uid="{00000000-0005-0000-0000-000083040000}"/>
    <cellStyle name="60% - Énfasis4 9 2" xfId="4304" xr:uid="{00000000-0005-0000-0000-000084040000}"/>
    <cellStyle name="60% - Énfasis5 10" xfId="116" xr:uid="{00000000-0005-0000-0000-000085040000}"/>
    <cellStyle name="60% - Énfasis5 10 2" xfId="4456" xr:uid="{00000000-0005-0000-0000-000086040000}"/>
    <cellStyle name="60% - Énfasis5 11" xfId="4506" xr:uid="{00000000-0005-0000-0000-000087040000}"/>
    <cellStyle name="60% - Énfasis5 12" xfId="4016" xr:uid="{00000000-0005-0000-0000-000088040000}"/>
    <cellStyle name="60% - Énfasis5 2" xfId="287" xr:uid="{00000000-0005-0000-0000-000089040000}"/>
    <cellStyle name="60% - Énfasis5 2 2" xfId="288" xr:uid="{00000000-0005-0000-0000-00008A040000}"/>
    <cellStyle name="60% - Énfasis5 2 3" xfId="3380" xr:uid="{00000000-0005-0000-0000-00008B040000}"/>
    <cellStyle name="60% - Énfasis5 2 4" xfId="3511" xr:uid="{00000000-0005-0000-0000-00008C040000}"/>
    <cellStyle name="60% - Énfasis5 2 5" xfId="3966" xr:uid="{00000000-0005-0000-0000-00008D040000}"/>
    <cellStyle name="60% - Énfasis5 3" xfId="289" xr:uid="{00000000-0005-0000-0000-00008E040000}"/>
    <cellStyle name="60% - Énfasis5 3 2" xfId="3381" xr:uid="{00000000-0005-0000-0000-00008F040000}"/>
    <cellStyle name="60% - Énfasis5 3 3" xfId="4061" xr:uid="{00000000-0005-0000-0000-000090040000}"/>
    <cellStyle name="60% - Énfasis5 4" xfId="290" xr:uid="{00000000-0005-0000-0000-000091040000}"/>
    <cellStyle name="60% - Énfasis5 5" xfId="291" xr:uid="{00000000-0005-0000-0000-000092040000}"/>
    <cellStyle name="60% - Énfasis5 6" xfId="292" xr:uid="{00000000-0005-0000-0000-000093040000}"/>
    <cellStyle name="60% - Énfasis5 7" xfId="2563" xr:uid="{00000000-0005-0000-0000-000094040000}"/>
    <cellStyle name="60% - Énfasis5 7 2" xfId="4062" xr:uid="{00000000-0005-0000-0000-000095040000}"/>
    <cellStyle name="60% - Énfasis5 8" xfId="2564" xr:uid="{00000000-0005-0000-0000-000096040000}"/>
    <cellStyle name="60% - Énfasis5 8 2" xfId="4257" xr:uid="{00000000-0005-0000-0000-000097040000}"/>
    <cellStyle name="60% - Énfasis5 9" xfId="2565" xr:uid="{00000000-0005-0000-0000-000098040000}"/>
    <cellStyle name="60% - Énfasis5 9 2" xfId="4305" xr:uid="{00000000-0005-0000-0000-000099040000}"/>
    <cellStyle name="60% - Énfasis6 10" xfId="117" xr:uid="{00000000-0005-0000-0000-00009A040000}"/>
    <cellStyle name="60% - Énfasis6 10 2" xfId="4460" xr:uid="{00000000-0005-0000-0000-00009B040000}"/>
    <cellStyle name="60% - Énfasis6 11" xfId="4507" xr:uid="{00000000-0005-0000-0000-00009C040000}"/>
    <cellStyle name="60% - Énfasis6 12" xfId="4017" xr:uid="{00000000-0005-0000-0000-00009D040000}"/>
    <cellStyle name="60% - Énfasis6 2" xfId="293" xr:uid="{00000000-0005-0000-0000-00009E040000}"/>
    <cellStyle name="60% - Énfasis6 2 2" xfId="294" xr:uid="{00000000-0005-0000-0000-00009F040000}"/>
    <cellStyle name="60% - Énfasis6 2 2 2" xfId="3382" xr:uid="{00000000-0005-0000-0000-0000A0040000}"/>
    <cellStyle name="60% - Énfasis6 2 3" xfId="3383" xr:uid="{00000000-0005-0000-0000-0000A1040000}"/>
    <cellStyle name="60% - Énfasis6 2 4" xfId="3512" xr:uid="{00000000-0005-0000-0000-0000A2040000}"/>
    <cellStyle name="60% - Énfasis6 2 5" xfId="3967" xr:uid="{00000000-0005-0000-0000-0000A3040000}"/>
    <cellStyle name="60% - Énfasis6 3" xfId="295" xr:uid="{00000000-0005-0000-0000-0000A4040000}"/>
    <cellStyle name="60% - Énfasis6 3 2" xfId="3384" xr:uid="{00000000-0005-0000-0000-0000A5040000}"/>
    <cellStyle name="60% - Énfasis6 3 3" xfId="4063" xr:uid="{00000000-0005-0000-0000-0000A6040000}"/>
    <cellStyle name="60% - Énfasis6 4" xfId="296" xr:uid="{00000000-0005-0000-0000-0000A7040000}"/>
    <cellStyle name="60% - Énfasis6 4 2" xfId="3385" xr:uid="{00000000-0005-0000-0000-0000A8040000}"/>
    <cellStyle name="60% - Énfasis6 5" xfId="297" xr:uid="{00000000-0005-0000-0000-0000A9040000}"/>
    <cellStyle name="60% - Énfasis6 5 2" xfId="3386" xr:uid="{00000000-0005-0000-0000-0000AA040000}"/>
    <cellStyle name="60% - Énfasis6 6" xfId="298" xr:uid="{00000000-0005-0000-0000-0000AB040000}"/>
    <cellStyle name="60% - Énfasis6 6 2" xfId="3387" xr:uid="{00000000-0005-0000-0000-0000AC040000}"/>
    <cellStyle name="60% - Énfasis6 7" xfId="2566" xr:uid="{00000000-0005-0000-0000-0000AD040000}"/>
    <cellStyle name="60% - Énfasis6 7 2" xfId="3388" xr:uid="{00000000-0005-0000-0000-0000AE040000}"/>
    <cellStyle name="60% - Énfasis6 7 3" xfId="4064" xr:uid="{00000000-0005-0000-0000-0000AF040000}"/>
    <cellStyle name="60% - Énfasis6 8" xfId="2567" xr:uid="{00000000-0005-0000-0000-0000B0040000}"/>
    <cellStyle name="60% - Énfasis6 8 2" xfId="4261" xr:uid="{00000000-0005-0000-0000-0000B1040000}"/>
    <cellStyle name="60% - Énfasis6 9" xfId="2568" xr:uid="{00000000-0005-0000-0000-0000B2040000}"/>
    <cellStyle name="60% - Énfasis6 9 2" xfId="4306" xr:uid="{00000000-0005-0000-0000-0000B3040000}"/>
    <cellStyle name="A3 297 x 420 mm" xfId="299" xr:uid="{00000000-0005-0000-0000-0000B4040000}"/>
    <cellStyle name="Accent1" xfId="118" xr:uid="{00000000-0005-0000-0000-0000B5040000}"/>
    <cellStyle name="Accent1 - 20%" xfId="300" xr:uid="{00000000-0005-0000-0000-0000B6040000}"/>
    <cellStyle name="Accent1 - 20% 10" xfId="301" xr:uid="{00000000-0005-0000-0000-0000B7040000}"/>
    <cellStyle name="Accent1 - 20% 11" xfId="302" xr:uid="{00000000-0005-0000-0000-0000B8040000}"/>
    <cellStyle name="Accent1 - 20% 12" xfId="2696" xr:uid="{00000000-0005-0000-0000-0000B9040000}"/>
    <cellStyle name="Accent1 - 20% 13" xfId="2697" xr:uid="{00000000-0005-0000-0000-0000BA040000}"/>
    <cellStyle name="Accent1 - 20% 2" xfId="303" xr:uid="{00000000-0005-0000-0000-0000BB040000}"/>
    <cellStyle name="Accent1 - 20% 2 2" xfId="304" xr:uid="{00000000-0005-0000-0000-0000BC040000}"/>
    <cellStyle name="Accent1 - 20% 2 2 2" xfId="305" xr:uid="{00000000-0005-0000-0000-0000BD040000}"/>
    <cellStyle name="Accent1 - 20% 2 2 3" xfId="3679" xr:uid="{00000000-0005-0000-0000-0000BE040000}"/>
    <cellStyle name="Accent1 - 20% 3" xfId="306" xr:uid="{00000000-0005-0000-0000-0000BF040000}"/>
    <cellStyle name="Accent1 - 20% 3 2" xfId="2698" xr:uid="{00000000-0005-0000-0000-0000C0040000}"/>
    <cellStyle name="Accent1 - 20% 4" xfId="307" xr:uid="{00000000-0005-0000-0000-0000C1040000}"/>
    <cellStyle name="Accent1 - 20% 4 2" xfId="2699" xr:uid="{00000000-0005-0000-0000-0000C2040000}"/>
    <cellStyle name="Accent1 - 20% 5" xfId="308" xr:uid="{00000000-0005-0000-0000-0000C3040000}"/>
    <cellStyle name="Accent1 - 20% 5 2" xfId="2700" xr:uid="{00000000-0005-0000-0000-0000C4040000}"/>
    <cellStyle name="Accent1 - 20% 6" xfId="309" xr:uid="{00000000-0005-0000-0000-0000C5040000}"/>
    <cellStyle name="Accent1 - 20% 6 2" xfId="2702" xr:uid="{00000000-0005-0000-0000-0000C6040000}"/>
    <cellStyle name="Accent1 - 20% 6 3" xfId="2701" xr:uid="{00000000-0005-0000-0000-0000C7040000}"/>
    <cellStyle name="Accent1 - 20% 6 3 2" xfId="3678" xr:uid="{00000000-0005-0000-0000-0000C8040000}"/>
    <cellStyle name="Accent1 - 20% 7" xfId="310" xr:uid="{00000000-0005-0000-0000-0000C9040000}"/>
    <cellStyle name="Accent1 - 20% 8" xfId="311" xr:uid="{00000000-0005-0000-0000-0000CA040000}"/>
    <cellStyle name="Accent1 - 20% 8 2" xfId="2703" xr:uid="{00000000-0005-0000-0000-0000CB040000}"/>
    <cellStyle name="Accent1 - 20% 8 3" xfId="3677" xr:uid="{00000000-0005-0000-0000-0000CC040000}"/>
    <cellStyle name="Accent1 - 20% 9" xfId="312" xr:uid="{00000000-0005-0000-0000-0000CD040000}"/>
    <cellStyle name="Accent1 - 20%_Combinación de negocios - AA-IAMv3" xfId="2704" xr:uid="{00000000-0005-0000-0000-0000CE040000}"/>
    <cellStyle name="Accent1 - 40%" xfId="313" xr:uid="{00000000-0005-0000-0000-0000CF040000}"/>
    <cellStyle name="Accent1 - 40% 10" xfId="314" xr:uid="{00000000-0005-0000-0000-0000D0040000}"/>
    <cellStyle name="Accent1 - 40% 11" xfId="315" xr:uid="{00000000-0005-0000-0000-0000D1040000}"/>
    <cellStyle name="Accent1 - 40% 12" xfId="2705" xr:uid="{00000000-0005-0000-0000-0000D2040000}"/>
    <cellStyle name="Accent1 - 40% 13" xfId="2706" xr:uid="{00000000-0005-0000-0000-0000D3040000}"/>
    <cellStyle name="Accent1 - 40% 2" xfId="316" xr:uid="{00000000-0005-0000-0000-0000D4040000}"/>
    <cellStyle name="Accent1 - 40% 2 2" xfId="317" xr:uid="{00000000-0005-0000-0000-0000D5040000}"/>
    <cellStyle name="Accent1 - 40% 2 2 2" xfId="318" xr:uid="{00000000-0005-0000-0000-0000D6040000}"/>
    <cellStyle name="Accent1 - 40% 2 2 3" xfId="3676" xr:uid="{00000000-0005-0000-0000-0000D7040000}"/>
    <cellStyle name="Accent1 - 40% 3" xfId="319" xr:uid="{00000000-0005-0000-0000-0000D8040000}"/>
    <cellStyle name="Accent1 - 40% 3 2" xfId="2707" xr:uid="{00000000-0005-0000-0000-0000D9040000}"/>
    <cellStyle name="Accent1 - 40% 4" xfId="320" xr:uid="{00000000-0005-0000-0000-0000DA040000}"/>
    <cellStyle name="Accent1 - 40% 4 2" xfId="2708" xr:uid="{00000000-0005-0000-0000-0000DB040000}"/>
    <cellStyle name="Accent1 - 40% 5" xfId="321" xr:uid="{00000000-0005-0000-0000-0000DC040000}"/>
    <cellStyle name="Accent1 - 40% 5 2" xfId="2709" xr:uid="{00000000-0005-0000-0000-0000DD040000}"/>
    <cellStyle name="Accent1 - 40% 6" xfId="322" xr:uid="{00000000-0005-0000-0000-0000DE040000}"/>
    <cellStyle name="Accent1 - 40% 6 2" xfId="2711" xr:uid="{00000000-0005-0000-0000-0000DF040000}"/>
    <cellStyle name="Accent1 - 40% 6 3" xfId="2710" xr:uid="{00000000-0005-0000-0000-0000E0040000}"/>
    <cellStyle name="Accent1 - 40% 6 3 2" xfId="3675" xr:uid="{00000000-0005-0000-0000-0000E1040000}"/>
    <cellStyle name="Accent1 - 40% 7" xfId="323" xr:uid="{00000000-0005-0000-0000-0000E2040000}"/>
    <cellStyle name="Accent1 - 40% 8" xfId="324" xr:uid="{00000000-0005-0000-0000-0000E3040000}"/>
    <cellStyle name="Accent1 - 40% 8 2" xfId="2712" xr:uid="{00000000-0005-0000-0000-0000E4040000}"/>
    <cellStyle name="Accent1 - 40% 8 3" xfId="3674" xr:uid="{00000000-0005-0000-0000-0000E5040000}"/>
    <cellStyle name="Accent1 - 40% 9" xfId="325" xr:uid="{00000000-0005-0000-0000-0000E6040000}"/>
    <cellStyle name="Accent1 - 40%_Combinación de negocios - AA-IAMv3" xfId="2713" xr:uid="{00000000-0005-0000-0000-0000E7040000}"/>
    <cellStyle name="Accent1 - 60%" xfId="326" xr:uid="{00000000-0005-0000-0000-0000E8040000}"/>
    <cellStyle name="Accent1 - 60% 10" xfId="327" xr:uid="{00000000-0005-0000-0000-0000E9040000}"/>
    <cellStyle name="Accent1 - 60% 11" xfId="328" xr:uid="{00000000-0005-0000-0000-0000EA040000}"/>
    <cellStyle name="Accent1 - 60% 2" xfId="329" xr:uid="{00000000-0005-0000-0000-0000EB040000}"/>
    <cellStyle name="Accent1 - 60% 2 2" xfId="330" xr:uid="{00000000-0005-0000-0000-0000EC040000}"/>
    <cellStyle name="Accent1 - 60% 2 2 2" xfId="331" xr:uid="{00000000-0005-0000-0000-0000ED040000}"/>
    <cellStyle name="Accent1 - 60% 3" xfId="332" xr:uid="{00000000-0005-0000-0000-0000EE040000}"/>
    <cellStyle name="Accent1 - 60% 4" xfId="333" xr:uid="{00000000-0005-0000-0000-0000EF040000}"/>
    <cellStyle name="Accent1 - 60% 5" xfId="334" xr:uid="{00000000-0005-0000-0000-0000F0040000}"/>
    <cellStyle name="Accent1 - 60% 6" xfId="335" xr:uid="{00000000-0005-0000-0000-0000F1040000}"/>
    <cellStyle name="Accent1 - 60% 7" xfId="336" xr:uid="{00000000-0005-0000-0000-0000F2040000}"/>
    <cellStyle name="Accent1 - 60% 8" xfId="337" xr:uid="{00000000-0005-0000-0000-0000F3040000}"/>
    <cellStyle name="Accent1 - 60% 9" xfId="338" xr:uid="{00000000-0005-0000-0000-0000F4040000}"/>
    <cellStyle name="Accent2" xfId="119" xr:uid="{00000000-0005-0000-0000-0000F5040000}"/>
    <cellStyle name="Accent2 - 20%" xfId="339" xr:uid="{00000000-0005-0000-0000-0000F6040000}"/>
    <cellStyle name="Accent2 - 20% 10" xfId="340" xr:uid="{00000000-0005-0000-0000-0000F7040000}"/>
    <cellStyle name="Accent2 - 20% 11" xfId="341" xr:uid="{00000000-0005-0000-0000-0000F8040000}"/>
    <cellStyle name="Accent2 - 20% 12" xfId="2714" xr:uid="{00000000-0005-0000-0000-0000F9040000}"/>
    <cellStyle name="Accent2 - 20% 13" xfId="2715" xr:uid="{00000000-0005-0000-0000-0000FA040000}"/>
    <cellStyle name="Accent2 - 20% 2" xfId="342" xr:uid="{00000000-0005-0000-0000-0000FB040000}"/>
    <cellStyle name="Accent2 - 20% 2 2" xfId="343" xr:uid="{00000000-0005-0000-0000-0000FC040000}"/>
    <cellStyle name="Accent2 - 20% 2 2 2" xfId="344" xr:uid="{00000000-0005-0000-0000-0000FD040000}"/>
    <cellStyle name="Accent2 - 20% 2 2 3" xfId="3673" xr:uid="{00000000-0005-0000-0000-0000FE040000}"/>
    <cellStyle name="Accent2 - 20% 3" xfId="345" xr:uid="{00000000-0005-0000-0000-0000FF040000}"/>
    <cellStyle name="Accent2 - 20% 3 2" xfId="2716" xr:uid="{00000000-0005-0000-0000-000000050000}"/>
    <cellStyle name="Accent2 - 20% 4" xfId="346" xr:uid="{00000000-0005-0000-0000-000001050000}"/>
    <cellStyle name="Accent2 - 20% 4 2" xfId="2717" xr:uid="{00000000-0005-0000-0000-000002050000}"/>
    <cellStyle name="Accent2 - 20% 5" xfId="347" xr:uid="{00000000-0005-0000-0000-000003050000}"/>
    <cellStyle name="Accent2 - 20% 5 2" xfId="2718" xr:uid="{00000000-0005-0000-0000-000004050000}"/>
    <cellStyle name="Accent2 - 20% 6" xfId="348" xr:uid="{00000000-0005-0000-0000-000005050000}"/>
    <cellStyle name="Accent2 - 20% 6 2" xfId="2720" xr:uid="{00000000-0005-0000-0000-000006050000}"/>
    <cellStyle name="Accent2 - 20% 6 3" xfId="2719" xr:uid="{00000000-0005-0000-0000-000007050000}"/>
    <cellStyle name="Accent2 - 20% 6 3 2" xfId="3672" xr:uid="{00000000-0005-0000-0000-000008050000}"/>
    <cellStyle name="Accent2 - 20% 7" xfId="349" xr:uid="{00000000-0005-0000-0000-000009050000}"/>
    <cellStyle name="Accent2 - 20% 8" xfId="350" xr:uid="{00000000-0005-0000-0000-00000A050000}"/>
    <cellStyle name="Accent2 - 20% 8 2" xfId="2721" xr:uid="{00000000-0005-0000-0000-00000B050000}"/>
    <cellStyle name="Accent2 - 20% 8 3" xfId="3671" xr:uid="{00000000-0005-0000-0000-00000C050000}"/>
    <cellStyle name="Accent2 - 20% 9" xfId="351" xr:uid="{00000000-0005-0000-0000-00000D050000}"/>
    <cellStyle name="Accent2 - 20%_Combinación de negocios - AA-IAMv3" xfId="2722" xr:uid="{00000000-0005-0000-0000-00000E050000}"/>
    <cellStyle name="Accent2 - 40%" xfId="352" xr:uid="{00000000-0005-0000-0000-00000F050000}"/>
    <cellStyle name="Accent2 - 40% 10" xfId="353" xr:uid="{00000000-0005-0000-0000-000010050000}"/>
    <cellStyle name="Accent2 - 40% 11" xfId="354" xr:uid="{00000000-0005-0000-0000-000011050000}"/>
    <cellStyle name="Accent2 - 40% 12" xfId="2723" xr:uid="{00000000-0005-0000-0000-000012050000}"/>
    <cellStyle name="Accent2 - 40% 13" xfId="2724" xr:uid="{00000000-0005-0000-0000-000013050000}"/>
    <cellStyle name="Accent2 - 40% 2" xfId="355" xr:uid="{00000000-0005-0000-0000-000014050000}"/>
    <cellStyle name="Accent2 - 40% 2 2" xfId="356" xr:uid="{00000000-0005-0000-0000-000015050000}"/>
    <cellStyle name="Accent2 - 40% 2 2 2" xfId="357" xr:uid="{00000000-0005-0000-0000-000016050000}"/>
    <cellStyle name="Accent2 - 40% 2 2 3" xfId="3670" xr:uid="{00000000-0005-0000-0000-000017050000}"/>
    <cellStyle name="Accent2 - 40% 3" xfId="358" xr:uid="{00000000-0005-0000-0000-000018050000}"/>
    <cellStyle name="Accent2 - 40% 3 2" xfId="2725" xr:uid="{00000000-0005-0000-0000-000019050000}"/>
    <cellStyle name="Accent2 - 40% 4" xfId="359" xr:uid="{00000000-0005-0000-0000-00001A050000}"/>
    <cellStyle name="Accent2 - 40% 4 2" xfId="2726" xr:uid="{00000000-0005-0000-0000-00001B050000}"/>
    <cellStyle name="Accent2 - 40% 5" xfId="360" xr:uid="{00000000-0005-0000-0000-00001C050000}"/>
    <cellStyle name="Accent2 - 40% 5 2" xfId="2727" xr:uid="{00000000-0005-0000-0000-00001D050000}"/>
    <cellStyle name="Accent2 - 40% 6" xfId="361" xr:uid="{00000000-0005-0000-0000-00001E050000}"/>
    <cellStyle name="Accent2 - 40% 6 2" xfId="2729" xr:uid="{00000000-0005-0000-0000-00001F050000}"/>
    <cellStyle name="Accent2 - 40% 6 3" xfId="2728" xr:uid="{00000000-0005-0000-0000-000020050000}"/>
    <cellStyle name="Accent2 - 40% 6 3 2" xfId="3669" xr:uid="{00000000-0005-0000-0000-000021050000}"/>
    <cellStyle name="Accent2 - 40% 7" xfId="362" xr:uid="{00000000-0005-0000-0000-000022050000}"/>
    <cellStyle name="Accent2 - 40% 8" xfId="363" xr:uid="{00000000-0005-0000-0000-000023050000}"/>
    <cellStyle name="Accent2 - 40% 8 2" xfId="2730" xr:uid="{00000000-0005-0000-0000-000024050000}"/>
    <cellStyle name="Accent2 - 40% 8 3" xfId="3668" xr:uid="{00000000-0005-0000-0000-000025050000}"/>
    <cellStyle name="Accent2 - 40% 9" xfId="364" xr:uid="{00000000-0005-0000-0000-000026050000}"/>
    <cellStyle name="Accent2 - 40%_Combinación de negocios - AA-IAMv3" xfId="2731" xr:uid="{00000000-0005-0000-0000-000027050000}"/>
    <cellStyle name="Accent2 - 60%" xfId="365" xr:uid="{00000000-0005-0000-0000-000028050000}"/>
    <cellStyle name="Accent2 - 60% 10" xfId="366" xr:uid="{00000000-0005-0000-0000-000029050000}"/>
    <cellStyle name="Accent2 - 60% 11" xfId="367" xr:uid="{00000000-0005-0000-0000-00002A050000}"/>
    <cellStyle name="Accent2 - 60% 2" xfId="368" xr:uid="{00000000-0005-0000-0000-00002B050000}"/>
    <cellStyle name="Accent2 - 60% 2 2" xfId="369" xr:uid="{00000000-0005-0000-0000-00002C050000}"/>
    <cellStyle name="Accent2 - 60% 2 2 2" xfId="370" xr:uid="{00000000-0005-0000-0000-00002D050000}"/>
    <cellStyle name="Accent2 - 60% 3" xfId="371" xr:uid="{00000000-0005-0000-0000-00002E050000}"/>
    <cellStyle name="Accent2 - 60% 4" xfId="372" xr:uid="{00000000-0005-0000-0000-00002F050000}"/>
    <cellStyle name="Accent2 - 60% 5" xfId="373" xr:uid="{00000000-0005-0000-0000-000030050000}"/>
    <cellStyle name="Accent2 - 60% 6" xfId="374" xr:uid="{00000000-0005-0000-0000-000031050000}"/>
    <cellStyle name="Accent2 - 60% 7" xfId="375" xr:uid="{00000000-0005-0000-0000-000032050000}"/>
    <cellStyle name="Accent2 - 60% 8" xfId="376" xr:uid="{00000000-0005-0000-0000-000033050000}"/>
    <cellStyle name="Accent2 - 60% 9" xfId="377" xr:uid="{00000000-0005-0000-0000-000034050000}"/>
    <cellStyle name="Accent3" xfId="120" xr:uid="{00000000-0005-0000-0000-000035050000}"/>
    <cellStyle name="Accent3 - 20%" xfId="378" xr:uid="{00000000-0005-0000-0000-000036050000}"/>
    <cellStyle name="Accent3 - 20% 10" xfId="379" xr:uid="{00000000-0005-0000-0000-000037050000}"/>
    <cellStyle name="Accent3 - 20% 11" xfId="380" xr:uid="{00000000-0005-0000-0000-000038050000}"/>
    <cellStyle name="Accent3 - 20% 12" xfId="2732" xr:uid="{00000000-0005-0000-0000-000039050000}"/>
    <cellStyle name="Accent3 - 20% 13" xfId="2733" xr:uid="{00000000-0005-0000-0000-00003A050000}"/>
    <cellStyle name="Accent3 - 20% 2" xfId="381" xr:uid="{00000000-0005-0000-0000-00003B050000}"/>
    <cellStyle name="Accent3 - 20% 2 2" xfId="382" xr:uid="{00000000-0005-0000-0000-00003C050000}"/>
    <cellStyle name="Accent3 - 20% 2 2 2" xfId="383" xr:uid="{00000000-0005-0000-0000-00003D050000}"/>
    <cellStyle name="Accent3 - 20% 2 2 3" xfId="3667" xr:uid="{00000000-0005-0000-0000-00003E050000}"/>
    <cellStyle name="Accent3 - 20% 3" xfId="384" xr:uid="{00000000-0005-0000-0000-00003F050000}"/>
    <cellStyle name="Accent3 - 20% 3 2" xfId="2734" xr:uid="{00000000-0005-0000-0000-000040050000}"/>
    <cellStyle name="Accent3 - 20% 4" xfId="385" xr:uid="{00000000-0005-0000-0000-000041050000}"/>
    <cellStyle name="Accent3 - 20% 4 2" xfId="2735" xr:uid="{00000000-0005-0000-0000-000042050000}"/>
    <cellStyle name="Accent3 - 20% 5" xfId="386" xr:uid="{00000000-0005-0000-0000-000043050000}"/>
    <cellStyle name="Accent3 - 20% 5 2" xfId="2736" xr:uid="{00000000-0005-0000-0000-000044050000}"/>
    <cellStyle name="Accent3 - 20% 6" xfId="387" xr:uid="{00000000-0005-0000-0000-000045050000}"/>
    <cellStyle name="Accent3 - 20% 6 2" xfId="2738" xr:uid="{00000000-0005-0000-0000-000046050000}"/>
    <cellStyle name="Accent3 - 20% 6 3" xfId="2737" xr:uid="{00000000-0005-0000-0000-000047050000}"/>
    <cellStyle name="Accent3 - 20% 6 3 2" xfId="3666" xr:uid="{00000000-0005-0000-0000-000048050000}"/>
    <cellStyle name="Accent3 - 20% 7" xfId="388" xr:uid="{00000000-0005-0000-0000-000049050000}"/>
    <cellStyle name="Accent3 - 20% 8" xfId="389" xr:uid="{00000000-0005-0000-0000-00004A050000}"/>
    <cellStyle name="Accent3 - 20% 8 2" xfId="2739" xr:uid="{00000000-0005-0000-0000-00004B050000}"/>
    <cellStyle name="Accent3 - 20% 8 3" xfId="3665" xr:uid="{00000000-0005-0000-0000-00004C050000}"/>
    <cellStyle name="Accent3 - 20% 9" xfId="390" xr:uid="{00000000-0005-0000-0000-00004D050000}"/>
    <cellStyle name="Accent3 - 20%_Combinación de negocios - AA-IAMv3" xfId="2740" xr:uid="{00000000-0005-0000-0000-00004E050000}"/>
    <cellStyle name="Accent3 - 40%" xfId="391" xr:uid="{00000000-0005-0000-0000-00004F050000}"/>
    <cellStyle name="Accent3 - 40% 10" xfId="392" xr:uid="{00000000-0005-0000-0000-000050050000}"/>
    <cellStyle name="Accent3 - 40% 11" xfId="393" xr:uid="{00000000-0005-0000-0000-000051050000}"/>
    <cellStyle name="Accent3 - 40% 12" xfId="2741" xr:uid="{00000000-0005-0000-0000-000052050000}"/>
    <cellStyle name="Accent3 - 40% 13" xfId="2742" xr:uid="{00000000-0005-0000-0000-000053050000}"/>
    <cellStyle name="Accent3 - 40% 2" xfId="394" xr:uid="{00000000-0005-0000-0000-000054050000}"/>
    <cellStyle name="Accent3 - 40% 2 2" xfId="395" xr:uid="{00000000-0005-0000-0000-000055050000}"/>
    <cellStyle name="Accent3 - 40% 2 2 2" xfId="396" xr:uid="{00000000-0005-0000-0000-000056050000}"/>
    <cellStyle name="Accent3 - 40% 2 2 3" xfId="3664" xr:uid="{00000000-0005-0000-0000-000057050000}"/>
    <cellStyle name="Accent3 - 40% 3" xfId="397" xr:uid="{00000000-0005-0000-0000-000058050000}"/>
    <cellStyle name="Accent3 - 40% 3 2" xfId="2743" xr:uid="{00000000-0005-0000-0000-000059050000}"/>
    <cellStyle name="Accent3 - 40% 4" xfId="398" xr:uid="{00000000-0005-0000-0000-00005A050000}"/>
    <cellStyle name="Accent3 - 40% 4 2" xfId="2744" xr:uid="{00000000-0005-0000-0000-00005B050000}"/>
    <cellStyle name="Accent3 - 40% 5" xfId="399" xr:uid="{00000000-0005-0000-0000-00005C050000}"/>
    <cellStyle name="Accent3 - 40% 5 2" xfId="2745" xr:uid="{00000000-0005-0000-0000-00005D050000}"/>
    <cellStyle name="Accent3 - 40% 6" xfId="400" xr:uid="{00000000-0005-0000-0000-00005E050000}"/>
    <cellStyle name="Accent3 - 40% 6 2" xfId="2747" xr:uid="{00000000-0005-0000-0000-00005F050000}"/>
    <cellStyle name="Accent3 - 40% 6 3" xfId="2746" xr:uid="{00000000-0005-0000-0000-000060050000}"/>
    <cellStyle name="Accent3 - 40% 6 3 2" xfId="3663" xr:uid="{00000000-0005-0000-0000-000061050000}"/>
    <cellStyle name="Accent3 - 40% 7" xfId="401" xr:uid="{00000000-0005-0000-0000-000062050000}"/>
    <cellStyle name="Accent3 - 40% 8" xfId="402" xr:uid="{00000000-0005-0000-0000-000063050000}"/>
    <cellStyle name="Accent3 - 40% 8 2" xfId="2748" xr:uid="{00000000-0005-0000-0000-000064050000}"/>
    <cellStyle name="Accent3 - 40% 8 3" xfId="3662" xr:uid="{00000000-0005-0000-0000-000065050000}"/>
    <cellStyle name="Accent3 - 40% 9" xfId="403" xr:uid="{00000000-0005-0000-0000-000066050000}"/>
    <cellStyle name="Accent3 - 40%_Combinación de negocios - AA-IAMv3" xfId="2749" xr:uid="{00000000-0005-0000-0000-000067050000}"/>
    <cellStyle name="Accent3 - 60%" xfId="404" xr:uid="{00000000-0005-0000-0000-000068050000}"/>
    <cellStyle name="Accent3 - 60% 10" xfId="405" xr:uid="{00000000-0005-0000-0000-000069050000}"/>
    <cellStyle name="Accent3 - 60% 11" xfId="406" xr:uid="{00000000-0005-0000-0000-00006A050000}"/>
    <cellStyle name="Accent3 - 60% 2" xfId="407" xr:uid="{00000000-0005-0000-0000-00006B050000}"/>
    <cellStyle name="Accent3 - 60% 2 2" xfId="408" xr:uid="{00000000-0005-0000-0000-00006C050000}"/>
    <cellStyle name="Accent3 - 60% 2 2 2" xfId="409" xr:uid="{00000000-0005-0000-0000-00006D050000}"/>
    <cellStyle name="Accent3 - 60% 3" xfId="410" xr:uid="{00000000-0005-0000-0000-00006E050000}"/>
    <cellStyle name="Accent3 - 60% 4" xfId="411" xr:uid="{00000000-0005-0000-0000-00006F050000}"/>
    <cellStyle name="Accent3 - 60% 5" xfId="412" xr:uid="{00000000-0005-0000-0000-000070050000}"/>
    <cellStyle name="Accent3 - 60% 6" xfId="413" xr:uid="{00000000-0005-0000-0000-000071050000}"/>
    <cellStyle name="Accent3 - 60% 7" xfId="414" xr:uid="{00000000-0005-0000-0000-000072050000}"/>
    <cellStyle name="Accent3 - 60% 8" xfId="415" xr:uid="{00000000-0005-0000-0000-000073050000}"/>
    <cellStyle name="Accent3 - 60% 9" xfId="416" xr:uid="{00000000-0005-0000-0000-000074050000}"/>
    <cellStyle name="Accent4" xfId="121" xr:uid="{00000000-0005-0000-0000-000075050000}"/>
    <cellStyle name="Accent4 - 20%" xfId="417" xr:uid="{00000000-0005-0000-0000-000076050000}"/>
    <cellStyle name="Accent4 - 20% 10" xfId="418" xr:uid="{00000000-0005-0000-0000-000077050000}"/>
    <cellStyle name="Accent4 - 20% 11" xfId="419" xr:uid="{00000000-0005-0000-0000-000078050000}"/>
    <cellStyle name="Accent4 - 20% 12" xfId="2750" xr:uid="{00000000-0005-0000-0000-000079050000}"/>
    <cellStyle name="Accent4 - 20% 13" xfId="2751" xr:uid="{00000000-0005-0000-0000-00007A050000}"/>
    <cellStyle name="Accent4 - 20% 2" xfId="420" xr:uid="{00000000-0005-0000-0000-00007B050000}"/>
    <cellStyle name="Accent4 - 20% 2 2" xfId="421" xr:uid="{00000000-0005-0000-0000-00007C050000}"/>
    <cellStyle name="Accent4 - 20% 2 2 2" xfId="422" xr:uid="{00000000-0005-0000-0000-00007D050000}"/>
    <cellStyle name="Accent4 - 20% 2 2 3" xfId="3661" xr:uid="{00000000-0005-0000-0000-00007E050000}"/>
    <cellStyle name="Accent4 - 20% 3" xfId="423" xr:uid="{00000000-0005-0000-0000-00007F050000}"/>
    <cellStyle name="Accent4 - 20% 3 2" xfId="2752" xr:uid="{00000000-0005-0000-0000-000080050000}"/>
    <cellStyle name="Accent4 - 20% 4" xfId="424" xr:uid="{00000000-0005-0000-0000-000081050000}"/>
    <cellStyle name="Accent4 - 20% 4 2" xfId="2753" xr:uid="{00000000-0005-0000-0000-000082050000}"/>
    <cellStyle name="Accent4 - 20% 5" xfId="425" xr:uid="{00000000-0005-0000-0000-000083050000}"/>
    <cellStyle name="Accent4 - 20% 5 2" xfId="2754" xr:uid="{00000000-0005-0000-0000-000084050000}"/>
    <cellStyle name="Accent4 - 20% 6" xfId="426" xr:uid="{00000000-0005-0000-0000-000085050000}"/>
    <cellStyle name="Accent4 - 20% 6 2" xfId="2756" xr:uid="{00000000-0005-0000-0000-000086050000}"/>
    <cellStyle name="Accent4 - 20% 6 3" xfId="2755" xr:uid="{00000000-0005-0000-0000-000087050000}"/>
    <cellStyle name="Accent4 - 20% 6 3 2" xfId="3660" xr:uid="{00000000-0005-0000-0000-000088050000}"/>
    <cellStyle name="Accent4 - 20% 7" xfId="427" xr:uid="{00000000-0005-0000-0000-000089050000}"/>
    <cellStyle name="Accent4 - 20% 8" xfId="428" xr:uid="{00000000-0005-0000-0000-00008A050000}"/>
    <cellStyle name="Accent4 - 20% 8 2" xfId="2757" xr:uid="{00000000-0005-0000-0000-00008B050000}"/>
    <cellStyle name="Accent4 - 20% 8 3" xfId="3659" xr:uid="{00000000-0005-0000-0000-00008C050000}"/>
    <cellStyle name="Accent4 - 20% 9" xfId="429" xr:uid="{00000000-0005-0000-0000-00008D050000}"/>
    <cellStyle name="Accent4 - 20%_Combinación de negocios - AA-IAMv3" xfId="2758" xr:uid="{00000000-0005-0000-0000-00008E050000}"/>
    <cellStyle name="Accent4 - 40%" xfId="430" xr:uid="{00000000-0005-0000-0000-00008F050000}"/>
    <cellStyle name="Accent4 - 40% 10" xfId="431" xr:uid="{00000000-0005-0000-0000-000090050000}"/>
    <cellStyle name="Accent4 - 40% 11" xfId="432" xr:uid="{00000000-0005-0000-0000-000091050000}"/>
    <cellStyle name="Accent4 - 40% 12" xfId="2759" xr:uid="{00000000-0005-0000-0000-000092050000}"/>
    <cellStyle name="Accent4 - 40% 13" xfId="2760" xr:uid="{00000000-0005-0000-0000-000093050000}"/>
    <cellStyle name="Accent4 - 40% 2" xfId="433" xr:uid="{00000000-0005-0000-0000-000094050000}"/>
    <cellStyle name="Accent4 - 40% 2 2" xfId="434" xr:uid="{00000000-0005-0000-0000-000095050000}"/>
    <cellStyle name="Accent4 - 40% 2 2 2" xfId="435" xr:uid="{00000000-0005-0000-0000-000096050000}"/>
    <cellStyle name="Accent4 - 40% 2 2 3" xfId="3658" xr:uid="{00000000-0005-0000-0000-000097050000}"/>
    <cellStyle name="Accent4 - 40% 3" xfId="436" xr:uid="{00000000-0005-0000-0000-000098050000}"/>
    <cellStyle name="Accent4 - 40% 3 2" xfId="2761" xr:uid="{00000000-0005-0000-0000-000099050000}"/>
    <cellStyle name="Accent4 - 40% 4" xfId="437" xr:uid="{00000000-0005-0000-0000-00009A050000}"/>
    <cellStyle name="Accent4 - 40% 4 2" xfId="2762" xr:uid="{00000000-0005-0000-0000-00009B050000}"/>
    <cellStyle name="Accent4 - 40% 5" xfId="438" xr:uid="{00000000-0005-0000-0000-00009C050000}"/>
    <cellStyle name="Accent4 - 40% 5 2" xfId="2763" xr:uid="{00000000-0005-0000-0000-00009D050000}"/>
    <cellStyle name="Accent4 - 40% 6" xfId="439" xr:uid="{00000000-0005-0000-0000-00009E050000}"/>
    <cellStyle name="Accent4 - 40% 6 2" xfId="2765" xr:uid="{00000000-0005-0000-0000-00009F050000}"/>
    <cellStyle name="Accent4 - 40% 6 3" xfId="2764" xr:uid="{00000000-0005-0000-0000-0000A0050000}"/>
    <cellStyle name="Accent4 - 40% 6 3 2" xfId="3657" xr:uid="{00000000-0005-0000-0000-0000A1050000}"/>
    <cellStyle name="Accent4 - 40% 7" xfId="440" xr:uid="{00000000-0005-0000-0000-0000A2050000}"/>
    <cellStyle name="Accent4 - 40% 8" xfId="441" xr:uid="{00000000-0005-0000-0000-0000A3050000}"/>
    <cellStyle name="Accent4 - 40% 8 2" xfId="2766" xr:uid="{00000000-0005-0000-0000-0000A4050000}"/>
    <cellStyle name="Accent4 - 40% 8 3" xfId="3656" xr:uid="{00000000-0005-0000-0000-0000A5050000}"/>
    <cellStyle name="Accent4 - 40% 9" xfId="442" xr:uid="{00000000-0005-0000-0000-0000A6050000}"/>
    <cellStyle name="Accent4 - 40%_Combinación de negocios - AA-IAMv3" xfId="2767" xr:uid="{00000000-0005-0000-0000-0000A7050000}"/>
    <cellStyle name="Accent4 - 60%" xfId="443" xr:uid="{00000000-0005-0000-0000-0000A8050000}"/>
    <cellStyle name="Accent4 - 60% 10" xfId="444" xr:uid="{00000000-0005-0000-0000-0000A9050000}"/>
    <cellStyle name="Accent4 - 60% 11" xfId="445" xr:uid="{00000000-0005-0000-0000-0000AA050000}"/>
    <cellStyle name="Accent4 - 60% 2" xfId="446" xr:uid="{00000000-0005-0000-0000-0000AB050000}"/>
    <cellStyle name="Accent4 - 60% 2 2" xfId="447" xr:uid="{00000000-0005-0000-0000-0000AC050000}"/>
    <cellStyle name="Accent4 - 60% 2 2 2" xfId="448" xr:uid="{00000000-0005-0000-0000-0000AD050000}"/>
    <cellStyle name="Accent4 - 60% 3" xfId="449" xr:uid="{00000000-0005-0000-0000-0000AE050000}"/>
    <cellStyle name="Accent4 - 60% 4" xfId="450" xr:uid="{00000000-0005-0000-0000-0000AF050000}"/>
    <cellStyle name="Accent4 - 60% 5" xfId="451" xr:uid="{00000000-0005-0000-0000-0000B0050000}"/>
    <cellStyle name="Accent4 - 60% 6" xfId="452" xr:uid="{00000000-0005-0000-0000-0000B1050000}"/>
    <cellStyle name="Accent4 - 60% 7" xfId="453" xr:uid="{00000000-0005-0000-0000-0000B2050000}"/>
    <cellStyle name="Accent4 - 60% 8" xfId="454" xr:uid="{00000000-0005-0000-0000-0000B3050000}"/>
    <cellStyle name="Accent4 - 60% 9" xfId="455" xr:uid="{00000000-0005-0000-0000-0000B4050000}"/>
    <cellStyle name="Accent5" xfId="122" xr:uid="{00000000-0005-0000-0000-0000B5050000}"/>
    <cellStyle name="Accent5 - 20%" xfId="456" xr:uid="{00000000-0005-0000-0000-0000B6050000}"/>
    <cellStyle name="Accent5 - 20% 10" xfId="457" xr:uid="{00000000-0005-0000-0000-0000B7050000}"/>
    <cellStyle name="Accent5 - 20% 11" xfId="458" xr:uid="{00000000-0005-0000-0000-0000B8050000}"/>
    <cellStyle name="Accent5 - 20% 12" xfId="2768" xr:uid="{00000000-0005-0000-0000-0000B9050000}"/>
    <cellStyle name="Accent5 - 20% 13" xfId="2769" xr:uid="{00000000-0005-0000-0000-0000BA050000}"/>
    <cellStyle name="Accent5 - 20% 2" xfId="459" xr:uid="{00000000-0005-0000-0000-0000BB050000}"/>
    <cellStyle name="Accent5 - 20% 2 2" xfId="460" xr:uid="{00000000-0005-0000-0000-0000BC050000}"/>
    <cellStyle name="Accent5 - 20% 2 2 2" xfId="461" xr:uid="{00000000-0005-0000-0000-0000BD050000}"/>
    <cellStyle name="Accent5 - 20% 2 2 3" xfId="3655" xr:uid="{00000000-0005-0000-0000-0000BE050000}"/>
    <cellStyle name="Accent5 - 20% 3" xfId="462" xr:uid="{00000000-0005-0000-0000-0000BF050000}"/>
    <cellStyle name="Accent5 - 20% 3 2" xfId="2770" xr:uid="{00000000-0005-0000-0000-0000C0050000}"/>
    <cellStyle name="Accent5 - 20% 4" xfId="463" xr:uid="{00000000-0005-0000-0000-0000C1050000}"/>
    <cellStyle name="Accent5 - 20% 4 2" xfId="2771" xr:uid="{00000000-0005-0000-0000-0000C2050000}"/>
    <cellStyle name="Accent5 - 20% 5" xfId="464" xr:uid="{00000000-0005-0000-0000-0000C3050000}"/>
    <cellStyle name="Accent5 - 20% 5 2" xfId="2772" xr:uid="{00000000-0005-0000-0000-0000C4050000}"/>
    <cellStyle name="Accent5 - 20% 6" xfId="465" xr:uid="{00000000-0005-0000-0000-0000C5050000}"/>
    <cellStyle name="Accent5 - 20% 6 2" xfId="2774" xr:uid="{00000000-0005-0000-0000-0000C6050000}"/>
    <cellStyle name="Accent5 - 20% 6 3" xfId="2773" xr:uid="{00000000-0005-0000-0000-0000C7050000}"/>
    <cellStyle name="Accent5 - 20% 6 3 2" xfId="3654" xr:uid="{00000000-0005-0000-0000-0000C8050000}"/>
    <cellStyle name="Accent5 - 20% 7" xfId="466" xr:uid="{00000000-0005-0000-0000-0000C9050000}"/>
    <cellStyle name="Accent5 - 20% 8" xfId="467" xr:uid="{00000000-0005-0000-0000-0000CA050000}"/>
    <cellStyle name="Accent5 - 20% 8 2" xfId="2775" xr:uid="{00000000-0005-0000-0000-0000CB050000}"/>
    <cellStyle name="Accent5 - 20% 8 3" xfId="3653" xr:uid="{00000000-0005-0000-0000-0000CC050000}"/>
    <cellStyle name="Accent5 - 20% 9" xfId="468" xr:uid="{00000000-0005-0000-0000-0000CD050000}"/>
    <cellStyle name="Accent5 - 20%_Combinación de negocios - AA-IAMv3" xfId="2776" xr:uid="{00000000-0005-0000-0000-0000CE050000}"/>
    <cellStyle name="Accent5 - 40%" xfId="469" xr:uid="{00000000-0005-0000-0000-0000CF050000}"/>
    <cellStyle name="Accent5 - 40% 2" xfId="470" xr:uid="{00000000-0005-0000-0000-0000D0050000}"/>
    <cellStyle name="Accent5 - 40% 2 2" xfId="2777" xr:uid="{00000000-0005-0000-0000-0000D1050000}"/>
    <cellStyle name="Accent5 - 40% 3" xfId="471" xr:uid="{00000000-0005-0000-0000-0000D2050000}"/>
    <cellStyle name="Accent5 - 40% 3 2" xfId="2778" xr:uid="{00000000-0005-0000-0000-0000D3050000}"/>
    <cellStyle name="Accent5 - 40% 4" xfId="472" xr:uid="{00000000-0005-0000-0000-0000D4050000}"/>
    <cellStyle name="Accent5 - 40% 4 2" xfId="2779" xr:uid="{00000000-0005-0000-0000-0000D5050000}"/>
    <cellStyle name="Accent5 - 40% 5" xfId="473" xr:uid="{00000000-0005-0000-0000-0000D6050000}"/>
    <cellStyle name="Accent5 - 40% 5 2" xfId="2780" xr:uid="{00000000-0005-0000-0000-0000D7050000}"/>
    <cellStyle name="Accent5 - 40% 6" xfId="474" xr:uid="{00000000-0005-0000-0000-0000D8050000}"/>
    <cellStyle name="Accent5 - 40% 6 2" xfId="2781" xr:uid="{00000000-0005-0000-0000-0000D9050000}"/>
    <cellStyle name="Accent5 - 40% 7" xfId="2782" xr:uid="{00000000-0005-0000-0000-0000DA050000}"/>
    <cellStyle name="Accent5 - 40% 8" xfId="2783" xr:uid="{00000000-0005-0000-0000-0000DB050000}"/>
    <cellStyle name="Accent5 - 40% 9" xfId="2784" xr:uid="{00000000-0005-0000-0000-0000DC050000}"/>
    <cellStyle name="Accent5 - 40%_Combinación de negocios - AA-IAMv3" xfId="2785" xr:uid="{00000000-0005-0000-0000-0000DD050000}"/>
    <cellStyle name="Accent5 - 60%" xfId="475" xr:uid="{00000000-0005-0000-0000-0000DE050000}"/>
    <cellStyle name="Accent5 - 60% 10" xfId="476" xr:uid="{00000000-0005-0000-0000-0000DF050000}"/>
    <cellStyle name="Accent5 - 60% 11" xfId="477" xr:uid="{00000000-0005-0000-0000-0000E0050000}"/>
    <cellStyle name="Accent5 - 60% 2" xfId="478" xr:uid="{00000000-0005-0000-0000-0000E1050000}"/>
    <cellStyle name="Accent5 - 60% 2 2" xfId="479" xr:uid="{00000000-0005-0000-0000-0000E2050000}"/>
    <cellStyle name="Accent5 - 60% 2 2 2" xfId="480" xr:uid="{00000000-0005-0000-0000-0000E3050000}"/>
    <cellStyle name="Accent5 - 60% 3" xfId="481" xr:uid="{00000000-0005-0000-0000-0000E4050000}"/>
    <cellStyle name="Accent5 - 60% 4" xfId="482" xr:uid="{00000000-0005-0000-0000-0000E5050000}"/>
    <cellStyle name="Accent5 - 60% 5" xfId="483" xr:uid="{00000000-0005-0000-0000-0000E6050000}"/>
    <cellStyle name="Accent5 - 60% 6" xfId="484" xr:uid="{00000000-0005-0000-0000-0000E7050000}"/>
    <cellStyle name="Accent5 - 60% 7" xfId="485" xr:uid="{00000000-0005-0000-0000-0000E8050000}"/>
    <cellStyle name="Accent5 - 60% 8" xfId="486" xr:uid="{00000000-0005-0000-0000-0000E9050000}"/>
    <cellStyle name="Accent5 - 60% 9" xfId="487" xr:uid="{00000000-0005-0000-0000-0000EA050000}"/>
    <cellStyle name="Accent6" xfId="123" xr:uid="{00000000-0005-0000-0000-0000EB050000}"/>
    <cellStyle name="Accent6 - 20%" xfId="488" xr:uid="{00000000-0005-0000-0000-0000EC050000}"/>
    <cellStyle name="Accent6 - 20% 2" xfId="489" xr:uid="{00000000-0005-0000-0000-0000ED050000}"/>
    <cellStyle name="Accent6 - 20% 2 2" xfId="2786" xr:uid="{00000000-0005-0000-0000-0000EE050000}"/>
    <cellStyle name="Accent6 - 20% 3" xfId="490" xr:uid="{00000000-0005-0000-0000-0000EF050000}"/>
    <cellStyle name="Accent6 - 20% 3 2" xfId="2787" xr:uid="{00000000-0005-0000-0000-0000F0050000}"/>
    <cellStyle name="Accent6 - 20% 4" xfId="491" xr:uid="{00000000-0005-0000-0000-0000F1050000}"/>
    <cellStyle name="Accent6 - 20% 4 2" xfId="2788" xr:uid="{00000000-0005-0000-0000-0000F2050000}"/>
    <cellStyle name="Accent6 - 20% 5" xfId="492" xr:uid="{00000000-0005-0000-0000-0000F3050000}"/>
    <cellStyle name="Accent6 - 20% 5 2" xfId="2789" xr:uid="{00000000-0005-0000-0000-0000F4050000}"/>
    <cellStyle name="Accent6 - 20% 6" xfId="493" xr:uid="{00000000-0005-0000-0000-0000F5050000}"/>
    <cellStyle name="Accent6 - 20% 6 2" xfId="2790" xr:uid="{00000000-0005-0000-0000-0000F6050000}"/>
    <cellStyle name="Accent6 - 20% 7" xfId="2791" xr:uid="{00000000-0005-0000-0000-0000F7050000}"/>
    <cellStyle name="Accent6 - 20% 8" xfId="2792" xr:uid="{00000000-0005-0000-0000-0000F8050000}"/>
    <cellStyle name="Accent6 - 20% 9" xfId="2793" xr:uid="{00000000-0005-0000-0000-0000F9050000}"/>
    <cellStyle name="Accent6 - 20%_Combinación de negocios - AA-IAMv3" xfId="2794" xr:uid="{00000000-0005-0000-0000-0000FA050000}"/>
    <cellStyle name="Accent6 - 40%" xfId="494" xr:uid="{00000000-0005-0000-0000-0000FB050000}"/>
    <cellStyle name="Accent6 - 40% 10" xfId="495" xr:uid="{00000000-0005-0000-0000-0000FC050000}"/>
    <cellStyle name="Accent6 - 40% 11" xfId="496" xr:uid="{00000000-0005-0000-0000-0000FD050000}"/>
    <cellStyle name="Accent6 - 40% 12" xfId="2795" xr:uid="{00000000-0005-0000-0000-0000FE050000}"/>
    <cellStyle name="Accent6 - 40% 13" xfId="2796" xr:uid="{00000000-0005-0000-0000-0000FF050000}"/>
    <cellStyle name="Accent6 - 40% 2" xfId="497" xr:uid="{00000000-0005-0000-0000-000000060000}"/>
    <cellStyle name="Accent6 - 40% 2 2" xfId="498" xr:uid="{00000000-0005-0000-0000-000001060000}"/>
    <cellStyle name="Accent6 - 40% 2 2 2" xfId="499" xr:uid="{00000000-0005-0000-0000-000002060000}"/>
    <cellStyle name="Accent6 - 40% 2 2 3" xfId="3652" xr:uid="{00000000-0005-0000-0000-000003060000}"/>
    <cellStyle name="Accent6 - 40% 3" xfId="500" xr:uid="{00000000-0005-0000-0000-000004060000}"/>
    <cellStyle name="Accent6 - 40% 3 2" xfId="2797" xr:uid="{00000000-0005-0000-0000-000005060000}"/>
    <cellStyle name="Accent6 - 40% 4" xfId="501" xr:uid="{00000000-0005-0000-0000-000006060000}"/>
    <cellStyle name="Accent6 - 40% 4 2" xfId="2798" xr:uid="{00000000-0005-0000-0000-000007060000}"/>
    <cellStyle name="Accent6 - 40% 5" xfId="502" xr:uid="{00000000-0005-0000-0000-000008060000}"/>
    <cellStyle name="Accent6 - 40% 5 2" xfId="2799" xr:uid="{00000000-0005-0000-0000-000009060000}"/>
    <cellStyle name="Accent6 - 40% 6" xfId="503" xr:uid="{00000000-0005-0000-0000-00000A060000}"/>
    <cellStyle name="Accent6 - 40% 6 2" xfId="2801" xr:uid="{00000000-0005-0000-0000-00000B060000}"/>
    <cellStyle name="Accent6 - 40% 6 3" xfId="2800" xr:uid="{00000000-0005-0000-0000-00000C060000}"/>
    <cellStyle name="Accent6 - 40% 6 3 2" xfId="3651" xr:uid="{00000000-0005-0000-0000-00000D060000}"/>
    <cellStyle name="Accent6 - 40% 7" xfId="504" xr:uid="{00000000-0005-0000-0000-00000E060000}"/>
    <cellStyle name="Accent6 - 40% 8" xfId="505" xr:uid="{00000000-0005-0000-0000-00000F060000}"/>
    <cellStyle name="Accent6 - 40% 8 2" xfId="2802" xr:uid="{00000000-0005-0000-0000-000010060000}"/>
    <cellStyle name="Accent6 - 40% 8 3" xfId="3650" xr:uid="{00000000-0005-0000-0000-000011060000}"/>
    <cellStyle name="Accent6 - 40% 9" xfId="506" xr:uid="{00000000-0005-0000-0000-000012060000}"/>
    <cellStyle name="Accent6 - 40%_Combinación de negocios - AA-IAMv3" xfId="2803" xr:uid="{00000000-0005-0000-0000-000013060000}"/>
    <cellStyle name="Accent6 - 60%" xfId="507" xr:uid="{00000000-0005-0000-0000-000014060000}"/>
    <cellStyle name="Accent6 - 60% 10" xfId="508" xr:uid="{00000000-0005-0000-0000-000015060000}"/>
    <cellStyle name="Accent6 - 60% 11" xfId="509" xr:uid="{00000000-0005-0000-0000-000016060000}"/>
    <cellStyle name="Accent6 - 60% 2" xfId="510" xr:uid="{00000000-0005-0000-0000-000017060000}"/>
    <cellStyle name="Accent6 - 60% 2 2" xfId="511" xr:uid="{00000000-0005-0000-0000-000018060000}"/>
    <cellStyle name="Accent6 - 60% 2 2 2" xfId="512" xr:uid="{00000000-0005-0000-0000-000019060000}"/>
    <cellStyle name="Accent6 - 60% 3" xfId="513" xr:uid="{00000000-0005-0000-0000-00001A060000}"/>
    <cellStyle name="Accent6 - 60% 4" xfId="514" xr:uid="{00000000-0005-0000-0000-00001B060000}"/>
    <cellStyle name="Accent6 - 60% 5" xfId="515" xr:uid="{00000000-0005-0000-0000-00001C060000}"/>
    <cellStyle name="Accent6 - 60% 6" xfId="516" xr:uid="{00000000-0005-0000-0000-00001D060000}"/>
    <cellStyle name="Accent6 - 60% 7" xfId="517" xr:uid="{00000000-0005-0000-0000-00001E060000}"/>
    <cellStyle name="Accent6 - 60% 8" xfId="518" xr:uid="{00000000-0005-0000-0000-00001F060000}"/>
    <cellStyle name="Accent6 - 60% 9" xfId="519" xr:uid="{00000000-0005-0000-0000-000020060000}"/>
    <cellStyle name="Akcent 1" xfId="124" xr:uid="{00000000-0005-0000-0000-000021060000}"/>
    <cellStyle name="Akcent 2" xfId="125" xr:uid="{00000000-0005-0000-0000-000022060000}"/>
    <cellStyle name="Akcent 3" xfId="126" xr:uid="{00000000-0005-0000-0000-000023060000}"/>
    <cellStyle name="Akcent 4" xfId="127" xr:uid="{00000000-0005-0000-0000-000024060000}"/>
    <cellStyle name="Akcent 5" xfId="128" xr:uid="{00000000-0005-0000-0000-000025060000}"/>
    <cellStyle name="Akcent 6" xfId="129" xr:uid="{00000000-0005-0000-0000-000026060000}"/>
    <cellStyle name="Bad" xfId="130" xr:uid="{00000000-0005-0000-0000-000027060000}"/>
    <cellStyle name="Buena 10" xfId="520" xr:uid="{00000000-0005-0000-0000-000028060000}"/>
    <cellStyle name="Buena 10 2" xfId="521" xr:uid="{00000000-0005-0000-0000-000029060000}"/>
    <cellStyle name="Buena 10 3" xfId="522" xr:uid="{00000000-0005-0000-0000-00002A060000}"/>
    <cellStyle name="Buena 10 4" xfId="523" xr:uid="{00000000-0005-0000-0000-00002B060000}"/>
    <cellStyle name="Buena 10 5" xfId="524" xr:uid="{00000000-0005-0000-0000-00002C060000}"/>
    <cellStyle name="Buena 10 6" xfId="3389" xr:uid="{00000000-0005-0000-0000-00002D060000}"/>
    <cellStyle name="Buena 10 7" xfId="3649" xr:uid="{00000000-0005-0000-0000-00002E060000}"/>
    <cellStyle name="Buena 10 8" xfId="3514" xr:uid="{00000000-0005-0000-0000-00002F060000}"/>
    <cellStyle name="Buena 11" xfId="525" xr:uid="{00000000-0005-0000-0000-000030060000}"/>
    <cellStyle name="Buena 12" xfId="526" xr:uid="{00000000-0005-0000-0000-000031060000}"/>
    <cellStyle name="Buena 13" xfId="527" xr:uid="{00000000-0005-0000-0000-000032060000}"/>
    <cellStyle name="Buena 14" xfId="528" xr:uid="{00000000-0005-0000-0000-000033060000}"/>
    <cellStyle name="Buena 2" xfId="529" xr:uid="{00000000-0005-0000-0000-000034060000}"/>
    <cellStyle name="Buena 2 2" xfId="530" xr:uid="{00000000-0005-0000-0000-000035060000}"/>
    <cellStyle name="Buena 2 3" xfId="531" xr:uid="{00000000-0005-0000-0000-000036060000}"/>
    <cellStyle name="Buena 2 4" xfId="532" xr:uid="{00000000-0005-0000-0000-000037060000}"/>
    <cellStyle name="Buena 2 5" xfId="533" xr:uid="{00000000-0005-0000-0000-000038060000}"/>
    <cellStyle name="Buena 2 6" xfId="534" xr:uid="{00000000-0005-0000-0000-000039060000}"/>
    <cellStyle name="Buena 2 7" xfId="3648" xr:uid="{00000000-0005-0000-0000-00003A060000}"/>
    <cellStyle name="Buena 3" xfId="535" xr:uid="{00000000-0005-0000-0000-00003B060000}"/>
    <cellStyle name="Buena 3 2" xfId="536" xr:uid="{00000000-0005-0000-0000-00003C060000}"/>
    <cellStyle name="Buena 3 3" xfId="537" xr:uid="{00000000-0005-0000-0000-00003D060000}"/>
    <cellStyle name="Buena 3 4" xfId="538" xr:uid="{00000000-0005-0000-0000-00003E060000}"/>
    <cellStyle name="Buena 3 5" xfId="539" xr:uid="{00000000-0005-0000-0000-00003F060000}"/>
    <cellStyle name="Buena 3 6" xfId="3647" xr:uid="{00000000-0005-0000-0000-000040060000}"/>
    <cellStyle name="Buena 3 7" xfId="4065" xr:uid="{00000000-0005-0000-0000-000041060000}"/>
    <cellStyle name="Buena 4" xfId="540" xr:uid="{00000000-0005-0000-0000-000042060000}"/>
    <cellStyle name="Buena 4 2" xfId="541" xr:uid="{00000000-0005-0000-0000-000043060000}"/>
    <cellStyle name="Buena 4 3" xfId="542" xr:uid="{00000000-0005-0000-0000-000044060000}"/>
    <cellStyle name="Buena 4 4" xfId="543" xr:uid="{00000000-0005-0000-0000-000045060000}"/>
    <cellStyle name="Buena 4 5" xfId="544" xr:uid="{00000000-0005-0000-0000-000046060000}"/>
    <cellStyle name="Buena 4 6" xfId="3646" xr:uid="{00000000-0005-0000-0000-000047060000}"/>
    <cellStyle name="Buena 5" xfId="545" xr:uid="{00000000-0005-0000-0000-000048060000}"/>
    <cellStyle name="Buena 5 2" xfId="546" xr:uid="{00000000-0005-0000-0000-000049060000}"/>
    <cellStyle name="Buena 5 3" xfId="547" xr:uid="{00000000-0005-0000-0000-00004A060000}"/>
    <cellStyle name="Buena 5 4" xfId="548" xr:uid="{00000000-0005-0000-0000-00004B060000}"/>
    <cellStyle name="Buena 5 5" xfId="549" xr:uid="{00000000-0005-0000-0000-00004C060000}"/>
    <cellStyle name="Buena 5 6" xfId="3645" xr:uid="{00000000-0005-0000-0000-00004D060000}"/>
    <cellStyle name="Buena 6" xfId="550" xr:uid="{00000000-0005-0000-0000-00004E060000}"/>
    <cellStyle name="Buena 6 2" xfId="551" xr:uid="{00000000-0005-0000-0000-00004F060000}"/>
    <cellStyle name="Buena 6 2 2" xfId="2804" xr:uid="{00000000-0005-0000-0000-000050060000}"/>
    <cellStyle name="Buena 6 2 3" xfId="3644" xr:uid="{00000000-0005-0000-0000-000051060000}"/>
    <cellStyle name="Buena 6 3" xfId="552" xr:uid="{00000000-0005-0000-0000-000052060000}"/>
    <cellStyle name="Buena 6 4" xfId="553" xr:uid="{00000000-0005-0000-0000-000053060000}"/>
    <cellStyle name="Buena 6 5" xfId="554" xr:uid="{00000000-0005-0000-0000-000054060000}"/>
    <cellStyle name="Buena 7" xfId="555" xr:uid="{00000000-0005-0000-0000-000055060000}"/>
    <cellStyle name="Buena 7 2" xfId="556" xr:uid="{00000000-0005-0000-0000-000056060000}"/>
    <cellStyle name="Buena 7 3" xfId="557" xr:uid="{00000000-0005-0000-0000-000057060000}"/>
    <cellStyle name="Buena 7 4" xfId="558" xr:uid="{00000000-0005-0000-0000-000058060000}"/>
    <cellStyle name="Buena 7 5" xfId="559" xr:uid="{00000000-0005-0000-0000-000059060000}"/>
    <cellStyle name="Buena 7 6" xfId="4066" xr:uid="{00000000-0005-0000-0000-00005A060000}"/>
    <cellStyle name="Buena 8" xfId="560" xr:uid="{00000000-0005-0000-0000-00005B060000}"/>
    <cellStyle name="Buena 8 2" xfId="561" xr:uid="{00000000-0005-0000-0000-00005C060000}"/>
    <cellStyle name="Buena 8 3" xfId="562" xr:uid="{00000000-0005-0000-0000-00005D060000}"/>
    <cellStyle name="Buena 8 4" xfId="563" xr:uid="{00000000-0005-0000-0000-00005E060000}"/>
    <cellStyle name="Buena 8 5" xfId="564" xr:uid="{00000000-0005-0000-0000-00005F060000}"/>
    <cellStyle name="Buena 8 6" xfId="4226" xr:uid="{00000000-0005-0000-0000-000060060000}"/>
    <cellStyle name="Buena 9" xfId="565" xr:uid="{00000000-0005-0000-0000-000061060000}"/>
    <cellStyle name="Buena 9 2" xfId="566" xr:uid="{00000000-0005-0000-0000-000062060000}"/>
    <cellStyle name="Buena 9 3" xfId="567" xr:uid="{00000000-0005-0000-0000-000063060000}"/>
    <cellStyle name="Buena 9 4" xfId="568" xr:uid="{00000000-0005-0000-0000-000064060000}"/>
    <cellStyle name="Buena 9 5" xfId="569" xr:uid="{00000000-0005-0000-0000-000065060000}"/>
    <cellStyle name="Buena 9 6" xfId="4307" xr:uid="{00000000-0005-0000-0000-000066060000}"/>
    <cellStyle name="Bueno" xfId="3289" builtinId="26" customBuiltin="1"/>
    <cellStyle name="Bueno 2" xfId="2651" xr:uid="{00000000-0005-0000-0000-000068060000}"/>
    <cellStyle name="Bueno 2 2" xfId="3968" xr:uid="{00000000-0005-0000-0000-000069060000}"/>
    <cellStyle name="Bueno 2 2 2" xfId="4425" xr:uid="{00000000-0005-0000-0000-00006A060000}"/>
    <cellStyle name="Bueno 3" xfId="131" xr:uid="{00000000-0005-0000-0000-00006B060000}"/>
    <cellStyle name="Bueno 3 2" xfId="4508" xr:uid="{00000000-0005-0000-0000-00006C060000}"/>
    <cellStyle name="Bueno 4" xfId="4475" xr:uid="{00000000-0005-0000-0000-00006D060000}"/>
    <cellStyle name="Bueno 5" xfId="4018" xr:uid="{00000000-0005-0000-0000-00006E060000}"/>
    <cellStyle name="Cabece - Estilo3" xfId="570" xr:uid="{00000000-0005-0000-0000-00006F060000}"/>
    <cellStyle name="Cabecera 1" xfId="571" xr:uid="{00000000-0005-0000-0000-000070060000}"/>
    <cellStyle name="Cabecera 2" xfId="572" xr:uid="{00000000-0005-0000-0000-000071060000}"/>
    <cellStyle name="Calculation" xfId="132" xr:uid="{00000000-0005-0000-0000-000072060000}"/>
    <cellStyle name="Calculation 2" xfId="2805" xr:uid="{00000000-0005-0000-0000-000073060000}"/>
    <cellStyle name="Calculation 3" xfId="4067" xr:uid="{00000000-0005-0000-0000-000074060000}"/>
    <cellStyle name="Cálculo" xfId="3293" builtinId="22" customBuiltin="1"/>
    <cellStyle name="Cálculo 10" xfId="573" xr:uid="{00000000-0005-0000-0000-000076060000}"/>
    <cellStyle name="Cálculo 10 2" xfId="574" xr:uid="{00000000-0005-0000-0000-000077060000}"/>
    <cellStyle name="Cálculo 10 2 2" xfId="2806" xr:uid="{00000000-0005-0000-0000-000078060000}"/>
    <cellStyle name="Cálculo 10 3" xfId="575" xr:uid="{00000000-0005-0000-0000-000079060000}"/>
    <cellStyle name="Cálculo 10 3 2" xfId="2807" xr:uid="{00000000-0005-0000-0000-00007A060000}"/>
    <cellStyle name="Cálculo 10 4" xfId="576" xr:uid="{00000000-0005-0000-0000-00007B060000}"/>
    <cellStyle name="Cálculo 10 4 2" xfId="2808" xr:uid="{00000000-0005-0000-0000-00007C060000}"/>
    <cellStyle name="Cálculo 10 5" xfId="577" xr:uid="{00000000-0005-0000-0000-00007D060000}"/>
    <cellStyle name="Cálculo 10 5 2" xfId="2809" xr:uid="{00000000-0005-0000-0000-00007E060000}"/>
    <cellStyle name="Cálculo 10 6" xfId="3390" xr:uid="{00000000-0005-0000-0000-00007F060000}"/>
    <cellStyle name="Cálculo 10 7" xfId="3643" xr:uid="{00000000-0005-0000-0000-000080060000}"/>
    <cellStyle name="Cálculo 10 8" xfId="3515" xr:uid="{00000000-0005-0000-0000-000081060000}"/>
    <cellStyle name="Cálculo 10 9" xfId="4430" xr:uid="{00000000-0005-0000-0000-000082060000}"/>
    <cellStyle name="Cálculo 11" xfId="578" xr:uid="{00000000-0005-0000-0000-000083060000}"/>
    <cellStyle name="Cálculo 11 2" xfId="3391" xr:uid="{00000000-0005-0000-0000-000084060000}"/>
    <cellStyle name="Cálculo 11 3" xfId="4509" xr:uid="{00000000-0005-0000-0000-000085060000}"/>
    <cellStyle name="Cálculo 12" xfId="579" xr:uid="{00000000-0005-0000-0000-000086060000}"/>
    <cellStyle name="Cálculo 12 2" xfId="3392" xr:uid="{00000000-0005-0000-0000-000087060000}"/>
    <cellStyle name="Cálculo 12 3" xfId="4019" xr:uid="{00000000-0005-0000-0000-000088060000}"/>
    <cellStyle name="Cálculo 13" xfId="580" xr:uid="{00000000-0005-0000-0000-000089060000}"/>
    <cellStyle name="Cálculo 13 2" xfId="3393" xr:uid="{00000000-0005-0000-0000-00008A060000}"/>
    <cellStyle name="Cálculo 14" xfId="581" xr:uid="{00000000-0005-0000-0000-00008B060000}"/>
    <cellStyle name="Cálculo 14 2" xfId="3394" xr:uid="{00000000-0005-0000-0000-00008C060000}"/>
    <cellStyle name="Cálculo 15" xfId="133" xr:uid="{00000000-0005-0000-0000-00008D060000}"/>
    <cellStyle name="Cálculo 16" xfId="3723" xr:uid="{00000000-0005-0000-0000-00008E060000}"/>
    <cellStyle name="Cálculo 2" xfId="582" xr:uid="{00000000-0005-0000-0000-00008F060000}"/>
    <cellStyle name="Cálculo 2 10" xfId="3969" xr:uid="{00000000-0005-0000-0000-000090060000}"/>
    <cellStyle name="Cálculo 2 2" xfId="583" xr:uid="{00000000-0005-0000-0000-000091060000}"/>
    <cellStyle name="Cálculo 2 2 2" xfId="2811" xr:uid="{00000000-0005-0000-0000-000092060000}"/>
    <cellStyle name="Cálculo 2 3" xfId="584" xr:uid="{00000000-0005-0000-0000-000093060000}"/>
    <cellStyle name="Cálculo 2 3 2" xfId="2812" xr:uid="{00000000-0005-0000-0000-000094060000}"/>
    <cellStyle name="Cálculo 2 4" xfId="585" xr:uid="{00000000-0005-0000-0000-000095060000}"/>
    <cellStyle name="Cálculo 2 4 2" xfId="2813" xr:uid="{00000000-0005-0000-0000-000096060000}"/>
    <cellStyle name="Cálculo 2 5" xfId="586" xr:uid="{00000000-0005-0000-0000-000097060000}"/>
    <cellStyle name="Cálculo 2 5 2" xfId="2814" xr:uid="{00000000-0005-0000-0000-000098060000}"/>
    <cellStyle name="Cálculo 2 6" xfId="587" xr:uid="{00000000-0005-0000-0000-000099060000}"/>
    <cellStyle name="Cálculo 2 6 2" xfId="2815" xr:uid="{00000000-0005-0000-0000-00009A060000}"/>
    <cellStyle name="Cálculo 2 7" xfId="2810" xr:uid="{00000000-0005-0000-0000-00009B060000}"/>
    <cellStyle name="Cálculo 2 7 2" xfId="3642" xr:uid="{00000000-0005-0000-0000-00009C060000}"/>
    <cellStyle name="Cálculo 2 8" xfId="3395" xr:uid="{00000000-0005-0000-0000-00009D060000}"/>
    <cellStyle name="Cálculo 2 9" xfId="3773" xr:uid="{00000000-0005-0000-0000-00009E060000}"/>
    <cellStyle name="Cálculo 3" xfId="588" xr:uid="{00000000-0005-0000-0000-00009F060000}"/>
    <cellStyle name="Cálculo 3 2" xfId="589" xr:uid="{00000000-0005-0000-0000-0000A0060000}"/>
    <cellStyle name="Cálculo 3 2 2" xfId="2817" xr:uid="{00000000-0005-0000-0000-0000A1060000}"/>
    <cellStyle name="Cálculo 3 3" xfId="590" xr:uid="{00000000-0005-0000-0000-0000A2060000}"/>
    <cellStyle name="Cálculo 3 3 2" xfId="2818" xr:uid="{00000000-0005-0000-0000-0000A3060000}"/>
    <cellStyle name="Cálculo 3 4" xfId="591" xr:uid="{00000000-0005-0000-0000-0000A4060000}"/>
    <cellStyle name="Cálculo 3 4 2" xfId="2819" xr:uid="{00000000-0005-0000-0000-0000A5060000}"/>
    <cellStyle name="Cálculo 3 5" xfId="592" xr:uid="{00000000-0005-0000-0000-0000A6060000}"/>
    <cellStyle name="Cálculo 3 5 2" xfId="2820" xr:uid="{00000000-0005-0000-0000-0000A7060000}"/>
    <cellStyle name="Cálculo 3 6" xfId="2816" xr:uid="{00000000-0005-0000-0000-0000A8060000}"/>
    <cellStyle name="Cálculo 3 6 2" xfId="3641" xr:uid="{00000000-0005-0000-0000-0000A9060000}"/>
    <cellStyle name="Cálculo 3 7" xfId="3396" xr:uid="{00000000-0005-0000-0000-0000AA060000}"/>
    <cellStyle name="Cálculo 3 8" xfId="4068" xr:uid="{00000000-0005-0000-0000-0000AB060000}"/>
    <cellStyle name="Cálculo 4" xfId="593" xr:uid="{00000000-0005-0000-0000-0000AC060000}"/>
    <cellStyle name="Cálculo 4 2" xfId="594" xr:uid="{00000000-0005-0000-0000-0000AD060000}"/>
    <cellStyle name="Cálculo 4 2 2" xfId="2822" xr:uid="{00000000-0005-0000-0000-0000AE060000}"/>
    <cellStyle name="Cálculo 4 3" xfId="595" xr:uid="{00000000-0005-0000-0000-0000AF060000}"/>
    <cellStyle name="Cálculo 4 3 2" xfId="2823" xr:uid="{00000000-0005-0000-0000-0000B0060000}"/>
    <cellStyle name="Cálculo 4 4" xfId="596" xr:uid="{00000000-0005-0000-0000-0000B1060000}"/>
    <cellStyle name="Cálculo 4 4 2" xfId="2824" xr:uid="{00000000-0005-0000-0000-0000B2060000}"/>
    <cellStyle name="Cálculo 4 5" xfId="597" xr:uid="{00000000-0005-0000-0000-0000B3060000}"/>
    <cellStyle name="Cálculo 4 5 2" xfId="2825" xr:uid="{00000000-0005-0000-0000-0000B4060000}"/>
    <cellStyle name="Cálculo 4 6" xfId="2821" xr:uid="{00000000-0005-0000-0000-0000B5060000}"/>
    <cellStyle name="Cálculo 4 6 2" xfId="3640" xr:uid="{00000000-0005-0000-0000-0000B6060000}"/>
    <cellStyle name="Cálculo 4 7" xfId="3397" xr:uid="{00000000-0005-0000-0000-0000B7060000}"/>
    <cellStyle name="Cálculo 4 8" xfId="4069" xr:uid="{00000000-0005-0000-0000-0000B8060000}"/>
    <cellStyle name="Cálculo 5" xfId="598" xr:uid="{00000000-0005-0000-0000-0000B9060000}"/>
    <cellStyle name="Cálculo 5 2" xfId="599" xr:uid="{00000000-0005-0000-0000-0000BA060000}"/>
    <cellStyle name="Cálculo 5 2 2" xfId="2827" xr:uid="{00000000-0005-0000-0000-0000BB060000}"/>
    <cellStyle name="Cálculo 5 3" xfId="600" xr:uid="{00000000-0005-0000-0000-0000BC060000}"/>
    <cellStyle name="Cálculo 5 3 2" xfId="2828" xr:uid="{00000000-0005-0000-0000-0000BD060000}"/>
    <cellStyle name="Cálculo 5 4" xfId="601" xr:uid="{00000000-0005-0000-0000-0000BE060000}"/>
    <cellStyle name="Cálculo 5 4 2" xfId="2829" xr:uid="{00000000-0005-0000-0000-0000BF060000}"/>
    <cellStyle name="Cálculo 5 5" xfId="602" xr:uid="{00000000-0005-0000-0000-0000C0060000}"/>
    <cellStyle name="Cálculo 5 5 2" xfId="2830" xr:uid="{00000000-0005-0000-0000-0000C1060000}"/>
    <cellStyle name="Cálculo 5 6" xfId="2826" xr:uid="{00000000-0005-0000-0000-0000C2060000}"/>
    <cellStyle name="Cálculo 5 6 2" xfId="3639" xr:uid="{00000000-0005-0000-0000-0000C3060000}"/>
    <cellStyle name="Cálculo 5 7" xfId="3398" xr:uid="{00000000-0005-0000-0000-0000C4060000}"/>
    <cellStyle name="Cálculo 5 8" xfId="4070" xr:uid="{00000000-0005-0000-0000-0000C5060000}"/>
    <cellStyle name="Cálculo 6" xfId="603" xr:uid="{00000000-0005-0000-0000-0000C6060000}"/>
    <cellStyle name="Cálculo 6 2" xfId="604" xr:uid="{00000000-0005-0000-0000-0000C7060000}"/>
    <cellStyle name="Cálculo 6 2 2" xfId="2832" xr:uid="{00000000-0005-0000-0000-0000C8060000}"/>
    <cellStyle name="Cálculo 6 3" xfId="605" xr:uid="{00000000-0005-0000-0000-0000C9060000}"/>
    <cellStyle name="Cálculo 6 3 2" xfId="2833" xr:uid="{00000000-0005-0000-0000-0000CA060000}"/>
    <cellStyle name="Cálculo 6 4" xfId="606" xr:uid="{00000000-0005-0000-0000-0000CB060000}"/>
    <cellStyle name="Cálculo 6 4 2" xfId="2834" xr:uid="{00000000-0005-0000-0000-0000CC060000}"/>
    <cellStyle name="Cálculo 6 5" xfId="607" xr:uid="{00000000-0005-0000-0000-0000CD060000}"/>
    <cellStyle name="Cálculo 6 5 2" xfId="2835" xr:uid="{00000000-0005-0000-0000-0000CE060000}"/>
    <cellStyle name="Cálculo 6 6" xfId="2831" xr:uid="{00000000-0005-0000-0000-0000CF060000}"/>
    <cellStyle name="Cálculo 6 7" xfId="4071" xr:uid="{00000000-0005-0000-0000-0000D0060000}"/>
    <cellStyle name="Cálculo 7" xfId="608" xr:uid="{00000000-0005-0000-0000-0000D1060000}"/>
    <cellStyle name="Cálculo 7 2" xfId="609" xr:uid="{00000000-0005-0000-0000-0000D2060000}"/>
    <cellStyle name="Cálculo 7 2 2" xfId="2837" xr:uid="{00000000-0005-0000-0000-0000D3060000}"/>
    <cellStyle name="Cálculo 7 3" xfId="610" xr:uid="{00000000-0005-0000-0000-0000D4060000}"/>
    <cellStyle name="Cálculo 7 3 2" xfId="2838" xr:uid="{00000000-0005-0000-0000-0000D5060000}"/>
    <cellStyle name="Cálculo 7 4" xfId="611" xr:uid="{00000000-0005-0000-0000-0000D6060000}"/>
    <cellStyle name="Cálculo 7 4 2" xfId="2839" xr:uid="{00000000-0005-0000-0000-0000D7060000}"/>
    <cellStyle name="Cálculo 7 5" xfId="612" xr:uid="{00000000-0005-0000-0000-0000D8060000}"/>
    <cellStyle name="Cálculo 7 5 2" xfId="2840" xr:uid="{00000000-0005-0000-0000-0000D9060000}"/>
    <cellStyle name="Cálculo 7 6" xfId="2836" xr:uid="{00000000-0005-0000-0000-0000DA060000}"/>
    <cellStyle name="Cálculo 7 7" xfId="4072" xr:uid="{00000000-0005-0000-0000-0000DB060000}"/>
    <cellStyle name="Cálculo 8" xfId="613" xr:uid="{00000000-0005-0000-0000-0000DC060000}"/>
    <cellStyle name="Cálculo 8 2" xfId="614" xr:uid="{00000000-0005-0000-0000-0000DD060000}"/>
    <cellStyle name="Cálculo 8 2 2" xfId="2842" xr:uid="{00000000-0005-0000-0000-0000DE060000}"/>
    <cellStyle name="Cálculo 8 3" xfId="615" xr:uid="{00000000-0005-0000-0000-0000DF060000}"/>
    <cellStyle name="Cálculo 8 3 2" xfId="2843" xr:uid="{00000000-0005-0000-0000-0000E0060000}"/>
    <cellStyle name="Cálculo 8 4" xfId="616" xr:uid="{00000000-0005-0000-0000-0000E1060000}"/>
    <cellStyle name="Cálculo 8 4 2" xfId="2844" xr:uid="{00000000-0005-0000-0000-0000E2060000}"/>
    <cellStyle name="Cálculo 8 5" xfId="617" xr:uid="{00000000-0005-0000-0000-0000E3060000}"/>
    <cellStyle name="Cálculo 8 5 2" xfId="2845" xr:uid="{00000000-0005-0000-0000-0000E4060000}"/>
    <cellStyle name="Cálculo 8 6" xfId="2841" xr:uid="{00000000-0005-0000-0000-0000E5060000}"/>
    <cellStyle name="Cálculo 8 7" xfId="4231" xr:uid="{00000000-0005-0000-0000-0000E6060000}"/>
    <cellStyle name="Cálculo 9" xfId="618" xr:uid="{00000000-0005-0000-0000-0000E7060000}"/>
    <cellStyle name="Cálculo 9 2" xfId="619" xr:uid="{00000000-0005-0000-0000-0000E8060000}"/>
    <cellStyle name="Cálculo 9 2 2" xfId="2847" xr:uid="{00000000-0005-0000-0000-0000E9060000}"/>
    <cellStyle name="Cálculo 9 3" xfId="620" xr:uid="{00000000-0005-0000-0000-0000EA060000}"/>
    <cellStyle name="Cálculo 9 3 2" xfId="2848" xr:uid="{00000000-0005-0000-0000-0000EB060000}"/>
    <cellStyle name="Cálculo 9 4" xfId="621" xr:uid="{00000000-0005-0000-0000-0000EC060000}"/>
    <cellStyle name="Cálculo 9 4 2" xfId="2849" xr:uid="{00000000-0005-0000-0000-0000ED060000}"/>
    <cellStyle name="Cálculo 9 5" xfId="622" xr:uid="{00000000-0005-0000-0000-0000EE060000}"/>
    <cellStyle name="Cálculo 9 5 2" xfId="2850" xr:uid="{00000000-0005-0000-0000-0000EF060000}"/>
    <cellStyle name="Cálculo 9 6" xfId="2846" xr:uid="{00000000-0005-0000-0000-0000F0060000}"/>
    <cellStyle name="Cálculo 9 7" xfId="4308" xr:uid="{00000000-0005-0000-0000-0000F1060000}"/>
    <cellStyle name="Celda de comprobación" xfId="3295" builtinId="23" customBuiltin="1"/>
    <cellStyle name="Celda de comprobación 10" xfId="623" xr:uid="{00000000-0005-0000-0000-0000F3060000}"/>
    <cellStyle name="Celda de comprobación 10 2" xfId="624" xr:uid="{00000000-0005-0000-0000-0000F4060000}"/>
    <cellStyle name="Celda de comprobación 10 3" xfId="625" xr:uid="{00000000-0005-0000-0000-0000F5060000}"/>
    <cellStyle name="Celda de comprobación 10 4" xfId="626" xr:uid="{00000000-0005-0000-0000-0000F6060000}"/>
    <cellStyle name="Celda de comprobación 10 5" xfId="627" xr:uid="{00000000-0005-0000-0000-0000F7060000}"/>
    <cellStyle name="Celda de comprobación 10 6" xfId="3399" xr:uid="{00000000-0005-0000-0000-0000F8060000}"/>
    <cellStyle name="Celda de comprobación 10 7" xfId="3638" xr:uid="{00000000-0005-0000-0000-0000F9060000}"/>
    <cellStyle name="Celda de comprobación 10 8" xfId="3516" xr:uid="{00000000-0005-0000-0000-0000FA060000}"/>
    <cellStyle name="Celda de comprobación 10 9" xfId="4432" xr:uid="{00000000-0005-0000-0000-0000FB060000}"/>
    <cellStyle name="Celda de comprobación 11" xfId="628" xr:uid="{00000000-0005-0000-0000-0000FC060000}"/>
    <cellStyle name="Celda de comprobación 12" xfId="629" xr:uid="{00000000-0005-0000-0000-0000FD060000}"/>
    <cellStyle name="Celda de comprobación 12 2" xfId="4020" xr:uid="{00000000-0005-0000-0000-0000FE060000}"/>
    <cellStyle name="Celda de comprobación 13" xfId="630" xr:uid="{00000000-0005-0000-0000-0000FF060000}"/>
    <cellStyle name="Celda de comprobación 14" xfId="631" xr:uid="{00000000-0005-0000-0000-000000070000}"/>
    <cellStyle name="Celda de comprobación 15" xfId="134" xr:uid="{00000000-0005-0000-0000-000001070000}"/>
    <cellStyle name="Celda de comprobación 2" xfId="632" xr:uid="{00000000-0005-0000-0000-000002070000}"/>
    <cellStyle name="Celda de comprobación 2 2" xfId="633" xr:uid="{00000000-0005-0000-0000-000003070000}"/>
    <cellStyle name="Celda de comprobación 2 3" xfId="634" xr:uid="{00000000-0005-0000-0000-000004070000}"/>
    <cellStyle name="Celda de comprobación 2 4" xfId="635" xr:uid="{00000000-0005-0000-0000-000005070000}"/>
    <cellStyle name="Celda de comprobación 2 5" xfId="636" xr:uid="{00000000-0005-0000-0000-000006070000}"/>
    <cellStyle name="Celda de comprobación 2 6" xfId="637" xr:uid="{00000000-0005-0000-0000-000007070000}"/>
    <cellStyle name="Celda de comprobación 2 7" xfId="3637" xr:uid="{00000000-0005-0000-0000-000008070000}"/>
    <cellStyle name="Celda de comprobación 2 8" xfId="3970" xr:uid="{00000000-0005-0000-0000-000009070000}"/>
    <cellStyle name="Celda de comprobación 3" xfId="638" xr:uid="{00000000-0005-0000-0000-00000A070000}"/>
    <cellStyle name="Celda de comprobación 3 2" xfId="639" xr:uid="{00000000-0005-0000-0000-00000B070000}"/>
    <cellStyle name="Celda de comprobación 3 3" xfId="640" xr:uid="{00000000-0005-0000-0000-00000C070000}"/>
    <cellStyle name="Celda de comprobación 3 4" xfId="641" xr:uid="{00000000-0005-0000-0000-00000D070000}"/>
    <cellStyle name="Celda de comprobación 3 5" xfId="642" xr:uid="{00000000-0005-0000-0000-00000E070000}"/>
    <cellStyle name="Celda de comprobación 3 6" xfId="3636" xr:uid="{00000000-0005-0000-0000-00000F070000}"/>
    <cellStyle name="Celda de comprobación 3 7" xfId="4073" xr:uid="{00000000-0005-0000-0000-000010070000}"/>
    <cellStyle name="Celda de comprobación 4" xfId="643" xr:uid="{00000000-0005-0000-0000-000011070000}"/>
    <cellStyle name="Celda de comprobación 4 2" xfId="644" xr:uid="{00000000-0005-0000-0000-000012070000}"/>
    <cellStyle name="Celda de comprobación 4 3" xfId="645" xr:uid="{00000000-0005-0000-0000-000013070000}"/>
    <cellStyle name="Celda de comprobación 4 4" xfId="646" xr:uid="{00000000-0005-0000-0000-000014070000}"/>
    <cellStyle name="Celda de comprobación 4 5" xfId="647" xr:uid="{00000000-0005-0000-0000-000015070000}"/>
    <cellStyle name="Celda de comprobación 4 6" xfId="3635" xr:uid="{00000000-0005-0000-0000-000016070000}"/>
    <cellStyle name="Celda de comprobación 5" xfId="648" xr:uid="{00000000-0005-0000-0000-000017070000}"/>
    <cellStyle name="Celda de comprobación 5 2" xfId="649" xr:uid="{00000000-0005-0000-0000-000018070000}"/>
    <cellStyle name="Celda de comprobación 5 3" xfId="650" xr:uid="{00000000-0005-0000-0000-000019070000}"/>
    <cellStyle name="Celda de comprobación 5 4" xfId="651" xr:uid="{00000000-0005-0000-0000-00001A070000}"/>
    <cellStyle name="Celda de comprobación 5 5" xfId="652" xr:uid="{00000000-0005-0000-0000-00001B070000}"/>
    <cellStyle name="Celda de comprobación 5 6" xfId="3634" xr:uid="{00000000-0005-0000-0000-00001C070000}"/>
    <cellStyle name="Celda de comprobación 6" xfId="653" xr:uid="{00000000-0005-0000-0000-00001D070000}"/>
    <cellStyle name="Celda de comprobación 6 2" xfId="654" xr:uid="{00000000-0005-0000-0000-00001E070000}"/>
    <cellStyle name="Celda de comprobación 6 3" xfId="655" xr:uid="{00000000-0005-0000-0000-00001F070000}"/>
    <cellStyle name="Celda de comprobación 6 4" xfId="656" xr:uid="{00000000-0005-0000-0000-000020070000}"/>
    <cellStyle name="Celda de comprobación 6 5" xfId="657" xr:uid="{00000000-0005-0000-0000-000021070000}"/>
    <cellStyle name="Celda de comprobación 7" xfId="658" xr:uid="{00000000-0005-0000-0000-000022070000}"/>
    <cellStyle name="Celda de comprobación 7 2" xfId="659" xr:uid="{00000000-0005-0000-0000-000023070000}"/>
    <cellStyle name="Celda de comprobación 7 3" xfId="660" xr:uid="{00000000-0005-0000-0000-000024070000}"/>
    <cellStyle name="Celda de comprobación 7 4" xfId="661" xr:uid="{00000000-0005-0000-0000-000025070000}"/>
    <cellStyle name="Celda de comprobación 7 5" xfId="662" xr:uid="{00000000-0005-0000-0000-000026070000}"/>
    <cellStyle name="Celda de comprobación 7 6" xfId="4074" xr:uid="{00000000-0005-0000-0000-000027070000}"/>
    <cellStyle name="Celda de comprobación 8" xfId="663" xr:uid="{00000000-0005-0000-0000-000028070000}"/>
    <cellStyle name="Celda de comprobación 8 2" xfId="664" xr:uid="{00000000-0005-0000-0000-000029070000}"/>
    <cellStyle name="Celda de comprobación 8 3" xfId="665" xr:uid="{00000000-0005-0000-0000-00002A070000}"/>
    <cellStyle name="Celda de comprobación 8 4" xfId="666" xr:uid="{00000000-0005-0000-0000-00002B070000}"/>
    <cellStyle name="Celda de comprobación 8 5" xfId="667" xr:uid="{00000000-0005-0000-0000-00002C070000}"/>
    <cellStyle name="Celda de comprobación 8 6" xfId="4233" xr:uid="{00000000-0005-0000-0000-00002D070000}"/>
    <cellStyle name="Celda de comprobación 9" xfId="668" xr:uid="{00000000-0005-0000-0000-00002E070000}"/>
    <cellStyle name="Celda de comprobación 9 2" xfId="669" xr:uid="{00000000-0005-0000-0000-00002F070000}"/>
    <cellStyle name="Celda de comprobación 9 3" xfId="670" xr:uid="{00000000-0005-0000-0000-000030070000}"/>
    <cellStyle name="Celda de comprobación 9 4" xfId="671" xr:uid="{00000000-0005-0000-0000-000031070000}"/>
    <cellStyle name="Celda de comprobación 9 5" xfId="672" xr:uid="{00000000-0005-0000-0000-000032070000}"/>
    <cellStyle name="Celda de comprobación 9 6" xfId="4309" xr:uid="{00000000-0005-0000-0000-000033070000}"/>
    <cellStyle name="Celda vinculada" xfId="3294" builtinId="24" customBuiltin="1"/>
    <cellStyle name="Celda vinculada 10" xfId="673" xr:uid="{00000000-0005-0000-0000-000035070000}"/>
    <cellStyle name="Celda vinculada 10 2" xfId="674" xr:uid="{00000000-0005-0000-0000-000036070000}"/>
    <cellStyle name="Celda vinculada 10 3" xfId="675" xr:uid="{00000000-0005-0000-0000-000037070000}"/>
    <cellStyle name="Celda vinculada 10 4" xfId="676" xr:uid="{00000000-0005-0000-0000-000038070000}"/>
    <cellStyle name="Celda vinculada 10 5" xfId="677" xr:uid="{00000000-0005-0000-0000-000039070000}"/>
    <cellStyle name="Celda vinculada 10 6" xfId="3400" xr:uid="{00000000-0005-0000-0000-00003A070000}"/>
    <cellStyle name="Celda vinculada 10 7" xfId="3633" xr:uid="{00000000-0005-0000-0000-00003B070000}"/>
    <cellStyle name="Celda vinculada 10 8" xfId="3517" xr:uid="{00000000-0005-0000-0000-00003C070000}"/>
    <cellStyle name="Celda vinculada 10 9" xfId="4431" xr:uid="{00000000-0005-0000-0000-00003D070000}"/>
    <cellStyle name="Celda vinculada 11" xfId="678" xr:uid="{00000000-0005-0000-0000-00003E070000}"/>
    <cellStyle name="Celda vinculada 12" xfId="679" xr:uid="{00000000-0005-0000-0000-00003F070000}"/>
    <cellStyle name="Celda vinculada 12 2" xfId="4021" xr:uid="{00000000-0005-0000-0000-000040070000}"/>
    <cellStyle name="Celda vinculada 13" xfId="680" xr:uid="{00000000-0005-0000-0000-000041070000}"/>
    <cellStyle name="Celda vinculada 14" xfId="681" xr:uid="{00000000-0005-0000-0000-000042070000}"/>
    <cellStyle name="Celda vinculada 15" xfId="135" xr:uid="{00000000-0005-0000-0000-000043070000}"/>
    <cellStyle name="Celda vinculada 2" xfId="682" xr:uid="{00000000-0005-0000-0000-000044070000}"/>
    <cellStyle name="Celda vinculada 2 2" xfId="683" xr:uid="{00000000-0005-0000-0000-000045070000}"/>
    <cellStyle name="Celda vinculada 2 3" xfId="684" xr:uid="{00000000-0005-0000-0000-000046070000}"/>
    <cellStyle name="Celda vinculada 2 4" xfId="685" xr:uid="{00000000-0005-0000-0000-000047070000}"/>
    <cellStyle name="Celda vinculada 2 5" xfId="686" xr:uid="{00000000-0005-0000-0000-000048070000}"/>
    <cellStyle name="Celda vinculada 2 6" xfId="687" xr:uid="{00000000-0005-0000-0000-000049070000}"/>
    <cellStyle name="Celda vinculada 2 7" xfId="3632" xr:uid="{00000000-0005-0000-0000-00004A070000}"/>
    <cellStyle name="Celda vinculada 3" xfId="688" xr:uid="{00000000-0005-0000-0000-00004B070000}"/>
    <cellStyle name="Celda vinculada 3 2" xfId="689" xr:uid="{00000000-0005-0000-0000-00004C070000}"/>
    <cellStyle name="Celda vinculada 3 3" xfId="690" xr:uid="{00000000-0005-0000-0000-00004D070000}"/>
    <cellStyle name="Celda vinculada 3 4" xfId="691" xr:uid="{00000000-0005-0000-0000-00004E070000}"/>
    <cellStyle name="Celda vinculada 3 5" xfId="692" xr:uid="{00000000-0005-0000-0000-00004F070000}"/>
    <cellStyle name="Celda vinculada 3 6" xfId="3631" xr:uid="{00000000-0005-0000-0000-000050070000}"/>
    <cellStyle name="Celda vinculada 3 7" xfId="4075" xr:uid="{00000000-0005-0000-0000-000051070000}"/>
    <cellStyle name="Celda vinculada 4" xfId="693" xr:uid="{00000000-0005-0000-0000-000052070000}"/>
    <cellStyle name="Celda vinculada 4 2" xfId="694" xr:uid="{00000000-0005-0000-0000-000053070000}"/>
    <cellStyle name="Celda vinculada 4 3" xfId="695" xr:uid="{00000000-0005-0000-0000-000054070000}"/>
    <cellStyle name="Celda vinculada 4 4" xfId="696" xr:uid="{00000000-0005-0000-0000-000055070000}"/>
    <cellStyle name="Celda vinculada 4 5" xfId="697" xr:uid="{00000000-0005-0000-0000-000056070000}"/>
    <cellStyle name="Celda vinculada 4 6" xfId="3630" xr:uid="{00000000-0005-0000-0000-000057070000}"/>
    <cellStyle name="Celda vinculada 5" xfId="698" xr:uid="{00000000-0005-0000-0000-000058070000}"/>
    <cellStyle name="Celda vinculada 5 2" xfId="699" xr:uid="{00000000-0005-0000-0000-000059070000}"/>
    <cellStyle name="Celda vinculada 5 3" xfId="700" xr:uid="{00000000-0005-0000-0000-00005A070000}"/>
    <cellStyle name="Celda vinculada 5 4" xfId="701" xr:uid="{00000000-0005-0000-0000-00005B070000}"/>
    <cellStyle name="Celda vinculada 5 5" xfId="702" xr:uid="{00000000-0005-0000-0000-00005C070000}"/>
    <cellStyle name="Celda vinculada 5 6" xfId="3629" xr:uid="{00000000-0005-0000-0000-00005D070000}"/>
    <cellStyle name="Celda vinculada 6" xfId="703" xr:uid="{00000000-0005-0000-0000-00005E070000}"/>
    <cellStyle name="Celda vinculada 6 2" xfId="704" xr:uid="{00000000-0005-0000-0000-00005F070000}"/>
    <cellStyle name="Celda vinculada 6 3" xfId="705" xr:uid="{00000000-0005-0000-0000-000060070000}"/>
    <cellStyle name="Celda vinculada 6 4" xfId="706" xr:uid="{00000000-0005-0000-0000-000061070000}"/>
    <cellStyle name="Celda vinculada 6 5" xfId="707" xr:uid="{00000000-0005-0000-0000-000062070000}"/>
    <cellStyle name="Celda vinculada 7" xfId="708" xr:uid="{00000000-0005-0000-0000-000063070000}"/>
    <cellStyle name="Celda vinculada 7 2" xfId="709" xr:uid="{00000000-0005-0000-0000-000064070000}"/>
    <cellStyle name="Celda vinculada 7 3" xfId="710" xr:uid="{00000000-0005-0000-0000-000065070000}"/>
    <cellStyle name="Celda vinculada 7 4" xfId="711" xr:uid="{00000000-0005-0000-0000-000066070000}"/>
    <cellStyle name="Celda vinculada 7 5" xfId="712" xr:uid="{00000000-0005-0000-0000-000067070000}"/>
    <cellStyle name="Celda vinculada 7 6" xfId="4076" xr:uid="{00000000-0005-0000-0000-000068070000}"/>
    <cellStyle name="Celda vinculada 8" xfId="713" xr:uid="{00000000-0005-0000-0000-000069070000}"/>
    <cellStyle name="Celda vinculada 8 2" xfId="714" xr:uid="{00000000-0005-0000-0000-00006A070000}"/>
    <cellStyle name="Celda vinculada 8 3" xfId="715" xr:uid="{00000000-0005-0000-0000-00006B070000}"/>
    <cellStyle name="Celda vinculada 8 4" xfId="716" xr:uid="{00000000-0005-0000-0000-00006C070000}"/>
    <cellStyle name="Celda vinculada 8 5" xfId="717" xr:uid="{00000000-0005-0000-0000-00006D070000}"/>
    <cellStyle name="Celda vinculada 8 6" xfId="4232" xr:uid="{00000000-0005-0000-0000-00006E070000}"/>
    <cellStyle name="Celda vinculada 9" xfId="718" xr:uid="{00000000-0005-0000-0000-00006F070000}"/>
    <cellStyle name="Celda vinculada 9 2" xfId="719" xr:uid="{00000000-0005-0000-0000-000070070000}"/>
    <cellStyle name="Celda vinculada 9 3" xfId="720" xr:uid="{00000000-0005-0000-0000-000071070000}"/>
    <cellStyle name="Celda vinculada 9 4" xfId="721" xr:uid="{00000000-0005-0000-0000-000072070000}"/>
    <cellStyle name="Celda vinculada 9 5" xfId="722" xr:uid="{00000000-0005-0000-0000-000073070000}"/>
    <cellStyle name="Celda vinculada 9 6" xfId="4310" xr:uid="{00000000-0005-0000-0000-000074070000}"/>
    <cellStyle name="Check Cell" xfId="136" xr:uid="{00000000-0005-0000-0000-000075070000}"/>
    <cellStyle name="Check Cell 2" xfId="723" xr:uid="{00000000-0005-0000-0000-000076070000}"/>
    <cellStyle name="Check Cell 3" xfId="724" xr:uid="{00000000-0005-0000-0000-000077070000}"/>
    <cellStyle name="Check Cell 4" xfId="725" xr:uid="{00000000-0005-0000-0000-000078070000}"/>
    <cellStyle name="Check Cell 5" xfId="726" xr:uid="{00000000-0005-0000-0000-000079070000}"/>
    <cellStyle name="Check Cell 6" xfId="2670" xr:uid="{00000000-0005-0000-0000-00007A070000}"/>
    <cellStyle name="Column_Title" xfId="727" xr:uid="{00000000-0005-0000-0000-00007B070000}"/>
    <cellStyle name="Comma  - Style1" xfId="728" xr:uid="{00000000-0005-0000-0000-00007C070000}"/>
    <cellStyle name="Comma  - Style2" xfId="729" xr:uid="{00000000-0005-0000-0000-00007D070000}"/>
    <cellStyle name="Comma  - Style3" xfId="730" xr:uid="{00000000-0005-0000-0000-00007E070000}"/>
    <cellStyle name="Comma  - Style4" xfId="731" xr:uid="{00000000-0005-0000-0000-00007F070000}"/>
    <cellStyle name="Comma  - Style5" xfId="732" xr:uid="{00000000-0005-0000-0000-000080070000}"/>
    <cellStyle name="Comma  - Style6" xfId="733" xr:uid="{00000000-0005-0000-0000-000081070000}"/>
    <cellStyle name="Comma  - Style7" xfId="734" xr:uid="{00000000-0005-0000-0000-000082070000}"/>
    <cellStyle name="Comma  - Style8" xfId="735" xr:uid="{00000000-0005-0000-0000-000083070000}"/>
    <cellStyle name="Comma [0]_Aguas Andinas 30.06.05" xfId="736" xr:uid="{00000000-0005-0000-0000-000084070000}"/>
    <cellStyle name="Comma_Agbar Chile S.A. dic 2004.(Def.)" xfId="737" xr:uid="{00000000-0005-0000-0000-000085070000}"/>
    <cellStyle name="Comma0" xfId="738" xr:uid="{00000000-0005-0000-0000-000086070000}"/>
    <cellStyle name="Dane wej?ciowe" xfId="739" xr:uid="{00000000-0005-0000-0000-000087070000}"/>
    <cellStyle name="Dane wej?ciowe 2" xfId="2851" xr:uid="{00000000-0005-0000-0000-000088070000}"/>
    <cellStyle name="Dane wejściowe" xfId="137" xr:uid="{00000000-0005-0000-0000-000089070000}"/>
    <cellStyle name="Dane wejściowe 2" xfId="2852" xr:uid="{00000000-0005-0000-0000-00008A070000}"/>
    <cellStyle name="Dane wejściowe 3" xfId="4077" xr:uid="{00000000-0005-0000-0000-00008B070000}"/>
    <cellStyle name="Dane wyj?ciowe" xfId="740" xr:uid="{00000000-0005-0000-0000-00008C070000}"/>
    <cellStyle name="Dane wyjściowe" xfId="138" xr:uid="{00000000-0005-0000-0000-00008D070000}"/>
    <cellStyle name="Dane wyjściowe 2" xfId="4078" xr:uid="{00000000-0005-0000-0000-00008E070000}"/>
    <cellStyle name="Date" xfId="741" xr:uid="{00000000-0005-0000-0000-00008F070000}"/>
    <cellStyle name="Dezimal [0]_FBA-6" xfId="742" xr:uid="{00000000-0005-0000-0000-000090070000}"/>
    <cellStyle name="Dezimal_FBA-6" xfId="743" xr:uid="{00000000-0005-0000-0000-000091070000}"/>
    <cellStyle name="Dia" xfId="744" xr:uid="{00000000-0005-0000-0000-000092070000}"/>
    <cellStyle name="Dobre" xfId="139" xr:uid="{00000000-0005-0000-0000-000093070000}"/>
    <cellStyle name="Emphasis 1" xfId="745" xr:uid="{00000000-0005-0000-0000-000094070000}"/>
    <cellStyle name="Emphasis 1 10" xfId="746" xr:uid="{00000000-0005-0000-0000-000095070000}"/>
    <cellStyle name="Emphasis 1 11" xfId="747" xr:uid="{00000000-0005-0000-0000-000096070000}"/>
    <cellStyle name="Emphasis 1 2" xfId="748" xr:uid="{00000000-0005-0000-0000-000097070000}"/>
    <cellStyle name="Emphasis 1 2 2" xfId="749" xr:uid="{00000000-0005-0000-0000-000098070000}"/>
    <cellStyle name="Emphasis 1 2 2 2" xfId="750" xr:uid="{00000000-0005-0000-0000-000099070000}"/>
    <cellStyle name="Emphasis 1 3" xfId="751" xr:uid="{00000000-0005-0000-0000-00009A070000}"/>
    <cellStyle name="Emphasis 1 4" xfId="752" xr:uid="{00000000-0005-0000-0000-00009B070000}"/>
    <cellStyle name="Emphasis 1 5" xfId="753" xr:uid="{00000000-0005-0000-0000-00009C070000}"/>
    <cellStyle name="Emphasis 1 6" xfId="754" xr:uid="{00000000-0005-0000-0000-00009D070000}"/>
    <cellStyle name="Emphasis 1 7" xfId="755" xr:uid="{00000000-0005-0000-0000-00009E070000}"/>
    <cellStyle name="Emphasis 1 8" xfId="756" xr:uid="{00000000-0005-0000-0000-00009F070000}"/>
    <cellStyle name="Emphasis 1 9" xfId="757" xr:uid="{00000000-0005-0000-0000-0000A0070000}"/>
    <cellStyle name="Emphasis 2" xfId="758" xr:uid="{00000000-0005-0000-0000-0000A1070000}"/>
    <cellStyle name="Emphasis 2 10" xfId="759" xr:uid="{00000000-0005-0000-0000-0000A2070000}"/>
    <cellStyle name="Emphasis 2 11" xfId="760" xr:uid="{00000000-0005-0000-0000-0000A3070000}"/>
    <cellStyle name="Emphasis 2 2" xfId="761" xr:uid="{00000000-0005-0000-0000-0000A4070000}"/>
    <cellStyle name="Emphasis 2 2 2" xfId="762" xr:uid="{00000000-0005-0000-0000-0000A5070000}"/>
    <cellStyle name="Emphasis 2 2 2 2" xfId="763" xr:uid="{00000000-0005-0000-0000-0000A6070000}"/>
    <cellStyle name="Emphasis 2 3" xfId="764" xr:uid="{00000000-0005-0000-0000-0000A7070000}"/>
    <cellStyle name="Emphasis 2 4" xfId="765" xr:uid="{00000000-0005-0000-0000-0000A8070000}"/>
    <cellStyle name="Emphasis 2 5" xfId="766" xr:uid="{00000000-0005-0000-0000-0000A9070000}"/>
    <cellStyle name="Emphasis 2 6" xfId="767" xr:uid="{00000000-0005-0000-0000-0000AA070000}"/>
    <cellStyle name="Emphasis 2 7" xfId="768" xr:uid="{00000000-0005-0000-0000-0000AB070000}"/>
    <cellStyle name="Emphasis 2 8" xfId="769" xr:uid="{00000000-0005-0000-0000-0000AC070000}"/>
    <cellStyle name="Emphasis 2 9" xfId="770" xr:uid="{00000000-0005-0000-0000-0000AD070000}"/>
    <cellStyle name="Emphasis 3" xfId="771" xr:uid="{00000000-0005-0000-0000-0000AE070000}"/>
    <cellStyle name="Encabez1" xfId="772" xr:uid="{00000000-0005-0000-0000-0000AF070000}"/>
    <cellStyle name="Encabez2" xfId="773" xr:uid="{00000000-0005-0000-0000-0000B0070000}"/>
    <cellStyle name="Encabezado 1" xfId="3285" builtinId="16" customBuiltin="1"/>
    <cellStyle name="Encabezado 1 2" xfId="2652" xr:uid="{00000000-0005-0000-0000-0000B2070000}"/>
    <cellStyle name="Encabezado 1 2 2" xfId="4424" xr:uid="{00000000-0005-0000-0000-0000B3070000}"/>
    <cellStyle name="Encabezado 1 3" xfId="182" xr:uid="{00000000-0005-0000-0000-0000B4070000}"/>
    <cellStyle name="Encabezado 1 3 2" xfId="4519" xr:uid="{00000000-0005-0000-0000-0000B5070000}"/>
    <cellStyle name="Encabezado 1 4" xfId="4474" xr:uid="{00000000-0005-0000-0000-0000B6070000}"/>
    <cellStyle name="Encabezado 4" xfId="3288" builtinId="19" customBuiltin="1"/>
    <cellStyle name="Encabezado 4 10" xfId="774" xr:uid="{00000000-0005-0000-0000-0000B8070000}"/>
    <cellStyle name="Encabezado 4 10 2" xfId="775" xr:uid="{00000000-0005-0000-0000-0000B9070000}"/>
    <cellStyle name="Encabezado 4 10 3" xfId="776" xr:uid="{00000000-0005-0000-0000-0000BA070000}"/>
    <cellStyle name="Encabezado 4 10 4" xfId="777" xr:uid="{00000000-0005-0000-0000-0000BB070000}"/>
    <cellStyle name="Encabezado 4 10 5" xfId="778" xr:uid="{00000000-0005-0000-0000-0000BC070000}"/>
    <cellStyle name="Encabezado 4 10 6" xfId="3628" xr:uid="{00000000-0005-0000-0000-0000BD070000}"/>
    <cellStyle name="Encabezado 4 10 7" xfId="3518" xr:uid="{00000000-0005-0000-0000-0000BE070000}"/>
    <cellStyle name="Encabezado 4 11" xfId="779" xr:uid="{00000000-0005-0000-0000-0000BF070000}"/>
    <cellStyle name="Encabezado 4 12" xfId="780" xr:uid="{00000000-0005-0000-0000-0000C0070000}"/>
    <cellStyle name="Encabezado 4 13" xfId="781" xr:uid="{00000000-0005-0000-0000-0000C1070000}"/>
    <cellStyle name="Encabezado 4 14" xfId="782" xr:uid="{00000000-0005-0000-0000-0000C2070000}"/>
    <cellStyle name="Encabezado 4 15" xfId="140" xr:uid="{00000000-0005-0000-0000-0000C3070000}"/>
    <cellStyle name="Encabezado 4 2" xfId="783" xr:uid="{00000000-0005-0000-0000-0000C4070000}"/>
    <cellStyle name="Encabezado 4 2 2" xfId="784" xr:uid="{00000000-0005-0000-0000-0000C5070000}"/>
    <cellStyle name="Encabezado 4 2 3" xfId="785" xr:uid="{00000000-0005-0000-0000-0000C6070000}"/>
    <cellStyle name="Encabezado 4 2 4" xfId="786" xr:uid="{00000000-0005-0000-0000-0000C7070000}"/>
    <cellStyle name="Encabezado 4 2 5" xfId="787" xr:uid="{00000000-0005-0000-0000-0000C8070000}"/>
    <cellStyle name="Encabezado 4 2 6" xfId="788" xr:uid="{00000000-0005-0000-0000-0000C9070000}"/>
    <cellStyle name="Encabezado 4 3" xfId="789" xr:uid="{00000000-0005-0000-0000-0000CA070000}"/>
    <cellStyle name="Encabezado 4 3 2" xfId="790" xr:uid="{00000000-0005-0000-0000-0000CB070000}"/>
    <cellStyle name="Encabezado 4 3 3" xfId="791" xr:uid="{00000000-0005-0000-0000-0000CC070000}"/>
    <cellStyle name="Encabezado 4 3 4" xfId="792" xr:uid="{00000000-0005-0000-0000-0000CD070000}"/>
    <cellStyle name="Encabezado 4 3 5" xfId="793" xr:uid="{00000000-0005-0000-0000-0000CE070000}"/>
    <cellStyle name="Encabezado 4 3 6" xfId="4079" xr:uid="{00000000-0005-0000-0000-0000CF070000}"/>
    <cellStyle name="Encabezado 4 4" xfId="794" xr:uid="{00000000-0005-0000-0000-0000D0070000}"/>
    <cellStyle name="Encabezado 4 4 2" xfId="795" xr:uid="{00000000-0005-0000-0000-0000D1070000}"/>
    <cellStyle name="Encabezado 4 4 3" xfId="796" xr:uid="{00000000-0005-0000-0000-0000D2070000}"/>
    <cellStyle name="Encabezado 4 4 4" xfId="797" xr:uid="{00000000-0005-0000-0000-0000D3070000}"/>
    <cellStyle name="Encabezado 4 4 5" xfId="798" xr:uid="{00000000-0005-0000-0000-0000D4070000}"/>
    <cellStyle name="Encabezado 4 5" xfId="799" xr:uid="{00000000-0005-0000-0000-0000D5070000}"/>
    <cellStyle name="Encabezado 4 5 2" xfId="800" xr:uid="{00000000-0005-0000-0000-0000D6070000}"/>
    <cellStyle name="Encabezado 4 5 3" xfId="801" xr:uid="{00000000-0005-0000-0000-0000D7070000}"/>
    <cellStyle name="Encabezado 4 5 4" xfId="802" xr:uid="{00000000-0005-0000-0000-0000D8070000}"/>
    <cellStyle name="Encabezado 4 5 5" xfId="803" xr:uid="{00000000-0005-0000-0000-0000D9070000}"/>
    <cellStyle name="Encabezado 4 6" xfId="804" xr:uid="{00000000-0005-0000-0000-0000DA070000}"/>
    <cellStyle name="Encabezado 4 6 2" xfId="805" xr:uid="{00000000-0005-0000-0000-0000DB070000}"/>
    <cellStyle name="Encabezado 4 6 3" xfId="806" xr:uid="{00000000-0005-0000-0000-0000DC070000}"/>
    <cellStyle name="Encabezado 4 6 4" xfId="807" xr:uid="{00000000-0005-0000-0000-0000DD070000}"/>
    <cellStyle name="Encabezado 4 6 5" xfId="808" xr:uid="{00000000-0005-0000-0000-0000DE070000}"/>
    <cellStyle name="Encabezado 4 7" xfId="809" xr:uid="{00000000-0005-0000-0000-0000DF070000}"/>
    <cellStyle name="Encabezado 4 7 2" xfId="810" xr:uid="{00000000-0005-0000-0000-0000E0070000}"/>
    <cellStyle name="Encabezado 4 7 3" xfId="811" xr:uid="{00000000-0005-0000-0000-0000E1070000}"/>
    <cellStyle name="Encabezado 4 7 4" xfId="812" xr:uid="{00000000-0005-0000-0000-0000E2070000}"/>
    <cellStyle name="Encabezado 4 7 5" xfId="813" xr:uid="{00000000-0005-0000-0000-0000E3070000}"/>
    <cellStyle name="Encabezado 4 8" xfId="814" xr:uid="{00000000-0005-0000-0000-0000E4070000}"/>
    <cellStyle name="Encabezado 4 8 2" xfId="815" xr:uid="{00000000-0005-0000-0000-0000E5070000}"/>
    <cellStyle name="Encabezado 4 8 3" xfId="816" xr:uid="{00000000-0005-0000-0000-0000E6070000}"/>
    <cellStyle name="Encabezado 4 8 4" xfId="817" xr:uid="{00000000-0005-0000-0000-0000E7070000}"/>
    <cellStyle name="Encabezado 4 8 5" xfId="818" xr:uid="{00000000-0005-0000-0000-0000E8070000}"/>
    <cellStyle name="Encabezado 4 8 6" xfId="4225" xr:uid="{00000000-0005-0000-0000-0000E9070000}"/>
    <cellStyle name="Encabezado 4 9" xfId="819" xr:uid="{00000000-0005-0000-0000-0000EA070000}"/>
    <cellStyle name="Encabezado 4 9 2" xfId="820" xr:uid="{00000000-0005-0000-0000-0000EB070000}"/>
    <cellStyle name="Encabezado 4 9 3" xfId="821" xr:uid="{00000000-0005-0000-0000-0000EC070000}"/>
    <cellStyle name="Encabezado 4 9 4" xfId="822" xr:uid="{00000000-0005-0000-0000-0000ED070000}"/>
    <cellStyle name="Encabezado 4 9 5" xfId="823" xr:uid="{00000000-0005-0000-0000-0000EE070000}"/>
    <cellStyle name="Énfasis1" xfId="3300" builtinId="29" customBuiltin="1"/>
    <cellStyle name="Énfasis1 10" xfId="824" xr:uid="{00000000-0005-0000-0000-0000F0070000}"/>
    <cellStyle name="Énfasis1 10 2" xfId="825" xr:uid="{00000000-0005-0000-0000-0000F1070000}"/>
    <cellStyle name="Énfasis1 10 3" xfId="826" xr:uid="{00000000-0005-0000-0000-0000F2070000}"/>
    <cellStyle name="Énfasis1 10 4" xfId="827" xr:uid="{00000000-0005-0000-0000-0000F3070000}"/>
    <cellStyle name="Énfasis1 10 5" xfId="828" xr:uid="{00000000-0005-0000-0000-0000F4070000}"/>
    <cellStyle name="Énfasis1 10 6" xfId="3626" xr:uid="{00000000-0005-0000-0000-0000F5070000}"/>
    <cellStyle name="Énfasis1 10 7" xfId="3519" xr:uid="{00000000-0005-0000-0000-0000F6070000}"/>
    <cellStyle name="Énfasis1 10 8" xfId="4437" xr:uid="{00000000-0005-0000-0000-0000F7070000}"/>
    <cellStyle name="Énfasis1 11" xfId="829" xr:uid="{00000000-0005-0000-0000-0000F8070000}"/>
    <cellStyle name="Énfasis1 12" xfId="830" xr:uid="{00000000-0005-0000-0000-0000F9070000}"/>
    <cellStyle name="Énfasis1 13" xfId="831" xr:uid="{00000000-0005-0000-0000-0000FA070000}"/>
    <cellStyle name="Énfasis1 14" xfId="832" xr:uid="{00000000-0005-0000-0000-0000FB070000}"/>
    <cellStyle name="Énfasis1 15" xfId="141" xr:uid="{00000000-0005-0000-0000-0000FC070000}"/>
    <cellStyle name="Énfasis1 2" xfId="833" xr:uid="{00000000-0005-0000-0000-0000FD070000}"/>
    <cellStyle name="Énfasis1 2 2" xfId="834" xr:uid="{00000000-0005-0000-0000-0000FE070000}"/>
    <cellStyle name="Énfasis1 2 3" xfId="835" xr:uid="{00000000-0005-0000-0000-0000FF070000}"/>
    <cellStyle name="Énfasis1 2 4" xfId="836" xr:uid="{00000000-0005-0000-0000-000000080000}"/>
    <cellStyle name="Énfasis1 2 5" xfId="837" xr:uid="{00000000-0005-0000-0000-000001080000}"/>
    <cellStyle name="Énfasis1 2 6" xfId="838" xr:uid="{00000000-0005-0000-0000-000002080000}"/>
    <cellStyle name="Énfasis1 2 7" xfId="3971" xr:uid="{00000000-0005-0000-0000-000003080000}"/>
    <cellStyle name="Énfasis1 3" xfId="839" xr:uid="{00000000-0005-0000-0000-000004080000}"/>
    <cellStyle name="Énfasis1 3 2" xfId="840" xr:uid="{00000000-0005-0000-0000-000005080000}"/>
    <cellStyle name="Énfasis1 3 3" xfId="841" xr:uid="{00000000-0005-0000-0000-000006080000}"/>
    <cellStyle name="Énfasis1 3 4" xfId="842" xr:uid="{00000000-0005-0000-0000-000007080000}"/>
    <cellStyle name="Énfasis1 3 5" xfId="843" xr:uid="{00000000-0005-0000-0000-000008080000}"/>
    <cellStyle name="Énfasis1 3 6" xfId="4080" xr:uid="{00000000-0005-0000-0000-000009080000}"/>
    <cellStyle name="Énfasis1 4" xfId="844" xr:uid="{00000000-0005-0000-0000-00000A080000}"/>
    <cellStyle name="Énfasis1 4 2" xfId="845" xr:uid="{00000000-0005-0000-0000-00000B080000}"/>
    <cellStyle name="Énfasis1 4 3" xfId="846" xr:uid="{00000000-0005-0000-0000-00000C080000}"/>
    <cellStyle name="Énfasis1 4 4" xfId="847" xr:uid="{00000000-0005-0000-0000-00000D080000}"/>
    <cellStyle name="Énfasis1 4 5" xfId="848" xr:uid="{00000000-0005-0000-0000-00000E080000}"/>
    <cellStyle name="Énfasis1 5" xfId="849" xr:uid="{00000000-0005-0000-0000-00000F080000}"/>
    <cellStyle name="Énfasis1 5 2" xfId="850" xr:uid="{00000000-0005-0000-0000-000010080000}"/>
    <cellStyle name="Énfasis1 5 3" xfId="851" xr:uid="{00000000-0005-0000-0000-000011080000}"/>
    <cellStyle name="Énfasis1 5 4" xfId="852" xr:uid="{00000000-0005-0000-0000-000012080000}"/>
    <cellStyle name="Énfasis1 5 5" xfId="853" xr:uid="{00000000-0005-0000-0000-000013080000}"/>
    <cellStyle name="Énfasis1 6" xfId="854" xr:uid="{00000000-0005-0000-0000-000014080000}"/>
    <cellStyle name="Énfasis1 6 2" xfId="855" xr:uid="{00000000-0005-0000-0000-000015080000}"/>
    <cellStyle name="Énfasis1 6 3" xfId="856" xr:uid="{00000000-0005-0000-0000-000016080000}"/>
    <cellStyle name="Énfasis1 6 4" xfId="857" xr:uid="{00000000-0005-0000-0000-000017080000}"/>
    <cellStyle name="Énfasis1 6 5" xfId="858" xr:uid="{00000000-0005-0000-0000-000018080000}"/>
    <cellStyle name="Énfasis1 7" xfId="859" xr:uid="{00000000-0005-0000-0000-000019080000}"/>
    <cellStyle name="Énfasis1 7 2" xfId="860" xr:uid="{00000000-0005-0000-0000-00001A080000}"/>
    <cellStyle name="Énfasis1 7 3" xfId="861" xr:uid="{00000000-0005-0000-0000-00001B080000}"/>
    <cellStyle name="Énfasis1 7 4" xfId="862" xr:uid="{00000000-0005-0000-0000-00001C080000}"/>
    <cellStyle name="Énfasis1 7 5" xfId="863" xr:uid="{00000000-0005-0000-0000-00001D080000}"/>
    <cellStyle name="Énfasis1 8" xfId="864" xr:uid="{00000000-0005-0000-0000-00001E080000}"/>
    <cellStyle name="Énfasis1 8 2" xfId="865" xr:uid="{00000000-0005-0000-0000-00001F080000}"/>
    <cellStyle name="Énfasis1 8 3" xfId="866" xr:uid="{00000000-0005-0000-0000-000020080000}"/>
    <cellStyle name="Énfasis1 8 4" xfId="867" xr:uid="{00000000-0005-0000-0000-000021080000}"/>
    <cellStyle name="Énfasis1 8 5" xfId="868" xr:uid="{00000000-0005-0000-0000-000022080000}"/>
    <cellStyle name="Énfasis1 8 6" xfId="4238" xr:uid="{00000000-0005-0000-0000-000023080000}"/>
    <cellStyle name="Énfasis1 9" xfId="869" xr:uid="{00000000-0005-0000-0000-000024080000}"/>
    <cellStyle name="Énfasis1 9 2" xfId="870" xr:uid="{00000000-0005-0000-0000-000025080000}"/>
    <cellStyle name="Énfasis1 9 3" xfId="871" xr:uid="{00000000-0005-0000-0000-000026080000}"/>
    <cellStyle name="Énfasis1 9 4" xfId="872" xr:uid="{00000000-0005-0000-0000-000027080000}"/>
    <cellStyle name="Énfasis1 9 5" xfId="873" xr:uid="{00000000-0005-0000-0000-000028080000}"/>
    <cellStyle name="Énfasis2" xfId="3303" builtinId="33" customBuiltin="1"/>
    <cellStyle name="Énfasis2 10" xfId="874" xr:uid="{00000000-0005-0000-0000-00002A080000}"/>
    <cellStyle name="Énfasis2 10 2" xfId="875" xr:uid="{00000000-0005-0000-0000-00002B080000}"/>
    <cellStyle name="Énfasis2 10 3" xfId="876" xr:uid="{00000000-0005-0000-0000-00002C080000}"/>
    <cellStyle name="Énfasis2 10 4" xfId="877" xr:uid="{00000000-0005-0000-0000-00002D080000}"/>
    <cellStyle name="Énfasis2 10 5" xfId="878" xr:uid="{00000000-0005-0000-0000-00002E080000}"/>
    <cellStyle name="Énfasis2 10 6" xfId="3625" xr:uid="{00000000-0005-0000-0000-00002F080000}"/>
    <cellStyle name="Énfasis2 10 7" xfId="3521" xr:uid="{00000000-0005-0000-0000-000030080000}"/>
    <cellStyle name="Énfasis2 10 8" xfId="4441" xr:uid="{00000000-0005-0000-0000-000031080000}"/>
    <cellStyle name="Énfasis2 11" xfId="879" xr:uid="{00000000-0005-0000-0000-000032080000}"/>
    <cellStyle name="Énfasis2 12" xfId="880" xr:uid="{00000000-0005-0000-0000-000033080000}"/>
    <cellStyle name="Énfasis2 13" xfId="881" xr:uid="{00000000-0005-0000-0000-000034080000}"/>
    <cellStyle name="Énfasis2 14" xfId="882" xr:uid="{00000000-0005-0000-0000-000035080000}"/>
    <cellStyle name="Énfasis2 15" xfId="142" xr:uid="{00000000-0005-0000-0000-000036080000}"/>
    <cellStyle name="Énfasis2 2" xfId="883" xr:uid="{00000000-0005-0000-0000-000037080000}"/>
    <cellStyle name="Énfasis2 2 2" xfId="884" xr:uid="{00000000-0005-0000-0000-000038080000}"/>
    <cellStyle name="Énfasis2 2 3" xfId="885" xr:uid="{00000000-0005-0000-0000-000039080000}"/>
    <cellStyle name="Énfasis2 2 4" xfId="886" xr:uid="{00000000-0005-0000-0000-00003A080000}"/>
    <cellStyle name="Énfasis2 2 5" xfId="887" xr:uid="{00000000-0005-0000-0000-00003B080000}"/>
    <cellStyle name="Énfasis2 2 6" xfId="888" xr:uid="{00000000-0005-0000-0000-00003C080000}"/>
    <cellStyle name="Énfasis2 2 7" xfId="3972" xr:uid="{00000000-0005-0000-0000-00003D080000}"/>
    <cellStyle name="Énfasis2 3" xfId="889" xr:uid="{00000000-0005-0000-0000-00003E080000}"/>
    <cellStyle name="Énfasis2 3 2" xfId="890" xr:uid="{00000000-0005-0000-0000-00003F080000}"/>
    <cellStyle name="Énfasis2 3 3" xfId="891" xr:uid="{00000000-0005-0000-0000-000040080000}"/>
    <cellStyle name="Énfasis2 3 4" xfId="892" xr:uid="{00000000-0005-0000-0000-000041080000}"/>
    <cellStyle name="Énfasis2 3 5" xfId="893" xr:uid="{00000000-0005-0000-0000-000042080000}"/>
    <cellStyle name="Énfasis2 3 6" xfId="4081" xr:uid="{00000000-0005-0000-0000-000043080000}"/>
    <cellStyle name="Énfasis2 4" xfId="894" xr:uid="{00000000-0005-0000-0000-000044080000}"/>
    <cellStyle name="Énfasis2 4 2" xfId="895" xr:uid="{00000000-0005-0000-0000-000045080000}"/>
    <cellStyle name="Énfasis2 4 3" xfId="896" xr:uid="{00000000-0005-0000-0000-000046080000}"/>
    <cellStyle name="Énfasis2 4 4" xfId="897" xr:uid="{00000000-0005-0000-0000-000047080000}"/>
    <cellStyle name="Énfasis2 4 5" xfId="898" xr:uid="{00000000-0005-0000-0000-000048080000}"/>
    <cellStyle name="Énfasis2 5" xfId="899" xr:uid="{00000000-0005-0000-0000-000049080000}"/>
    <cellStyle name="Énfasis2 5 2" xfId="900" xr:uid="{00000000-0005-0000-0000-00004A080000}"/>
    <cellStyle name="Énfasis2 5 3" xfId="901" xr:uid="{00000000-0005-0000-0000-00004B080000}"/>
    <cellStyle name="Énfasis2 5 4" xfId="902" xr:uid="{00000000-0005-0000-0000-00004C080000}"/>
    <cellStyle name="Énfasis2 5 5" xfId="903" xr:uid="{00000000-0005-0000-0000-00004D080000}"/>
    <cellStyle name="Énfasis2 6" xfId="904" xr:uid="{00000000-0005-0000-0000-00004E080000}"/>
    <cellStyle name="Énfasis2 6 2" xfId="905" xr:uid="{00000000-0005-0000-0000-00004F080000}"/>
    <cellStyle name="Énfasis2 6 3" xfId="906" xr:uid="{00000000-0005-0000-0000-000050080000}"/>
    <cellStyle name="Énfasis2 6 4" xfId="907" xr:uid="{00000000-0005-0000-0000-000051080000}"/>
    <cellStyle name="Énfasis2 6 5" xfId="908" xr:uid="{00000000-0005-0000-0000-000052080000}"/>
    <cellStyle name="Énfasis2 7" xfId="909" xr:uid="{00000000-0005-0000-0000-000053080000}"/>
    <cellStyle name="Énfasis2 7 2" xfId="910" xr:uid="{00000000-0005-0000-0000-000054080000}"/>
    <cellStyle name="Énfasis2 7 3" xfId="911" xr:uid="{00000000-0005-0000-0000-000055080000}"/>
    <cellStyle name="Énfasis2 7 4" xfId="912" xr:uid="{00000000-0005-0000-0000-000056080000}"/>
    <cellStyle name="Énfasis2 7 5" xfId="913" xr:uid="{00000000-0005-0000-0000-000057080000}"/>
    <cellStyle name="Énfasis2 8" xfId="914" xr:uid="{00000000-0005-0000-0000-000058080000}"/>
    <cellStyle name="Énfasis2 8 2" xfId="915" xr:uid="{00000000-0005-0000-0000-000059080000}"/>
    <cellStyle name="Énfasis2 8 3" xfId="916" xr:uid="{00000000-0005-0000-0000-00005A080000}"/>
    <cellStyle name="Énfasis2 8 4" xfId="917" xr:uid="{00000000-0005-0000-0000-00005B080000}"/>
    <cellStyle name="Énfasis2 8 5" xfId="918" xr:uid="{00000000-0005-0000-0000-00005C080000}"/>
    <cellStyle name="Énfasis2 8 6" xfId="4242" xr:uid="{00000000-0005-0000-0000-00005D080000}"/>
    <cellStyle name="Énfasis2 9" xfId="919" xr:uid="{00000000-0005-0000-0000-00005E080000}"/>
    <cellStyle name="Énfasis2 9 2" xfId="920" xr:uid="{00000000-0005-0000-0000-00005F080000}"/>
    <cellStyle name="Énfasis2 9 3" xfId="921" xr:uid="{00000000-0005-0000-0000-000060080000}"/>
    <cellStyle name="Énfasis2 9 4" xfId="922" xr:uid="{00000000-0005-0000-0000-000061080000}"/>
    <cellStyle name="Énfasis2 9 5" xfId="923" xr:uid="{00000000-0005-0000-0000-000062080000}"/>
    <cellStyle name="Énfasis3" xfId="3306" builtinId="37" customBuiltin="1"/>
    <cellStyle name="Énfasis3 10" xfId="924" xr:uid="{00000000-0005-0000-0000-000064080000}"/>
    <cellStyle name="Énfasis3 10 2" xfId="925" xr:uid="{00000000-0005-0000-0000-000065080000}"/>
    <cellStyle name="Énfasis3 10 3" xfId="926" xr:uid="{00000000-0005-0000-0000-000066080000}"/>
    <cellStyle name="Énfasis3 10 4" xfId="927" xr:uid="{00000000-0005-0000-0000-000067080000}"/>
    <cellStyle name="Énfasis3 10 5" xfId="928" xr:uid="{00000000-0005-0000-0000-000068080000}"/>
    <cellStyle name="Énfasis3 10 6" xfId="3401" xr:uid="{00000000-0005-0000-0000-000069080000}"/>
    <cellStyle name="Énfasis3 10 7" xfId="3624" xr:uid="{00000000-0005-0000-0000-00006A080000}"/>
    <cellStyle name="Énfasis3 10 8" xfId="3522" xr:uid="{00000000-0005-0000-0000-00006B080000}"/>
    <cellStyle name="Énfasis3 10 9" xfId="4445" xr:uid="{00000000-0005-0000-0000-00006C080000}"/>
    <cellStyle name="Énfasis3 11" xfId="929" xr:uid="{00000000-0005-0000-0000-00006D080000}"/>
    <cellStyle name="Énfasis3 12" xfId="930" xr:uid="{00000000-0005-0000-0000-00006E080000}"/>
    <cellStyle name="Énfasis3 12 2" xfId="4022" xr:uid="{00000000-0005-0000-0000-00006F080000}"/>
    <cellStyle name="Énfasis3 13" xfId="931" xr:uid="{00000000-0005-0000-0000-000070080000}"/>
    <cellStyle name="Énfasis3 14" xfId="932" xr:uid="{00000000-0005-0000-0000-000071080000}"/>
    <cellStyle name="Énfasis3 15" xfId="143" xr:uid="{00000000-0005-0000-0000-000072080000}"/>
    <cellStyle name="Énfasis3 2" xfId="933" xr:uid="{00000000-0005-0000-0000-000073080000}"/>
    <cellStyle name="Énfasis3 2 2" xfId="934" xr:uid="{00000000-0005-0000-0000-000074080000}"/>
    <cellStyle name="Énfasis3 2 3" xfId="935" xr:uid="{00000000-0005-0000-0000-000075080000}"/>
    <cellStyle name="Énfasis3 2 4" xfId="936" xr:uid="{00000000-0005-0000-0000-000076080000}"/>
    <cellStyle name="Énfasis3 2 5" xfId="937" xr:uid="{00000000-0005-0000-0000-000077080000}"/>
    <cellStyle name="Énfasis3 2 6" xfId="938" xr:uid="{00000000-0005-0000-0000-000078080000}"/>
    <cellStyle name="Énfasis3 2 7" xfId="3623" xr:uid="{00000000-0005-0000-0000-000079080000}"/>
    <cellStyle name="Énfasis3 2 8" xfId="3973" xr:uid="{00000000-0005-0000-0000-00007A080000}"/>
    <cellStyle name="Énfasis3 3" xfId="939" xr:uid="{00000000-0005-0000-0000-00007B080000}"/>
    <cellStyle name="Énfasis3 3 2" xfId="940" xr:uid="{00000000-0005-0000-0000-00007C080000}"/>
    <cellStyle name="Énfasis3 3 3" xfId="941" xr:uid="{00000000-0005-0000-0000-00007D080000}"/>
    <cellStyle name="Énfasis3 3 4" xfId="942" xr:uid="{00000000-0005-0000-0000-00007E080000}"/>
    <cellStyle name="Énfasis3 3 5" xfId="943" xr:uid="{00000000-0005-0000-0000-00007F080000}"/>
    <cellStyle name="Énfasis3 3 6" xfId="3622" xr:uid="{00000000-0005-0000-0000-000080080000}"/>
    <cellStyle name="Énfasis3 3 7" xfId="4082" xr:uid="{00000000-0005-0000-0000-000081080000}"/>
    <cellStyle name="Énfasis3 4" xfId="944" xr:uid="{00000000-0005-0000-0000-000082080000}"/>
    <cellStyle name="Énfasis3 4 2" xfId="945" xr:uid="{00000000-0005-0000-0000-000083080000}"/>
    <cellStyle name="Énfasis3 4 3" xfId="946" xr:uid="{00000000-0005-0000-0000-000084080000}"/>
    <cellStyle name="Énfasis3 4 4" xfId="947" xr:uid="{00000000-0005-0000-0000-000085080000}"/>
    <cellStyle name="Énfasis3 4 5" xfId="948" xr:uid="{00000000-0005-0000-0000-000086080000}"/>
    <cellStyle name="Énfasis3 4 6" xfId="3621" xr:uid="{00000000-0005-0000-0000-000087080000}"/>
    <cellStyle name="Énfasis3 5" xfId="949" xr:uid="{00000000-0005-0000-0000-000088080000}"/>
    <cellStyle name="Énfasis3 5 2" xfId="950" xr:uid="{00000000-0005-0000-0000-000089080000}"/>
    <cellStyle name="Énfasis3 5 3" xfId="951" xr:uid="{00000000-0005-0000-0000-00008A080000}"/>
    <cellStyle name="Énfasis3 5 4" xfId="952" xr:uid="{00000000-0005-0000-0000-00008B080000}"/>
    <cellStyle name="Énfasis3 5 5" xfId="953" xr:uid="{00000000-0005-0000-0000-00008C080000}"/>
    <cellStyle name="Énfasis3 5 6" xfId="3620" xr:uid="{00000000-0005-0000-0000-00008D080000}"/>
    <cellStyle name="Énfasis3 6" xfId="954" xr:uid="{00000000-0005-0000-0000-00008E080000}"/>
    <cellStyle name="Énfasis3 6 2" xfId="955" xr:uid="{00000000-0005-0000-0000-00008F080000}"/>
    <cellStyle name="Énfasis3 6 3" xfId="956" xr:uid="{00000000-0005-0000-0000-000090080000}"/>
    <cellStyle name="Énfasis3 6 4" xfId="957" xr:uid="{00000000-0005-0000-0000-000091080000}"/>
    <cellStyle name="Énfasis3 6 5" xfId="958" xr:uid="{00000000-0005-0000-0000-000092080000}"/>
    <cellStyle name="Énfasis3 7" xfId="959" xr:uid="{00000000-0005-0000-0000-000093080000}"/>
    <cellStyle name="Énfasis3 7 2" xfId="960" xr:uid="{00000000-0005-0000-0000-000094080000}"/>
    <cellStyle name="Énfasis3 7 3" xfId="961" xr:uid="{00000000-0005-0000-0000-000095080000}"/>
    <cellStyle name="Énfasis3 7 4" xfId="962" xr:uid="{00000000-0005-0000-0000-000096080000}"/>
    <cellStyle name="Énfasis3 7 5" xfId="963" xr:uid="{00000000-0005-0000-0000-000097080000}"/>
    <cellStyle name="Énfasis3 7 6" xfId="4083" xr:uid="{00000000-0005-0000-0000-000098080000}"/>
    <cellStyle name="Énfasis3 8" xfId="964" xr:uid="{00000000-0005-0000-0000-000099080000}"/>
    <cellStyle name="Énfasis3 8 2" xfId="965" xr:uid="{00000000-0005-0000-0000-00009A080000}"/>
    <cellStyle name="Énfasis3 8 3" xfId="966" xr:uid="{00000000-0005-0000-0000-00009B080000}"/>
    <cellStyle name="Énfasis3 8 4" xfId="967" xr:uid="{00000000-0005-0000-0000-00009C080000}"/>
    <cellStyle name="Énfasis3 8 5" xfId="968" xr:uid="{00000000-0005-0000-0000-00009D080000}"/>
    <cellStyle name="Énfasis3 8 6" xfId="4246" xr:uid="{00000000-0005-0000-0000-00009E080000}"/>
    <cellStyle name="Énfasis3 9" xfId="969" xr:uid="{00000000-0005-0000-0000-00009F080000}"/>
    <cellStyle name="Énfasis3 9 2" xfId="970" xr:uid="{00000000-0005-0000-0000-0000A0080000}"/>
    <cellStyle name="Énfasis3 9 3" xfId="971" xr:uid="{00000000-0005-0000-0000-0000A1080000}"/>
    <cellStyle name="Énfasis3 9 4" xfId="972" xr:uid="{00000000-0005-0000-0000-0000A2080000}"/>
    <cellStyle name="Énfasis3 9 5" xfId="973" xr:uid="{00000000-0005-0000-0000-0000A3080000}"/>
    <cellStyle name="Énfasis3 9 6" xfId="4311" xr:uid="{00000000-0005-0000-0000-0000A4080000}"/>
    <cellStyle name="Énfasis4" xfId="3309" builtinId="41" customBuiltin="1"/>
    <cellStyle name="Énfasis4 10" xfId="974" xr:uid="{00000000-0005-0000-0000-0000A6080000}"/>
    <cellStyle name="Énfasis4 10 2" xfId="975" xr:uid="{00000000-0005-0000-0000-0000A7080000}"/>
    <cellStyle name="Énfasis4 10 3" xfId="976" xr:uid="{00000000-0005-0000-0000-0000A8080000}"/>
    <cellStyle name="Énfasis4 10 4" xfId="977" xr:uid="{00000000-0005-0000-0000-0000A9080000}"/>
    <cellStyle name="Énfasis4 10 5" xfId="978" xr:uid="{00000000-0005-0000-0000-0000AA080000}"/>
    <cellStyle name="Énfasis4 10 6" xfId="3402" xr:uid="{00000000-0005-0000-0000-0000AB080000}"/>
    <cellStyle name="Énfasis4 10 7" xfId="3619" xr:uid="{00000000-0005-0000-0000-0000AC080000}"/>
    <cellStyle name="Énfasis4 10 8" xfId="3523" xr:uid="{00000000-0005-0000-0000-0000AD080000}"/>
    <cellStyle name="Énfasis4 10 9" xfId="4449" xr:uid="{00000000-0005-0000-0000-0000AE080000}"/>
    <cellStyle name="Énfasis4 11" xfId="979" xr:uid="{00000000-0005-0000-0000-0000AF080000}"/>
    <cellStyle name="Énfasis4 12" xfId="980" xr:uid="{00000000-0005-0000-0000-0000B0080000}"/>
    <cellStyle name="Énfasis4 12 2" xfId="4023" xr:uid="{00000000-0005-0000-0000-0000B1080000}"/>
    <cellStyle name="Énfasis4 13" xfId="981" xr:uid="{00000000-0005-0000-0000-0000B2080000}"/>
    <cellStyle name="Énfasis4 14" xfId="982" xr:uid="{00000000-0005-0000-0000-0000B3080000}"/>
    <cellStyle name="Énfasis4 15" xfId="144" xr:uid="{00000000-0005-0000-0000-0000B4080000}"/>
    <cellStyle name="Énfasis4 2" xfId="983" xr:uid="{00000000-0005-0000-0000-0000B5080000}"/>
    <cellStyle name="Énfasis4 2 2" xfId="984" xr:uid="{00000000-0005-0000-0000-0000B6080000}"/>
    <cellStyle name="Énfasis4 2 3" xfId="985" xr:uid="{00000000-0005-0000-0000-0000B7080000}"/>
    <cellStyle name="Énfasis4 2 4" xfId="986" xr:uid="{00000000-0005-0000-0000-0000B8080000}"/>
    <cellStyle name="Énfasis4 2 5" xfId="987" xr:uid="{00000000-0005-0000-0000-0000B9080000}"/>
    <cellStyle name="Énfasis4 2 6" xfId="988" xr:uid="{00000000-0005-0000-0000-0000BA080000}"/>
    <cellStyle name="Énfasis4 2 7" xfId="3618" xr:uid="{00000000-0005-0000-0000-0000BB080000}"/>
    <cellStyle name="Énfasis4 2 8" xfId="3974" xr:uid="{00000000-0005-0000-0000-0000BC080000}"/>
    <cellStyle name="Énfasis4 3" xfId="989" xr:uid="{00000000-0005-0000-0000-0000BD080000}"/>
    <cellStyle name="Énfasis4 3 2" xfId="990" xr:uid="{00000000-0005-0000-0000-0000BE080000}"/>
    <cellStyle name="Énfasis4 3 3" xfId="991" xr:uid="{00000000-0005-0000-0000-0000BF080000}"/>
    <cellStyle name="Énfasis4 3 4" xfId="992" xr:uid="{00000000-0005-0000-0000-0000C0080000}"/>
    <cellStyle name="Énfasis4 3 5" xfId="993" xr:uid="{00000000-0005-0000-0000-0000C1080000}"/>
    <cellStyle name="Énfasis4 3 6" xfId="3617" xr:uid="{00000000-0005-0000-0000-0000C2080000}"/>
    <cellStyle name="Énfasis4 3 7" xfId="4084" xr:uid="{00000000-0005-0000-0000-0000C3080000}"/>
    <cellStyle name="Énfasis4 4" xfId="994" xr:uid="{00000000-0005-0000-0000-0000C4080000}"/>
    <cellStyle name="Énfasis4 4 2" xfId="995" xr:uid="{00000000-0005-0000-0000-0000C5080000}"/>
    <cellStyle name="Énfasis4 4 3" xfId="996" xr:uid="{00000000-0005-0000-0000-0000C6080000}"/>
    <cellStyle name="Énfasis4 4 4" xfId="997" xr:uid="{00000000-0005-0000-0000-0000C7080000}"/>
    <cellStyle name="Énfasis4 4 5" xfId="998" xr:uid="{00000000-0005-0000-0000-0000C8080000}"/>
    <cellStyle name="Énfasis4 4 6" xfId="3616" xr:uid="{00000000-0005-0000-0000-0000C9080000}"/>
    <cellStyle name="Énfasis4 5" xfId="999" xr:uid="{00000000-0005-0000-0000-0000CA080000}"/>
    <cellStyle name="Énfasis4 5 2" xfId="1000" xr:uid="{00000000-0005-0000-0000-0000CB080000}"/>
    <cellStyle name="Énfasis4 5 3" xfId="1001" xr:uid="{00000000-0005-0000-0000-0000CC080000}"/>
    <cellStyle name="Énfasis4 5 4" xfId="1002" xr:uid="{00000000-0005-0000-0000-0000CD080000}"/>
    <cellStyle name="Énfasis4 5 5" xfId="1003" xr:uid="{00000000-0005-0000-0000-0000CE080000}"/>
    <cellStyle name="Énfasis4 5 6" xfId="3615" xr:uid="{00000000-0005-0000-0000-0000CF080000}"/>
    <cellStyle name="Énfasis4 6" xfId="1004" xr:uid="{00000000-0005-0000-0000-0000D0080000}"/>
    <cellStyle name="Énfasis4 6 2" xfId="1005" xr:uid="{00000000-0005-0000-0000-0000D1080000}"/>
    <cellStyle name="Énfasis4 6 3" xfId="1006" xr:uid="{00000000-0005-0000-0000-0000D2080000}"/>
    <cellStyle name="Énfasis4 6 4" xfId="1007" xr:uid="{00000000-0005-0000-0000-0000D3080000}"/>
    <cellStyle name="Énfasis4 6 5" xfId="1008" xr:uid="{00000000-0005-0000-0000-0000D4080000}"/>
    <cellStyle name="Énfasis4 7" xfId="1009" xr:uid="{00000000-0005-0000-0000-0000D5080000}"/>
    <cellStyle name="Énfasis4 7 2" xfId="1010" xr:uid="{00000000-0005-0000-0000-0000D6080000}"/>
    <cellStyle name="Énfasis4 7 3" xfId="1011" xr:uid="{00000000-0005-0000-0000-0000D7080000}"/>
    <cellStyle name="Énfasis4 7 4" xfId="1012" xr:uid="{00000000-0005-0000-0000-0000D8080000}"/>
    <cellStyle name="Énfasis4 7 5" xfId="1013" xr:uid="{00000000-0005-0000-0000-0000D9080000}"/>
    <cellStyle name="Énfasis4 7 6" xfId="4085" xr:uid="{00000000-0005-0000-0000-0000DA080000}"/>
    <cellStyle name="Énfasis4 8" xfId="1014" xr:uid="{00000000-0005-0000-0000-0000DB080000}"/>
    <cellStyle name="Énfasis4 8 2" xfId="1015" xr:uid="{00000000-0005-0000-0000-0000DC080000}"/>
    <cellStyle name="Énfasis4 8 3" xfId="1016" xr:uid="{00000000-0005-0000-0000-0000DD080000}"/>
    <cellStyle name="Énfasis4 8 4" xfId="1017" xr:uid="{00000000-0005-0000-0000-0000DE080000}"/>
    <cellStyle name="Énfasis4 8 5" xfId="1018" xr:uid="{00000000-0005-0000-0000-0000DF080000}"/>
    <cellStyle name="Énfasis4 8 6" xfId="4250" xr:uid="{00000000-0005-0000-0000-0000E0080000}"/>
    <cellStyle name="Énfasis4 9" xfId="1019" xr:uid="{00000000-0005-0000-0000-0000E1080000}"/>
    <cellStyle name="Énfasis4 9 2" xfId="1020" xr:uid="{00000000-0005-0000-0000-0000E2080000}"/>
    <cellStyle name="Énfasis4 9 3" xfId="1021" xr:uid="{00000000-0005-0000-0000-0000E3080000}"/>
    <cellStyle name="Énfasis4 9 4" xfId="1022" xr:uid="{00000000-0005-0000-0000-0000E4080000}"/>
    <cellStyle name="Énfasis4 9 5" xfId="1023" xr:uid="{00000000-0005-0000-0000-0000E5080000}"/>
    <cellStyle name="Énfasis4 9 6" xfId="4312" xr:uid="{00000000-0005-0000-0000-0000E6080000}"/>
    <cellStyle name="Énfasis5" xfId="3312" builtinId="45" customBuiltin="1"/>
    <cellStyle name="Énfasis5 10" xfId="1024" xr:uid="{00000000-0005-0000-0000-0000E8080000}"/>
    <cellStyle name="Énfasis5 10 2" xfId="1025" xr:uid="{00000000-0005-0000-0000-0000E9080000}"/>
    <cellStyle name="Énfasis5 10 3" xfId="1026" xr:uid="{00000000-0005-0000-0000-0000EA080000}"/>
    <cellStyle name="Énfasis5 10 4" xfId="1027" xr:uid="{00000000-0005-0000-0000-0000EB080000}"/>
    <cellStyle name="Énfasis5 10 5" xfId="1028" xr:uid="{00000000-0005-0000-0000-0000EC080000}"/>
    <cellStyle name="Énfasis5 10 6" xfId="3403" xr:uid="{00000000-0005-0000-0000-0000ED080000}"/>
    <cellStyle name="Énfasis5 10 7" xfId="3613" xr:uid="{00000000-0005-0000-0000-0000EE080000}"/>
    <cellStyle name="Énfasis5 10 8" xfId="3524" xr:uid="{00000000-0005-0000-0000-0000EF080000}"/>
    <cellStyle name="Énfasis5 10 9" xfId="4453" xr:uid="{00000000-0005-0000-0000-0000F0080000}"/>
    <cellStyle name="Énfasis5 11" xfId="1029" xr:uid="{00000000-0005-0000-0000-0000F1080000}"/>
    <cellStyle name="Énfasis5 12" xfId="1030" xr:uid="{00000000-0005-0000-0000-0000F2080000}"/>
    <cellStyle name="Énfasis5 12 2" xfId="4024" xr:uid="{00000000-0005-0000-0000-0000F3080000}"/>
    <cellStyle name="Énfasis5 13" xfId="1031" xr:uid="{00000000-0005-0000-0000-0000F4080000}"/>
    <cellStyle name="Énfasis5 14" xfId="1032" xr:uid="{00000000-0005-0000-0000-0000F5080000}"/>
    <cellStyle name="Énfasis5 15" xfId="145" xr:uid="{00000000-0005-0000-0000-0000F6080000}"/>
    <cellStyle name="Énfasis5 2" xfId="1033" xr:uid="{00000000-0005-0000-0000-0000F7080000}"/>
    <cellStyle name="Énfasis5 2 2" xfId="1034" xr:uid="{00000000-0005-0000-0000-0000F8080000}"/>
    <cellStyle name="Énfasis5 2 3" xfId="1035" xr:uid="{00000000-0005-0000-0000-0000F9080000}"/>
    <cellStyle name="Énfasis5 2 4" xfId="1036" xr:uid="{00000000-0005-0000-0000-0000FA080000}"/>
    <cellStyle name="Énfasis5 2 5" xfId="1037" xr:uid="{00000000-0005-0000-0000-0000FB080000}"/>
    <cellStyle name="Énfasis5 2 6" xfId="1038" xr:uid="{00000000-0005-0000-0000-0000FC080000}"/>
    <cellStyle name="Énfasis5 2 7" xfId="3612" xr:uid="{00000000-0005-0000-0000-0000FD080000}"/>
    <cellStyle name="Énfasis5 2 8" xfId="3975" xr:uid="{00000000-0005-0000-0000-0000FE080000}"/>
    <cellStyle name="Énfasis5 3" xfId="1039" xr:uid="{00000000-0005-0000-0000-0000FF080000}"/>
    <cellStyle name="Énfasis5 3 2" xfId="1040" xr:uid="{00000000-0005-0000-0000-000000090000}"/>
    <cellStyle name="Énfasis5 3 3" xfId="1041" xr:uid="{00000000-0005-0000-0000-000001090000}"/>
    <cellStyle name="Énfasis5 3 4" xfId="1042" xr:uid="{00000000-0005-0000-0000-000002090000}"/>
    <cellStyle name="Énfasis5 3 5" xfId="1043" xr:uid="{00000000-0005-0000-0000-000003090000}"/>
    <cellStyle name="Énfasis5 3 6" xfId="3610" xr:uid="{00000000-0005-0000-0000-000004090000}"/>
    <cellStyle name="Énfasis5 3 7" xfId="4086" xr:uid="{00000000-0005-0000-0000-000005090000}"/>
    <cellStyle name="Énfasis5 4" xfId="1044" xr:uid="{00000000-0005-0000-0000-000006090000}"/>
    <cellStyle name="Énfasis5 4 2" xfId="1045" xr:uid="{00000000-0005-0000-0000-000007090000}"/>
    <cellStyle name="Énfasis5 4 3" xfId="1046" xr:uid="{00000000-0005-0000-0000-000008090000}"/>
    <cellStyle name="Énfasis5 4 4" xfId="1047" xr:uid="{00000000-0005-0000-0000-000009090000}"/>
    <cellStyle name="Énfasis5 4 5" xfId="1048" xr:uid="{00000000-0005-0000-0000-00000A090000}"/>
    <cellStyle name="Énfasis5 4 6" xfId="3609" xr:uid="{00000000-0005-0000-0000-00000B090000}"/>
    <cellStyle name="Énfasis5 5" xfId="1049" xr:uid="{00000000-0005-0000-0000-00000C090000}"/>
    <cellStyle name="Énfasis5 5 2" xfId="1050" xr:uid="{00000000-0005-0000-0000-00000D090000}"/>
    <cellStyle name="Énfasis5 5 3" xfId="1051" xr:uid="{00000000-0005-0000-0000-00000E090000}"/>
    <cellStyle name="Énfasis5 5 4" xfId="1052" xr:uid="{00000000-0005-0000-0000-00000F090000}"/>
    <cellStyle name="Énfasis5 5 5" xfId="1053" xr:uid="{00000000-0005-0000-0000-000010090000}"/>
    <cellStyle name="Énfasis5 5 6" xfId="3608" xr:uid="{00000000-0005-0000-0000-000011090000}"/>
    <cellStyle name="Énfasis5 6" xfId="1054" xr:uid="{00000000-0005-0000-0000-000012090000}"/>
    <cellStyle name="Énfasis5 6 2" xfId="1055" xr:uid="{00000000-0005-0000-0000-000013090000}"/>
    <cellStyle name="Énfasis5 6 3" xfId="1056" xr:uid="{00000000-0005-0000-0000-000014090000}"/>
    <cellStyle name="Énfasis5 6 4" xfId="1057" xr:uid="{00000000-0005-0000-0000-000015090000}"/>
    <cellStyle name="Énfasis5 6 5" xfId="1058" xr:uid="{00000000-0005-0000-0000-000016090000}"/>
    <cellStyle name="Énfasis5 7" xfId="1059" xr:uid="{00000000-0005-0000-0000-000017090000}"/>
    <cellStyle name="Énfasis5 7 2" xfId="1060" xr:uid="{00000000-0005-0000-0000-000018090000}"/>
    <cellStyle name="Énfasis5 7 3" xfId="1061" xr:uid="{00000000-0005-0000-0000-000019090000}"/>
    <cellStyle name="Énfasis5 7 4" xfId="1062" xr:uid="{00000000-0005-0000-0000-00001A090000}"/>
    <cellStyle name="Énfasis5 7 5" xfId="1063" xr:uid="{00000000-0005-0000-0000-00001B090000}"/>
    <cellStyle name="Énfasis5 7 6" xfId="4087" xr:uid="{00000000-0005-0000-0000-00001C090000}"/>
    <cellStyle name="Énfasis5 8" xfId="1064" xr:uid="{00000000-0005-0000-0000-00001D090000}"/>
    <cellStyle name="Énfasis5 8 2" xfId="1065" xr:uid="{00000000-0005-0000-0000-00001E090000}"/>
    <cellStyle name="Énfasis5 8 3" xfId="1066" xr:uid="{00000000-0005-0000-0000-00001F090000}"/>
    <cellStyle name="Énfasis5 8 4" xfId="1067" xr:uid="{00000000-0005-0000-0000-000020090000}"/>
    <cellStyle name="Énfasis5 8 5" xfId="1068" xr:uid="{00000000-0005-0000-0000-000021090000}"/>
    <cellStyle name="Énfasis5 8 6" xfId="4254" xr:uid="{00000000-0005-0000-0000-000022090000}"/>
    <cellStyle name="Énfasis5 9" xfId="1069" xr:uid="{00000000-0005-0000-0000-000023090000}"/>
    <cellStyle name="Énfasis5 9 2" xfId="1070" xr:uid="{00000000-0005-0000-0000-000024090000}"/>
    <cellStyle name="Énfasis5 9 3" xfId="1071" xr:uid="{00000000-0005-0000-0000-000025090000}"/>
    <cellStyle name="Énfasis5 9 4" xfId="1072" xr:uid="{00000000-0005-0000-0000-000026090000}"/>
    <cellStyle name="Énfasis5 9 5" xfId="1073" xr:uid="{00000000-0005-0000-0000-000027090000}"/>
    <cellStyle name="Énfasis5 9 6" xfId="4313" xr:uid="{00000000-0005-0000-0000-000028090000}"/>
    <cellStyle name="Énfasis6" xfId="3315" builtinId="49" customBuiltin="1"/>
    <cellStyle name="Énfasis6 10" xfId="1074" xr:uid="{00000000-0005-0000-0000-00002A090000}"/>
    <cellStyle name="Énfasis6 10 2" xfId="1075" xr:uid="{00000000-0005-0000-0000-00002B090000}"/>
    <cellStyle name="Énfasis6 10 3" xfId="1076" xr:uid="{00000000-0005-0000-0000-00002C090000}"/>
    <cellStyle name="Énfasis6 10 4" xfId="1077" xr:uid="{00000000-0005-0000-0000-00002D090000}"/>
    <cellStyle name="Énfasis6 10 5" xfId="1078" xr:uid="{00000000-0005-0000-0000-00002E090000}"/>
    <cellStyle name="Énfasis6 10 6" xfId="3404" xr:uid="{00000000-0005-0000-0000-00002F090000}"/>
    <cellStyle name="Énfasis6 10 7" xfId="3607" xr:uid="{00000000-0005-0000-0000-000030090000}"/>
    <cellStyle name="Énfasis6 10 8" xfId="3525" xr:uid="{00000000-0005-0000-0000-000031090000}"/>
    <cellStyle name="Énfasis6 10 9" xfId="4457" xr:uid="{00000000-0005-0000-0000-000032090000}"/>
    <cellStyle name="Énfasis6 11" xfId="1079" xr:uid="{00000000-0005-0000-0000-000033090000}"/>
    <cellStyle name="Énfasis6 12" xfId="1080" xr:uid="{00000000-0005-0000-0000-000034090000}"/>
    <cellStyle name="Énfasis6 12 2" xfId="4025" xr:uid="{00000000-0005-0000-0000-000035090000}"/>
    <cellStyle name="Énfasis6 13" xfId="1081" xr:uid="{00000000-0005-0000-0000-000036090000}"/>
    <cellStyle name="Énfasis6 14" xfId="1082" xr:uid="{00000000-0005-0000-0000-000037090000}"/>
    <cellStyle name="Énfasis6 15" xfId="146" xr:uid="{00000000-0005-0000-0000-000038090000}"/>
    <cellStyle name="Énfasis6 2" xfId="1083" xr:uid="{00000000-0005-0000-0000-000039090000}"/>
    <cellStyle name="Énfasis6 2 2" xfId="1084" xr:uid="{00000000-0005-0000-0000-00003A090000}"/>
    <cellStyle name="Énfasis6 2 3" xfId="1085" xr:uid="{00000000-0005-0000-0000-00003B090000}"/>
    <cellStyle name="Énfasis6 2 4" xfId="1086" xr:uid="{00000000-0005-0000-0000-00003C090000}"/>
    <cellStyle name="Énfasis6 2 5" xfId="1087" xr:uid="{00000000-0005-0000-0000-00003D090000}"/>
    <cellStyle name="Énfasis6 2 6" xfId="1088" xr:uid="{00000000-0005-0000-0000-00003E090000}"/>
    <cellStyle name="Énfasis6 2 7" xfId="3606" xr:uid="{00000000-0005-0000-0000-00003F090000}"/>
    <cellStyle name="Énfasis6 2 8" xfId="3976" xr:uid="{00000000-0005-0000-0000-000040090000}"/>
    <cellStyle name="Énfasis6 3" xfId="1089" xr:uid="{00000000-0005-0000-0000-000041090000}"/>
    <cellStyle name="Énfasis6 3 2" xfId="1090" xr:uid="{00000000-0005-0000-0000-000042090000}"/>
    <cellStyle name="Énfasis6 3 3" xfId="1091" xr:uid="{00000000-0005-0000-0000-000043090000}"/>
    <cellStyle name="Énfasis6 3 4" xfId="1092" xr:uid="{00000000-0005-0000-0000-000044090000}"/>
    <cellStyle name="Énfasis6 3 5" xfId="1093" xr:uid="{00000000-0005-0000-0000-000045090000}"/>
    <cellStyle name="Énfasis6 3 6" xfId="3605" xr:uid="{00000000-0005-0000-0000-000046090000}"/>
    <cellStyle name="Énfasis6 3 7" xfId="4088" xr:uid="{00000000-0005-0000-0000-000047090000}"/>
    <cellStyle name="Énfasis6 4" xfId="1094" xr:uid="{00000000-0005-0000-0000-000048090000}"/>
    <cellStyle name="Énfasis6 4 2" xfId="1095" xr:uid="{00000000-0005-0000-0000-000049090000}"/>
    <cellStyle name="Énfasis6 4 3" xfId="1096" xr:uid="{00000000-0005-0000-0000-00004A090000}"/>
    <cellStyle name="Énfasis6 4 4" xfId="1097" xr:uid="{00000000-0005-0000-0000-00004B090000}"/>
    <cellStyle name="Énfasis6 4 5" xfId="1098" xr:uid="{00000000-0005-0000-0000-00004C090000}"/>
    <cellStyle name="Énfasis6 4 6" xfId="3604" xr:uid="{00000000-0005-0000-0000-00004D090000}"/>
    <cellStyle name="Énfasis6 5" xfId="1099" xr:uid="{00000000-0005-0000-0000-00004E090000}"/>
    <cellStyle name="Énfasis6 5 2" xfId="1100" xr:uid="{00000000-0005-0000-0000-00004F090000}"/>
    <cellStyle name="Énfasis6 5 3" xfId="1101" xr:uid="{00000000-0005-0000-0000-000050090000}"/>
    <cellStyle name="Énfasis6 5 4" xfId="1102" xr:uid="{00000000-0005-0000-0000-000051090000}"/>
    <cellStyle name="Énfasis6 5 5" xfId="1103" xr:uid="{00000000-0005-0000-0000-000052090000}"/>
    <cellStyle name="Énfasis6 5 6" xfId="3603" xr:uid="{00000000-0005-0000-0000-000053090000}"/>
    <cellStyle name="Énfasis6 6" xfId="1104" xr:uid="{00000000-0005-0000-0000-000054090000}"/>
    <cellStyle name="Énfasis6 6 2" xfId="1105" xr:uid="{00000000-0005-0000-0000-000055090000}"/>
    <cellStyle name="Énfasis6 6 3" xfId="1106" xr:uid="{00000000-0005-0000-0000-000056090000}"/>
    <cellStyle name="Énfasis6 6 4" xfId="1107" xr:uid="{00000000-0005-0000-0000-000057090000}"/>
    <cellStyle name="Énfasis6 6 5" xfId="1108" xr:uid="{00000000-0005-0000-0000-000058090000}"/>
    <cellStyle name="Énfasis6 7" xfId="1109" xr:uid="{00000000-0005-0000-0000-000059090000}"/>
    <cellStyle name="Énfasis6 7 2" xfId="1110" xr:uid="{00000000-0005-0000-0000-00005A090000}"/>
    <cellStyle name="Énfasis6 7 3" xfId="1111" xr:uid="{00000000-0005-0000-0000-00005B090000}"/>
    <cellStyle name="Énfasis6 7 4" xfId="1112" xr:uid="{00000000-0005-0000-0000-00005C090000}"/>
    <cellStyle name="Énfasis6 7 5" xfId="1113" xr:uid="{00000000-0005-0000-0000-00005D090000}"/>
    <cellStyle name="Énfasis6 7 6" xfId="4089" xr:uid="{00000000-0005-0000-0000-00005E090000}"/>
    <cellStyle name="Énfasis6 8" xfId="1114" xr:uid="{00000000-0005-0000-0000-00005F090000}"/>
    <cellStyle name="Énfasis6 8 2" xfId="1115" xr:uid="{00000000-0005-0000-0000-000060090000}"/>
    <cellStyle name="Énfasis6 8 3" xfId="1116" xr:uid="{00000000-0005-0000-0000-000061090000}"/>
    <cellStyle name="Énfasis6 8 4" xfId="1117" xr:uid="{00000000-0005-0000-0000-000062090000}"/>
    <cellStyle name="Énfasis6 8 5" xfId="1118" xr:uid="{00000000-0005-0000-0000-000063090000}"/>
    <cellStyle name="Énfasis6 8 6" xfId="4258" xr:uid="{00000000-0005-0000-0000-000064090000}"/>
    <cellStyle name="Énfasis6 9" xfId="1119" xr:uid="{00000000-0005-0000-0000-000065090000}"/>
    <cellStyle name="Énfasis6 9 2" xfId="1120" xr:uid="{00000000-0005-0000-0000-000066090000}"/>
    <cellStyle name="Énfasis6 9 3" xfId="1121" xr:uid="{00000000-0005-0000-0000-000067090000}"/>
    <cellStyle name="Énfasis6 9 4" xfId="1122" xr:uid="{00000000-0005-0000-0000-000068090000}"/>
    <cellStyle name="Énfasis6 9 5" xfId="1123" xr:uid="{00000000-0005-0000-0000-000069090000}"/>
    <cellStyle name="Énfasis6 9 6" xfId="4314" xr:uid="{00000000-0005-0000-0000-00006A090000}"/>
    <cellStyle name="Entrada" xfId="3291" builtinId="20" customBuiltin="1"/>
    <cellStyle name="Entrada 10" xfId="1124" xr:uid="{00000000-0005-0000-0000-00006C090000}"/>
    <cellStyle name="Entrada 10 2" xfId="1125" xr:uid="{00000000-0005-0000-0000-00006D090000}"/>
    <cellStyle name="Entrada 10 2 2" xfId="2856" xr:uid="{00000000-0005-0000-0000-00006E090000}"/>
    <cellStyle name="Entrada 10 3" xfId="1126" xr:uid="{00000000-0005-0000-0000-00006F090000}"/>
    <cellStyle name="Entrada 10 3 2" xfId="2857" xr:uid="{00000000-0005-0000-0000-000070090000}"/>
    <cellStyle name="Entrada 10 4" xfId="1127" xr:uid="{00000000-0005-0000-0000-000071090000}"/>
    <cellStyle name="Entrada 10 4 2" xfId="2858" xr:uid="{00000000-0005-0000-0000-000072090000}"/>
    <cellStyle name="Entrada 10 5" xfId="1128" xr:uid="{00000000-0005-0000-0000-000073090000}"/>
    <cellStyle name="Entrada 10 5 2" xfId="2859" xr:uid="{00000000-0005-0000-0000-000074090000}"/>
    <cellStyle name="Entrada 10 6" xfId="3405" xr:uid="{00000000-0005-0000-0000-000075090000}"/>
    <cellStyle name="Entrada 10 7" xfId="3602" xr:uid="{00000000-0005-0000-0000-000076090000}"/>
    <cellStyle name="Entrada 10 8" xfId="3526" xr:uid="{00000000-0005-0000-0000-000077090000}"/>
    <cellStyle name="Entrada 10 9" xfId="4428" xr:uid="{00000000-0005-0000-0000-000078090000}"/>
    <cellStyle name="Entrada 11" xfId="1129" xr:uid="{00000000-0005-0000-0000-000079090000}"/>
    <cellStyle name="Entrada 11 2" xfId="3406" xr:uid="{00000000-0005-0000-0000-00007A090000}"/>
    <cellStyle name="Entrada 11 3" xfId="4510" xr:uid="{00000000-0005-0000-0000-00007B090000}"/>
    <cellStyle name="Entrada 12" xfId="1130" xr:uid="{00000000-0005-0000-0000-00007C090000}"/>
    <cellStyle name="Entrada 12 2" xfId="3407" xr:uid="{00000000-0005-0000-0000-00007D090000}"/>
    <cellStyle name="Entrada 12 3" xfId="4026" xr:uid="{00000000-0005-0000-0000-00007E090000}"/>
    <cellStyle name="Entrada 13" xfId="1131" xr:uid="{00000000-0005-0000-0000-00007F090000}"/>
    <cellStyle name="Entrada 13 2" xfId="3408" xr:uid="{00000000-0005-0000-0000-000080090000}"/>
    <cellStyle name="Entrada 14" xfId="1132" xr:uid="{00000000-0005-0000-0000-000081090000}"/>
    <cellStyle name="Entrada 14 2" xfId="3409" xr:uid="{00000000-0005-0000-0000-000082090000}"/>
    <cellStyle name="Entrada 15" xfId="147" xr:uid="{00000000-0005-0000-0000-000083090000}"/>
    <cellStyle name="Entrada 16" xfId="3724" xr:uid="{00000000-0005-0000-0000-000084090000}"/>
    <cellStyle name="Entrada 2" xfId="1133" xr:uid="{00000000-0005-0000-0000-000085090000}"/>
    <cellStyle name="Entrada 2 10" xfId="3977" xr:uid="{00000000-0005-0000-0000-000086090000}"/>
    <cellStyle name="Entrada 2 2" xfId="1134" xr:uid="{00000000-0005-0000-0000-000087090000}"/>
    <cellStyle name="Entrada 2 2 2" xfId="2861" xr:uid="{00000000-0005-0000-0000-000088090000}"/>
    <cellStyle name="Entrada 2 3" xfId="1135" xr:uid="{00000000-0005-0000-0000-000089090000}"/>
    <cellStyle name="Entrada 2 3 2" xfId="2862" xr:uid="{00000000-0005-0000-0000-00008A090000}"/>
    <cellStyle name="Entrada 2 4" xfId="1136" xr:uid="{00000000-0005-0000-0000-00008B090000}"/>
    <cellStyle name="Entrada 2 4 2" xfId="2863" xr:uid="{00000000-0005-0000-0000-00008C090000}"/>
    <cellStyle name="Entrada 2 5" xfId="1137" xr:uid="{00000000-0005-0000-0000-00008D090000}"/>
    <cellStyle name="Entrada 2 5 2" xfId="2864" xr:uid="{00000000-0005-0000-0000-00008E090000}"/>
    <cellStyle name="Entrada 2 6" xfId="1138" xr:uid="{00000000-0005-0000-0000-00008F090000}"/>
    <cellStyle name="Entrada 2 6 2" xfId="2865" xr:uid="{00000000-0005-0000-0000-000090090000}"/>
    <cellStyle name="Entrada 2 7" xfId="2860" xr:uid="{00000000-0005-0000-0000-000091090000}"/>
    <cellStyle name="Entrada 2 7 2" xfId="3601" xr:uid="{00000000-0005-0000-0000-000092090000}"/>
    <cellStyle name="Entrada 2 8" xfId="3410" xr:uid="{00000000-0005-0000-0000-000093090000}"/>
    <cellStyle name="Entrada 2 9" xfId="3774" xr:uid="{00000000-0005-0000-0000-000094090000}"/>
    <cellStyle name="Entrada 3" xfId="1139" xr:uid="{00000000-0005-0000-0000-000095090000}"/>
    <cellStyle name="Entrada 3 2" xfId="1140" xr:uid="{00000000-0005-0000-0000-000096090000}"/>
    <cellStyle name="Entrada 3 2 2" xfId="2867" xr:uid="{00000000-0005-0000-0000-000097090000}"/>
    <cellStyle name="Entrada 3 3" xfId="1141" xr:uid="{00000000-0005-0000-0000-000098090000}"/>
    <cellStyle name="Entrada 3 3 2" xfId="2868" xr:uid="{00000000-0005-0000-0000-000099090000}"/>
    <cellStyle name="Entrada 3 4" xfId="1142" xr:uid="{00000000-0005-0000-0000-00009A090000}"/>
    <cellStyle name="Entrada 3 4 2" xfId="2869" xr:uid="{00000000-0005-0000-0000-00009B090000}"/>
    <cellStyle name="Entrada 3 5" xfId="1143" xr:uid="{00000000-0005-0000-0000-00009C090000}"/>
    <cellStyle name="Entrada 3 5 2" xfId="2870" xr:uid="{00000000-0005-0000-0000-00009D090000}"/>
    <cellStyle name="Entrada 3 6" xfId="2866" xr:uid="{00000000-0005-0000-0000-00009E090000}"/>
    <cellStyle name="Entrada 3 6 2" xfId="3600" xr:uid="{00000000-0005-0000-0000-00009F090000}"/>
    <cellStyle name="Entrada 3 7" xfId="3411" xr:uid="{00000000-0005-0000-0000-0000A0090000}"/>
    <cellStyle name="Entrada 3 8" xfId="4090" xr:uid="{00000000-0005-0000-0000-0000A1090000}"/>
    <cellStyle name="Entrada 4" xfId="1144" xr:uid="{00000000-0005-0000-0000-0000A2090000}"/>
    <cellStyle name="Entrada 4 2" xfId="1145" xr:uid="{00000000-0005-0000-0000-0000A3090000}"/>
    <cellStyle name="Entrada 4 2 2" xfId="2872" xr:uid="{00000000-0005-0000-0000-0000A4090000}"/>
    <cellStyle name="Entrada 4 3" xfId="1146" xr:uid="{00000000-0005-0000-0000-0000A5090000}"/>
    <cellStyle name="Entrada 4 3 2" xfId="2873" xr:uid="{00000000-0005-0000-0000-0000A6090000}"/>
    <cellStyle name="Entrada 4 4" xfId="1147" xr:uid="{00000000-0005-0000-0000-0000A7090000}"/>
    <cellStyle name="Entrada 4 4 2" xfId="2874" xr:uid="{00000000-0005-0000-0000-0000A8090000}"/>
    <cellStyle name="Entrada 4 5" xfId="1148" xr:uid="{00000000-0005-0000-0000-0000A9090000}"/>
    <cellStyle name="Entrada 4 5 2" xfId="2875" xr:uid="{00000000-0005-0000-0000-0000AA090000}"/>
    <cellStyle name="Entrada 4 6" xfId="2871" xr:uid="{00000000-0005-0000-0000-0000AB090000}"/>
    <cellStyle name="Entrada 4 6 2" xfId="3599" xr:uid="{00000000-0005-0000-0000-0000AC090000}"/>
    <cellStyle name="Entrada 4 7" xfId="3412" xr:uid="{00000000-0005-0000-0000-0000AD090000}"/>
    <cellStyle name="Entrada 4 8" xfId="4091" xr:uid="{00000000-0005-0000-0000-0000AE090000}"/>
    <cellStyle name="Entrada 5" xfId="1149" xr:uid="{00000000-0005-0000-0000-0000AF090000}"/>
    <cellStyle name="Entrada 5 2" xfId="1150" xr:uid="{00000000-0005-0000-0000-0000B0090000}"/>
    <cellStyle name="Entrada 5 2 2" xfId="2877" xr:uid="{00000000-0005-0000-0000-0000B1090000}"/>
    <cellStyle name="Entrada 5 3" xfId="1151" xr:uid="{00000000-0005-0000-0000-0000B2090000}"/>
    <cellStyle name="Entrada 5 3 2" xfId="2878" xr:uid="{00000000-0005-0000-0000-0000B3090000}"/>
    <cellStyle name="Entrada 5 4" xfId="1152" xr:uid="{00000000-0005-0000-0000-0000B4090000}"/>
    <cellStyle name="Entrada 5 4 2" xfId="2879" xr:uid="{00000000-0005-0000-0000-0000B5090000}"/>
    <cellStyle name="Entrada 5 5" xfId="1153" xr:uid="{00000000-0005-0000-0000-0000B6090000}"/>
    <cellStyle name="Entrada 5 5 2" xfId="2880" xr:uid="{00000000-0005-0000-0000-0000B7090000}"/>
    <cellStyle name="Entrada 5 6" xfId="2876" xr:uid="{00000000-0005-0000-0000-0000B8090000}"/>
    <cellStyle name="Entrada 5 6 2" xfId="3598" xr:uid="{00000000-0005-0000-0000-0000B9090000}"/>
    <cellStyle name="Entrada 5 7" xfId="3413" xr:uid="{00000000-0005-0000-0000-0000BA090000}"/>
    <cellStyle name="Entrada 5 8" xfId="4092" xr:uid="{00000000-0005-0000-0000-0000BB090000}"/>
    <cellStyle name="Entrada 6" xfId="1154" xr:uid="{00000000-0005-0000-0000-0000BC090000}"/>
    <cellStyle name="Entrada 6 2" xfId="1155" xr:uid="{00000000-0005-0000-0000-0000BD090000}"/>
    <cellStyle name="Entrada 6 2 2" xfId="2882" xr:uid="{00000000-0005-0000-0000-0000BE090000}"/>
    <cellStyle name="Entrada 6 3" xfId="1156" xr:uid="{00000000-0005-0000-0000-0000BF090000}"/>
    <cellStyle name="Entrada 6 3 2" xfId="2883" xr:uid="{00000000-0005-0000-0000-0000C0090000}"/>
    <cellStyle name="Entrada 6 4" xfId="1157" xr:uid="{00000000-0005-0000-0000-0000C1090000}"/>
    <cellStyle name="Entrada 6 4 2" xfId="2884" xr:uid="{00000000-0005-0000-0000-0000C2090000}"/>
    <cellStyle name="Entrada 6 5" xfId="1158" xr:uid="{00000000-0005-0000-0000-0000C3090000}"/>
    <cellStyle name="Entrada 6 5 2" xfId="2885" xr:uid="{00000000-0005-0000-0000-0000C4090000}"/>
    <cellStyle name="Entrada 6 6" xfId="2881" xr:uid="{00000000-0005-0000-0000-0000C5090000}"/>
    <cellStyle name="Entrada 6 7" xfId="4093" xr:uid="{00000000-0005-0000-0000-0000C6090000}"/>
    <cellStyle name="Entrada 7" xfId="1159" xr:uid="{00000000-0005-0000-0000-0000C7090000}"/>
    <cellStyle name="Entrada 7 2" xfId="1160" xr:uid="{00000000-0005-0000-0000-0000C8090000}"/>
    <cellStyle name="Entrada 7 2 2" xfId="2887" xr:uid="{00000000-0005-0000-0000-0000C9090000}"/>
    <cellStyle name="Entrada 7 3" xfId="1161" xr:uid="{00000000-0005-0000-0000-0000CA090000}"/>
    <cellStyle name="Entrada 7 3 2" xfId="2888" xr:uid="{00000000-0005-0000-0000-0000CB090000}"/>
    <cellStyle name="Entrada 7 4" xfId="1162" xr:uid="{00000000-0005-0000-0000-0000CC090000}"/>
    <cellStyle name="Entrada 7 4 2" xfId="2889" xr:uid="{00000000-0005-0000-0000-0000CD090000}"/>
    <cellStyle name="Entrada 7 5" xfId="1163" xr:uid="{00000000-0005-0000-0000-0000CE090000}"/>
    <cellStyle name="Entrada 7 5 2" xfId="2890" xr:uid="{00000000-0005-0000-0000-0000CF090000}"/>
    <cellStyle name="Entrada 7 6" xfId="2886" xr:uid="{00000000-0005-0000-0000-0000D0090000}"/>
    <cellStyle name="Entrada 7 7" xfId="4094" xr:uid="{00000000-0005-0000-0000-0000D1090000}"/>
    <cellStyle name="Entrada 8" xfId="1164" xr:uid="{00000000-0005-0000-0000-0000D2090000}"/>
    <cellStyle name="Entrada 8 2" xfId="1165" xr:uid="{00000000-0005-0000-0000-0000D3090000}"/>
    <cellStyle name="Entrada 8 2 2" xfId="2892" xr:uid="{00000000-0005-0000-0000-0000D4090000}"/>
    <cellStyle name="Entrada 8 3" xfId="1166" xr:uid="{00000000-0005-0000-0000-0000D5090000}"/>
    <cellStyle name="Entrada 8 3 2" xfId="2893" xr:uid="{00000000-0005-0000-0000-0000D6090000}"/>
    <cellStyle name="Entrada 8 4" xfId="1167" xr:uid="{00000000-0005-0000-0000-0000D7090000}"/>
    <cellStyle name="Entrada 8 4 2" xfId="2894" xr:uid="{00000000-0005-0000-0000-0000D8090000}"/>
    <cellStyle name="Entrada 8 5" xfId="1168" xr:uid="{00000000-0005-0000-0000-0000D9090000}"/>
    <cellStyle name="Entrada 8 5 2" xfId="2895" xr:uid="{00000000-0005-0000-0000-0000DA090000}"/>
    <cellStyle name="Entrada 8 6" xfId="2891" xr:uid="{00000000-0005-0000-0000-0000DB090000}"/>
    <cellStyle name="Entrada 8 7" xfId="4229" xr:uid="{00000000-0005-0000-0000-0000DC090000}"/>
    <cellStyle name="Entrada 9" xfId="1169" xr:uid="{00000000-0005-0000-0000-0000DD090000}"/>
    <cellStyle name="Entrada 9 2" xfId="1170" xr:uid="{00000000-0005-0000-0000-0000DE090000}"/>
    <cellStyle name="Entrada 9 2 2" xfId="2897" xr:uid="{00000000-0005-0000-0000-0000DF090000}"/>
    <cellStyle name="Entrada 9 3" xfId="1171" xr:uid="{00000000-0005-0000-0000-0000E0090000}"/>
    <cellStyle name="Entrada 9 3 2" xfId="2898" xr:uid="{00000000-0005-0000-0000-0000E1090000}"/>
    <cellStyle name="Entrada 9 4" xfId="1172" xr:uid="{00000000-0005-0000-0000-0000E2090000}"/>
    <cellStyle name="Entrada 9 4 2" xfId="2899" xr:uid="{00000000-0005-0000-0000-0000E3090000}"/>
    <cellStyle name="Entrada 9 5" xfId="1173" xr:uid="{00000000-0005-0000-0000-0000E4090000}"/>
    <cellStyle name="Entrada 9 5 2" xfId="2900" xr:uid="{00000000-0005-0000-0000-0000E5090000}"/>
    <cellStyle name="Entrada 9 6" xfId="2896" xr:uid="{00000000-0005-0000-0000-0000E6090000}"/>
    <cellStyle name="Entrada 9 7" xfId="4315" xr:uid="{00000000-0005-0000-0000-0000E7090000}"/>
    <cellStyle name="Euro" xfId="148" xr:uid="{00000000-0005-0000-0000-0000E8090000}"/>
    <cellStyle name="Euro 2" xfId="1174" xr:uid="{00000000-0005-0000-0000-0000E9090000}"/>
    <cellStyle name="Euro 2 2" xfId="3414" xr:uid="{00000000-0005-0000-0000-0000EA090000}"/>
    <cellStyle name="Euro 3" xfId="1175" xr:uid="{00000000-0005-0000-0000-0000EB090000}"/>
    <cellStyle name="Euro 3 2" xfId="3415" xr:uid="{00000000-0005-0000-0000-0000EC090000}"/>
    <cellStyle name="Euro 4" xfId="1176" xr:uid="{00000000-0005-0000-0000-0000ED090000}"/>
    <cellStyle name="Euro 4 2" xfId="3416" xr:uid="{00000000-0005-0000-0000-0000EE090000}"/>
    <cellStyle name="Euro 5" xfId="1177" xr:uid="{00000000-0005-0000-0000-0000EF090000}"/>
    <cellStyle name="Euro 5 2" xfId="3417" xr:uid="{00000000-0005-0000-0000-0000F0090000}"/>
    <cellStyle name="Euro 6" xfId="1178" xr:uid="{00000000-0005-0000-0000-0000F1090000}"/>
    <cellStyle name="Euro 6 2" xfId="3418" xr:uid="{00000000-0005-0000-0000-0000F2090000}"/>
    <cellStyle name="Euro 7" xfId="1179" xr:uid="{00000000-0005-0000-0000-0000F3090000}"/>
    <cellStyle name="Euro 7 2" xfId="3419" xr:uid="{00000000-0005-0000-0000-0000F4090000}"/>
    <cellStyle name="Euro 8" xfId="1180" xr:uid="{00000000-0005-0000-0000-0000F5090000}"/>
    <cellStyle name="Euro 8 2" xfId="3420" xr:uid="{00000000-0005-0000-0000-0000F6090000}"/>
    <cellStyle name="Euro 9" xfId="1181" xr:uid="{00000000-0005-0000-0000-0000F7090000}"/>
    <cellStyle name="Explanatory Text" xfId="149" xr:uid="{00000000-0005-0000-0000-0000F8090000}"/>
    <cellStyle name="F2" xfId="1182" xr:uid="{00000000-0005-0000-0000-0000F9090000}"/>
    <cellStyle name="F3" xfId="1183" xr:uid="{00000000-0005-0000-0000-0000FA090000}"/>
    <cellStyle name="F4" xfId="1184" xr:uid="{00000000-0005-0000-0000-0000FB090000}"/>
    <cellStyle name="F5" xfId="1185" xr:uid="{00000000-0005-0000-0000-0000FC090000}"/>
    <cellStyle name="F6" xfId="1186" xr:uid="{00000000-0005-0000-0000-0000FD090000}"/>
    <cellStyle name="F7" xfId="1187" xr:uid="{00000000-0005-0000-0000-0000FE090000}"/>
    <cellStyle name="F8" xfId="1188" xr:uid="{00000000-0005-0000-0000-0000FF090000}"/>
    <cellStyle name="Fecha" xfId="1189" xr:uid="{00000000-0005-0000-0000-0000000A0000}"/>
    <cellStyle name="Fijo" xfId="1190" xr:uid="{00000000-0005-0000-0000-0000010A0000}"/>
    <cellStyle name="Financiero" xfId="1191" xr:uid="{00000000-0005-0000-0000-0000020A0000}"/>
    <cellStyle name="Fixed" xfId="1192" xr:uid="{00000000-0005-0000-0000-0000030A0000}"/>
    <cellStyle name="Good" xfId="150" xr:uid="{00000000-0005-0000-0000-0000040A0000}"/>
    <cellStyle name="Good 2" xfId="1193" xr:uid="{00000000-0005-0000-0000-0000050A0000}"/>
    <cellStyle name="Good 3" xfId="1194" xr:uid="{00000000-0005-0000-0000-0000060A0000}"/>
    <cellStyle name="Good 4" xfId="1195" xr:uid="{00000000-0005-0000-0000-0000070A0000}"/>
    <cellStyle name="Good 5" xfId="1196" xr:uid="{00000000-0005-0000-0000-0000080A0000}"/>
    <cellStyle name="Good 6" xfId="2671" xr:uid="{00000000-0005-0000-0000-0000090A0000}"/>
    <cellStyle name="Heading 1" xfId="151" xr:uid="{00000000-0005-0000-0000-00000A0A0000}"/>
    <cellStyle name="Heading 2" xfId="152" xr:uid="{00000000-0005-0000-0000-00000B0A0000}"/>
    <cellStyle name="Heading 3" xfId="153" xr:uid="{00000000-0005-0000-0000-00000C0A0000}"/>
    <cellStyle name="Heading 4" xfId="154" xr:uid="{00000000-0005-0000-0000-00000D0A0000}"/>
    <cellStyle name="Heading 4 2" xfId="1197" xr:uid="{00000000-0005-0000-0000-00000E0A0000}"/>
    <cellStyle name="Heading 4 3" xfId="1198" xr:uid="{00000000-0005-0000-0000-00000F0A0000}"/>
    <cellStyle name="Heading 4 4" xfId="1199" xr:uid="{00000000-0005-0000-0000-0000100A0000}"/>
    <cellStyle name="Heading 4 5" xfId="1200" xr:uid="{00000000-0005-0000-0000-0000110A0000}"/>
    <cellStyle name="Heading 4 6" xfId="2672" xr:uid="{00000000-0005-0000-0000-0000120A0000}"/>
    <cellStyle name="Heading1" xfId="1201" xr:uid="{00000000-0005-0000-0000-0000130A0000}"/>
    <cellStyle name="Heading2" xfId="1202" xr:uid="{00000000-0005-0000-0000-0000140A0000}"/>
    <cellStyle name="Hipervínculo 2" xfId="1203" xr:uid="{00000000-0005-0000-0000-0000150A0000}"/>
    <cellStyle name="Hipervínculo 2 2" xfId="3594" xr:uid="{00000000-0005-0000-0000-0000160A0000}"/>
    <cellStyle name="Hipervínculo 2 3" xfId="3527" xr:uid="{00000000-0005-0000-0000-0000170A0000}"/>
    <cellStyle name="Hipervínculo 3" xfId="2901" xr:uid="{00000000-0005-0000-0000-0000180A0000}"/>
    <cellStyle name="Hipervínculo 4" xfId="2902" xr:uid="{00000000-0005-0000-0000-0000190A0000}"/>
    <cellStyle name="Hipervínculo 5" xfId="3595" xr:uid="{00000000-0005-0000-0000-00001A0A0000}"/>
    <cellStyle name="Incorrecto" xfId="3290" builtinId="27" customBuiltin="1"/>
    <cellStyle name="Incorrecto 10" xfId="1204" xr:uid="{00000000-0005-0000-0000-00001C0A0000}"/>
    <cellStyle name="Incorrecto 10 2" xfId="1205" xr:uid="{00000000-0005-0000-0000-00001D0A0000}"/>
    <cellStyle name="Incorrecto 10 3" xfId="1206" xr:uid="{00000000-0005-0000-0000-00001E0A0000}"/>
    <cellStyle name="Incorrecto 10 4" xfId="1207" xr:uid="{00000000-0005-0000-0000-00001F0A0000}"/>
    <cellStyle name="Incorrecto 10 5" xfId="1208" xr:uid="{00000000-0005-0000-0000-0000200A0000}"/>
    <cellStyle name="Incorrecto 10 6" xfId="3421" xr:uid="{00000000-0005-0000-0000-0000210A0000}"/>
    <cellStyle name="Incorrecto 10 7" xfId="3593" xr:uid="{00000000-0005-0000-0000-0000220A0000}"/>
    <cellStyle name="Incorrecto 10 8" xfId="3528" xr:uid="{00000000-0005-0000-0000-0000230A0000}"/>
    <cellStyle name="Incorrecto 10 9" xfId="4426" xr:uid="{00000000-0005-0000-0000-0000240A0000}"/>
    <cellStyle name="Incorrecto 11" xfId="1209" xr:uid="{00000000-0005-0000-0000-0000250A0000}"/>
    <cellStyle name="Incorrecto 12" xfId="1210" xr:uid="{00000000-0005-0000-0000-0000260A0000}"/>
    <cellStyle name="Incorrecto 12 2" xfId="4027" xr:uid="{00000000-0005-0000-0000-0000270A0000}"/>
    <cellStyle name="Incorrecto 13" xfId="1211" xr:uid="{00000000-0005-0000-0000-0000280A0000}"/>
    <cellStyle name="Incorrecto 14" xfId="1212" xr:uid="{00000000-0005-0000-0000-0000290A0000}"/>
    <cellStyle name="Incorrecto 15" xfId="155" xr:uid="{00000000-0005-0000-0000-00002A0A0000}"/>
    <cellStyle name="Incorrecto 2" xfId="1213" xr:uid="{00000000-0005-0000-0000-00002B0A0000}"/>
    <cellStyle name="Incorrecto 2 2" xfId="1214" xr:uid="{00000000-0005-0000-0000-00002C0A0000}"/>
    <cellStyle name="Incorrecto 2 3" xfId="1215" xr:uid="{00000000-0005-0000-0000-00002D0A0000}"/>
    <cellStyle name="Incorrecto 2 4" xfId="1216" xr:uid="{00000000-0005-0000-0000-00002E0A0000}"/>
    <cellStyle name="Incorrecto 2 5" xfId="1217" xr:uid="{00000000-0005-0000-0000-00002F0A0000}"/>
    <cellStyle name="Incorrecto 2 6" xfId="1218" xr:uid="{00000000-0005-0000-0000-0000300A0000}"/>
    <cellStyle name="Incorrecto 2 7" xfId="3592" xr:uid="{00000000-0005-0000-0000-0000310A0000}"/>
    <cellStyle name="Incorrecto 2 8" xfId="3978" xr:uid="{00000000-0005-0000-0000-0000320A0000}"/>
    <cellStyle name="Incorrecto 3" xfId="1219" xr:uid="{00000000-0005-0000-0000-0000330A0000}"/>
    <cellStyle name="Incorrecto 3 2" xfId="1220" xr:uid="{00000000-0005-0000-0000-0000340A0000}"/>
    <cellStyle name="Incorrecto 3 3" xfId="1221" xr:uid="{00000000-0005-0000-0000-0000350A0000}"/>
    <cellStyle name="Incorrecto 3 4" xfId="1222" xr:uid="{00000000-0005-0000-0000-0000360A0000}"/>
    <cellStyle name="Incorrecto 3 5" xfId="1223" xr:uid="{00000000-0005-0000-0000-0000370A0000}"/>
    <cellStyle name="Incorrecto 3 6" xfId="3591" xr:uid="{00000000-0005-0000-0000-0000380A0000}"/>
    <cellStyle name="Incorrecto 3 7" xfId="4095" xr:uid="{00000000-0005-0000-0000-0000390A0000}"/>
    <cellStyle name="Incorrecto 4" xfId="1224" xr:uid="{00000000-0005-0000-0000-00003A0A0000}"/>
    <cellStyle name="Incorrecto 4 2" xfId="1225" xr:uid="{00000000-0005-0000-0000-00003B0A0000}"/>
    <cellStyle name="Incorrecto 4 3" xfId="1226" xr:uid="{00000000-0005-0000-0000-00003C0A0000}"/>
    <cellStyle name="Incorrecto 4 4" xfId="1227" xr:uid="{00000000-0005-0000-0000-00003D0A0000}"/>
    <cellStyle name="Incorrecto 4 5" xfId="1228" xr:uid="{00000000-0005-0000-0000-00003E0A0000}"/>
    <cellStyle name="Incorrecto 4 6" xfId="3590" xr:uid="{00000000-0005-0000-0000-00003F0A0000}"/>
    <cellStyle name="Incorrecto 5" xfId="1229" xr:uid="{00000000-0005-0000-0000-0000400A0000}"/>
    <cellStyle name="Incorrecto 5 2" xfId="1230" xr:uid="{00000000-0005-0000-0000-0000410A0000}"/>
    <cellStyle name="Incorrecto 5 3" xfId="1231" xr:uid="{00000000-0005-0000-0000-0000420A0000}"/>
    <cellStyle name="Incorrecto 5 4" xfId="1232" xr:uid="{00000000-0005-0000-0000-0000430A0000}"/>
    <cellStyle name="Incorrecto 5 5" xfId="1233" xr:uid="{00000000-0005-0000-0000-0000440A0000}"/>
    <cellStyle name="Incorrecto 5 6" xfId="3589" xr:uid="{00000000-0005-0000-0000-0000450A0000}"/>
    <cellStyle name="Incorrecto 6" xfId="1234" xr:uid="{00000000-0005-0000-0000-0000460A0000}"/>
    <cellStyle name="Incorrecto 6 2" xfId="1235" xr:uid="{00000000-0005-0000-0000-0000470A0000}"/>
    <cellStyle name="Incorrecto 6 3" xfId="1236" xr:uid="{00000000-0005-0000-0000-0000480A0000}"/>
    <cellStyle name="Incorrecto 6 4" xfId="1237" xr:uid="{00000000-0005-0000-0000-0000490A0000}"/>
    <cellStyle name="Incorrecto 6 5" xfId="1238" xr:uid="{00000000-0005-0000-0000-00004A0A0000}"/>
    <cellStyle name="Incorrecto 7" xfId="1239" xr:uid="{00000000-0005-0000-0000-00004B0A0000}"/>
    <cellStyle name="Incorrecto 7 2" xfId="1240" xr:uid="{00000000-0005-0000-0000-00004C0A0000}"/>
    <cellStyle name="Incorrecto 7 3" xfId="1241" xr:uid="{00000000-0005-0000-0000-00004D0A0000}"/>
    <cellStyle name="Incorrecto 7 4" xfId="1242" xr:uid="{00000000-0005-0000-0000-00004E0A0000}"/>
    <cellStyle name="Incorrecto 7 5" xfId="1243" xr:uid="{00000000-0005-0000-0000-00004F0A0000}"/>
    <cellStyle name="Incorrecto 7 6" xfId="4096" xr:uid="{00000000-0005-0000-0000-0000500A0000}"/>
    <cellStyle name="Incorrecto 8" xfId="1244" xr:uid="{00000000-0005-0000-0000-0000510A0000}"/>
    <cellStyle name="Incorrecto 8 2" xfId="1245" xr:uid="{00000000-0005-0000-0000-0000520A0000}"/>
    <cellStyle name="Incorrecto 8 3" xfId="1246" xr:uid="{00000000-0005-0000-0000-0000530A0000}"/>
    <cellStyle name="Incorrecto 8 4" xfId="1247" xr:uid="{00000000-0005-0000-0000-0000540A0000}"/>
    <cellStyle name="Incorrecto 8 5" xfId="1248" xr:uid="{00000000-0005-0000-0000-0000550A0000}"/>
    <cellStyle name="Incorrecto 8 6" xfId="4227" xr:uid="{00000000-0005-0000-0000-0000560A0000}"/>
    <cellStyle name="Incorrecto 9" xfId="1249" xr:uid="{00000000-0005-0000-0000-0000570A0000}"/>
    <cellStyle name="Incorrecto 9 2" xfId="1250" xr:uid="{00000000-0005-0000-0000-0000580A0000}"/>
    <cellStyle name="Incorrecto 9 3" xfId="1251" xr:uid="{00000000-0005-0000-0000-0000590A0000}"/>
    <cellStyle name="Incorrecto 9 4" xfId="1252" xr:uid="{00000000-0005-0000-0000-00005A0A0000}"/>
    <cellStyle name="Incorrecto 9 5" xfId="1253" xr:uid="{00000000-0005-0000-0000-00005B0A0000}"/>
    <cellStyle name="Incorrecto 9 6" xfId="4316" xr:uid="{00000000-0005-0000-0000-00005C0A0000}"/>
    <cellStyle name="Input" xfId="156" xr:uid="{00000000-0005-0000-0000-00005D0A0000}"/>
    <cellStyle name="Input 2" xfId="1254" xr:uid="{00000000-0005-0000-0000-00005E0A0000}"/>
    <cellStyle name="Input 2 2" xfId="2903" xr:uid="{00000000-0005-0000-0000-00005F0A0000}"/>
    <cellStyle name="Input 3" xfId="1255" xr:uid="{00000000-0005-0000-0000-0000600A0000}"/>
    <cellStyle name="Input 3 2" xfId="2904" xr:uid="{00000000-0005-0000-0000-0000610A0000}"/>
    <cellStyle name="Input 4" xfId="1256" xr:uid="{00000000-0005-0000-0000-0000620A0000}"/>
    <cellStyle name="Input 4 2" xfId="2905" xr:uid="{00000000-0005-0000-0000-0000630A0000}"/>
    <cellStyle name="Input 5" xfId="1257" xr:uid="{00000000-0005-0000-0000-0000640A0000}"/>
    <cellStyle name="Input 5 2" xfId="2906" xr:uid="{00000000-0005-0000-0000-0000650A0000}"/>
    <cellStyle name="Input 6" xfId="2673" xr:uid="{00000000-0005-0000-0000-0000660A0000}"/>
    <cellStyle name="Input 6 2" xfId="3588" xr:uid="{00000000-0005-0000-0000-0000670A0000}"/>
    <cellStyle name="Input 7" xfId="3422" xr:uid="{00000000-0005-0000-0000-0000680A0000}"/>
    <cellStyle name="Input 8" xfId="4097" xr:uid="{00000000-0005-0000-0000-0000690A0000}"/>
    <cellStyle name="Input_valor justo.junio2010" xfId="3423" xr:uid="{00000000-0005-0000-0000-00006A0A0000}"/>
    <cellStyle name="Komórka po??czona" xfId="1258" xr:uid="{00000000-0005-0000-0000-00006B0A0000}"/>
    <cellStyle name="Komórka połączona" xfId="157" xr:uid="{00000000-0005-0000-0000-00006C0A0000}"/>
    <cellStyle name="Komórka zaznaczona" xfId="158" xr:uid="{00000000-0005-0000-0000-00006D0A0000}"/>
    <cellStyle name="Linked Cell" xfId="159" xr:uid="{00000000-0005-0000-0000-00006E0A0000}"/>
    <cellStyle name="Linked Cell 2" xfId="1259" xr:uid="{00000000-0005-0000-0000-00006F0A0000}"/>
    <cellStyle name="Linked Cell 3" xfId="1260" xr:uid="{00000000-0005-0000-0000-0000700A0000}"/>
    <cellStyle name="Linked Cell 4" xfId="1261" xr:uid="{00000000-0005-0000-0000-0000710A0000}"/>
    <cellStyle name="Linked Cell 5" xfId="1262" xr:uid="{00000000-0005-0000-0000-0000720A0000}"/>
    <cellStyle name="Linked Cell 6" xfId="2674" xr:uid="{00000000-0005-0000-0000-0000730A0000}"/>
    <cellStyle name="Millares" xfId="40" builtinId="3"/>
    <cellStyle name="Millares [0]" xfId="18" builtinId="6"/>
    <cellStyle name="Millares [0] 10" xfId="34" xr:uid="{00000000-0005-0000-0000-0000760A0000}"/>
    <cellStyle name="Millares [0] 10 2" xfId="59" xr:uid="{00000000-0005-0000-0000-0000770A0000}"/>
    <cellStyle name="Millares [0] 11" xfId="2908" xr:uid="{00000000-0005-0000-0000-0000780A0000}"/>
    <cellStyle name="Millares [0] 12" xfId="3284" xr:uid="{00000000-0005-0000-0000-0000790A0000}"/>
    <cellStyle name="Millares [0] 13" xfId="3987" xr:uid="{00000000-0005-0000-0000-00007A0A0000}"/>
    <cellStyle name="Millares [0] 2" xfId="4" xr:uid="{00000000-0005-0000-0000-00007B0A0000}"/>
    <cellStyle name="Millares [0] 2 2" xfId="52" xr:uid="{00000000-0005-0000-0000-00007C0A0000}"/>
    <cellStyle name="Millares [0] 2 2 2" xfId="1264" xr:uid="{00000000-0005-0000-0000-00007D0A0000}"/>
    <cellStyle name="Millares [0] 2 2 3" xfId="4098" xr:uid="{00000000-0005-0000-0000-00007E0A0000}"/>
    <cellStyle name="Millares [0] 2 3" xfId="1265" xr:uid="{00000000-0005-0000-0000-00007F0A0000}"/>
    <cellStyle name="Millares [0] 2 3 2" xfId="2909" xr:uid="{00000000-0005-0000-0000-0000800A0000}"/>
    <cellStyle name="Millares [0] 2 4" xfId="1263" xr:uid="{00000000-0005-0000-0000-0000810A0000}"/>
    <cellStyle name="Millares [0] 2 5" xfId="3283" xr:uid="{00000000-0005-0000-0000-0000820A0000}"/>
    <cellStyle name="Millares [0] 2 6" xfId="3911" xr:uid="{00000000-0005-0000-0000-0000830A0000}"/>
    <cellStyle name="Millares [0] 3" xfId="10" xr:uid="{00000000-0005-0000-0000-0000840A0000}"/>
    <cellStyle name="Millares [0] 3 2" xfId="57" xr:uid="{00000000-0005-0000-0000-0000850A0000}"/>
    <cellStyle name="Millares [0] 3 3" xfId="1266" xr:uid="{00000000-0005-0000-0000-0000860A0000}"/>
    <cellStyle name="Millares [0] 3 4" xfId="3282" xr:uid="{00000000-0005-0000-0000-0000870A0000}"/>
    <cellStyle name="Millares [0] 3 5" xfId="3913" xr:uid="{00000000-0005-0000-0000-0000880A0000}"/>
    <cellStyle name="Millares [0] 4" xfId="31" xr:uid="{00000000-0005-0000-0000-0000890A0000}"/>
    <cellStyle name="Millares [0] 4 2" xfId="60" xr:uid="{00000000-0005-0000-0000-00008A0A0000}"/>
    <cellStyle name="Millares [0] 4 3" xfId="1267" xr:uid="{00000000-0005-0000-0000-00008B0A0000}"/>
    <cellStyle name="Millares [0] 4 4" xfId="3916" xr:uid="{00000000-0005-0000-0000-00008C0A0000}"/>
    <cellStyle name="Millares [0] 5" xfId="21" xr:uid="{00000000-0005-0000-0000-00008D0A0000}"/>
    <cellStyle name="Millares [0] 5 2" xfId="3979" xr:uid="{00000000-0005-0000-0000-00008E0A0000}"/>
    <cellStyle name="Millares [0] 6" xfId="50" xr:uid="{00000000-0005-0000-0000-00008F0A0000}"/>
    <cellStyle name="Millares [0] 6 2" xfId="1268" xr:uid="{00000000-0005-0000-0000-0000900A0000}"/>
    <cellStyle name="Millares [0] 7" xfId="2649" xr:uid="{00000000-0005-0000-0000-0000910A0000}"/>
    <cellStyle name="Millares [0] 7 2" xfId="4099" xr:uid="{00000000-0005-0000-0000-0000920A0000}"/>
    <cellStyle name="Millares [0] 8" xfId="38" xr:uid="{00000000-0005-0000-0000-0000930A0000}"/>
    <cellStyle name="Millares [0] 8 2" xfId="58" xr:uid="{00000000-0005-0000-0000-0000940A0000}"/>
    <cellStyle name="Millares [0] 8 3" xfId="4318" xr:uid="{00000000-0005-0000-0000-0000950A0000}"/>
    <cellStyle name="Millares [0] 9" xfId="29" xr:uid="{00000000-0005-0000-0000-0000960A0000}"/>
    <cellStyle name="Millares [0] 9 2" xfId="61" xr:uid="{00000000-0005-0000-0000-0000970A0000}"/>
    <cellStyle name="Millares [0] 9 3" xfId="4512" xr:uid="{00000000-0005-0000-0000-0000980A0000}"/>
    <cellStyle name="Millares 10" xfId="2569" xr:uid="{00000000-0005-0000-0000-0000990A0000}"/>
    <cellStyle name="Millares 10 2" xfId="2570" xr:uid="{00000000-0005-0000-0000-00009A0A0000}"/>
    <cellStyle name="Millares 10 3" xfId="3425" xr:uid="{00000000-0005-0000-0000-00009B0A0000}"/>
    <cellStyle name="Millares 10 4" xfId="3925" xr:uid="{00000000-0005-0000-0000-00009C0A0000}"/>
    <cellStyle name="Millares 10 5" xfId="4100" xr:uid="{00000000-0005-0000-0000-00009D0A0000}"/>
    <cellStyle name="Millares 11" xfId="2571" xr:uid="{00000000-0005-0000-0000-00009E0A0000}"/>
    <cellStyle name="Millares 11 2" xfId="2572" xr:uid="{00000000-0005-0000-0000-00009F0A0000}"/>
    <cellStyle name="Millares 11 3" xfId="3426" xr:uid="{00000000-0005-0000-0000-0000A00A0000}"/>
    <cellStyle name="Millares 11 4" xfId="3926" xr:uid="{00000000-0005-0000-0000-0000A10A0000}"/>
    <cellStyle name="Millares 11 5" xfId="4101" xr:uid="{00000000-0005-0000-0000-0000A20A0000}"/>
    <cellStyle name="Millares 12" xfId="2573" xr:uid="{00000000-0005-0000-0000-0000A30A0000}"/>
    <cellStyle name="Millares 12 2" xfId="2574" xr:uid="{00000000-0005-0000-0000-0000A40A0000}"/>
    <cellStyle name="Millares 12 3" xfId="3427" xr:uid="{00000000-0005-0000-0000-0000A50A0000}"/>
    <cellStyle name="Millares 12 4" xfId="3927" xr:uid="{00000000-0005-0000-0000-0000A60A0000}"/>
    <cellStyle name="Millares 12 5" xfId="4102" xr:uid="{00000000-0005-0000-0000-0000A70A0000}"/>
    <cellStyle name="Millares 13" xfId="2575" xr:uid="{00000000-0005-0000-0000-0000A80A0000}"/>
    <cellStyle name="Millares 13 2" xfId="2576" xr:uid="{00000000-0005-0000-0000-0000A90A0000}"/>
    <cellStyle name="Millares 13 2 2" xfId="3721" xr:uid="{00000000-0005-0000-0000-0000AA0A0000}"/>
    <cellStyle name="Millares 13 2 3" xfId="3585" xr:uid="{00000000-0005-0000-0000-0000AB0A0000}"/>
    <cellStyle name="Millares 13 3" xfId="3428" xr:uid="{00000000-0005-0000-0000-0000AC0A0000}"/>
    <cellStyle name="Millares 13 4" xfId="3928" xr:uid="{00000000-0005-0000-0000-0000AD0A0000}"/>
    <cellStyle name="Millares 13 5" xfId="4103" xr:uid="{00000000-0005-0000-0000-0000AE0A0000}"/>
    <cellStyle name="Millares 14" xfId="2577" xr:uid="{00000000-0005-0000-0000-0000AF0A0000}"/>
    <cellStyle name="Millares 14 2" xfId="2578" xr:uid="{00000000-0005-0000-0000-0000B00A0000}"/>
    <cellStyle name="Millares 14 3" xfId="3429" xr:uid="{00000000-0005-0000-0000-0000B10A0000}"/>
    <cellStyle name="Millares 14 4" xfId="3929" xr:uid="{00000000-0005-0000-0000-0000B20A0000}"/>
    <cellStyle name="Millares 14 5" xfId="4104" xr:uid="{00000000-0005-0000-0000-0000B30A0000}"/>
    <cellStyle name="Millares 15" xfId="2579" xr:uid="{00000000-0005-0000-0000-0000B40A0000}"/>
    <cellStyle name="Millares 15 2" xfId="2580" xr:uid="{00000000-0005-0000-0000-0000B50A0000}"/>
    <cellStyle name="Millares 15 3" xfId="3586" xr:uid="{00000000-0005-0000-0000-0000B60A0000}"/>
    <cellStyle name="Millares 15 4" xfId="3930" xr:uid="{00000000-0005-0000-0000-0000B70A0000}"/>
    <cellStyle name="Millares 15 5" xfId="4105" xr:uid="{00000000-0005-0000-0000-0000B80A0000}"/>
    <cellStyle name="Millares 16" xfId="2581" xr:uid="{00000000-0005-0000-0000-0000B90A0000}"/>
    <cellStyle name="Millares 16 2" xfId="2582" xr:uid="{00000000-0005-0000-0000-0000BA0A0000}"/>
    <cellStyle name="Millares 16 3" xfId="3587" xr:uid="{00000000-0005-0000-0000-0000BB0A0000}"/>
    <cellStyle name="Millares 16 4" xfId="3931" xr:uid="{00000000-0005-0000-0000-0000BC0A0000}"/>
    <cellStyle name="Millares 16 5" xfId="4106" xr:uid="{00000000-0005-0000-0000-0000BD0A0000}"/>
    <cellStyle name="Millares 17" xfId="2583" xr:uid="{00000000-0005-0000-0000-0000BE0A0000}"/>
    <cellStyle name="Millares 17 2" xfId="2584" xr:uid="{00000000-0005-0000-0000-0000BF0A0000}"/>
    <cellStyle name="Millares 17 2 2" xfId="4799" xr:uid="{00000000-0005-0000-0000-0000C00A0000}"/>
    <cellStyle name="Millares 17 3" xfId="3596" xr:uid="{00000000-0005-0000-0000-0000C10A0000}"/>
    <cellStyle name="Millares 17 4" xfId="3932" xr:uid="{00000000-0005-0000-0000-0000C20A0000}"/>
    <cellStyle name="Millares 17 5" xfId="4107" xr:uid="{00000000-0005-0000-0000-0000C30A0000}"/>
    <cellStyle name="Millares 18" xfId="2585" xr:uid="{00000000-0005-0000-0000-0000C40A0000}"/>
    <cellStyle name="Millares 18 2" xfId="2586" xr:uid="{00000000-0005-0000-0000-0000C50A0000}"/>
    <cellStyle name="Millares 18 2 2" xfId="4666" xr:uid="{00000000-0005-0000-0000-0000C60A0000}"/>
    <cellStyle name="Millares 18 2 2 2" xfId="5074" xr:uid="{00000000-0005-0000-0000-0000C70A0000}"/>
    <cellStyle name="Millares 18 2 3" xfId="4892" xr:uid="{00000000-0005-0000-0000-0000C80A0000}"/>
    <cellStyle name="Millares 18 2 4" xfId="4341" xr:uid="{00000000-0005-0000-0000-0000C90A0000}"/>
    <cellStyle name="Millares 18 3" xfId="3575" xr:uid="{00000000-0005-0000-0000-0000CA0A0000}"/>
    <cellStyle name="Millares 18 3 2" xfId="4983" xr:uid="{00000000-0005-0000-0000-0000CB0A0000}"/>
    <cellStyle name="Millares 18 3 3" xfId="4535" xr:uid="{00000000-0005-0000-0000-0000CC0A0000}"/>
    <cellStyle name="Millares 18 4" xfId="3933" xr:uid="{00000000-0005-0000-0000-0000CD0A0000}"/>
    <cellStyle name="Millares 18 4 2" xfId="4800" xr:uid="{00000000-0005-0000-0000-0000CE0A0000}"/>
    <cellStyle name="Millares 18 5" xfId="4108" xr:uid="{00000000-0005-0000-0000-0000CF0A0000}"/>
    <cellStyle name="Millares 19" xfId="2587" xr:uid="{00000000-0005-0000-0000-0000D00A0000}"/>
    <cellStyle name="Millares 19 2" xfId="2588" xr:uid="{00000000-0005-0000-0000-0000D10A0000}"/>
    <cellStyle name="Millares 19 3" xfId="3597" xr:uid="{00000000-0005-0000-0000-0000D20A0000}"/>
    <cellStyle name="Millares 19 4" xfId="3934" xr:uid="{00000000-0005-0000-0000-0000D30A0000}"/>
    <cellStyle name="Millares 2" xfId="48" xr:uid="{00000000-0005-0000-0000-0000D40A0000}"/>
    <cellStyle name="Millares 2 2" xfId="1270" xr:uid="{00000000-0005-0000-0000-0000D50A0000}"/>
    <cellStyle name="Millares 2 2 2" xfId="4342" xr:uid="{00000000-0005-0000-0000-0000D60A0000}"/>
    <cellStyle name="Millares 2 2 2 2" xfId="4667" xr:uid="{00000000-0005-0000-0000-0000D70A0000}"/>
    <cellStyle name="Millares 2 2 2 2 2" xfId="5075" xr:uid="{00000000-0005-0000-0000-0000D80A0000}"/>
    <cellStyle name="Millares 2 2 2 3" xfId="4893" xr:uid="{00000000-0005-0000-0000-0000D90A0000}"/>
    <cellStyle name="Millares 2 2 3" xfId="4536" xr:uid="{00000000-0005-0000-0000-0000DA0A0000}"/>
    <cellStyle name="Millares 2 2 3 2" xfId="4984" xr:uid="{00000000-0005-0000-0000-0000DB0A0000}"/>
    <cellStyle name="Millares 2 2 4" xfId="4801" xr:uid="{00000000-0005-0000-0000-0000DC0A0000}"/>
    <cellStyle name="Millares 2 2 5" xfId="4110" xr:uid="{00000000-0005-0000-0000-0000DD0A0000}"/>
    <cellStyle name="Millares 2 3" xfId="1269" xr:uid="{00000000-0005-0000-0000-0000DE0A0000}"/>
    <cellStyle name="Millares 2 3 2" xfId="4382" xr:uid="{00000000-0005-0000-0000-0000DF0A0000}"/>
    <cellStyle name="Millares 2 3 2 2" xfId="4731" xr:uid="{00000000-0005-0000-0000-0000E00A0000}"/>
    <cellStyle name="Millares 2 3 2 2 2" xfId="5139" xr:uid="{00000000-0005-0000-0000-0000E10A0000}"/>
    <cellStyle name="Millares 2 3 2 3" xfId="4957" xr:uid="{00000000-0005-0000-0000-0000E20A0000}"/>
    <cellStyle name="Millares 2 3 3" xfId="4601" xr:uid="{00000000-0005-0000-0000-0000E30A0000}"/>
    <cellStyle name="Millares 2 3 3 2" xfId="5048" xr:uid="{00000000-0005-0000-0000-0000E40A0000}"/>
    <cellStyle name="Millares 2 3 4" xfId="4866" xr:uid="{00000000-0005-0000-0000-0000E50A0000}"/>
    <cellStyle name="Millares 2 3 5" xfId="4207" xr:uid="{00000000-0005-0000-0000-0000E60A0000}"/>
    <cellStyle name="Millares 2 4" xfId="3584" xr:uid="{00000000-0005-0000-0000-0000E70A0000}"/>
    <cellStyle name="Millares 2 4 2" xfId="4109" xr:uid="{00000000-0005-0000-0000-0000E80A0000}"/>
    <cellStyle name="Millares 2 5" xfId="3530" xr:uid="{00000000-0005-0000-0000-0000E90A0000}"/>
    <cellStyle name="Millares 2 6" xfId="3912" xr:uid="{00000000-0005-0000-0000-0000EA0A0000}"/>
    <cellStyle name="Millares 20" xfId="2589" xr:uid="{00000000-0005-0000-0000-0000EB0A0000}"/>
    <cellStyle name="Millares 20 2" xfId="2590" xr:uid="{00000000-0005-0000-0000-0000EC0A0000}"/>
    <cellStyle name="Millares 20 3" xfId="3611" xr:uid="{00000000-0005-0000-0000-0000ED0A0000}"/>
    <cellStyle name="Millares 20 4" xfId="3935" xr:uid="{00000000-0005-0000-0000-0000EE0A0000}"/>
    <cellStyle name="Millares 20 5" xfId="4111" xr:uid="{00000000-0005-0000-0000-0000EF0A0000}"/>
    <cellStyle name="Millares 21" xfId="2591" xr:uid="{00000000-0005-0000-0000-0000F00A0000}"/>
    <cellStyle name="Millares 21 2" xfId="2592" xr:uid="{00000000-0005-0000-0000-0000F10A0000}"/>
    <cellStyle name="Millares 21 3" xfId="3614" xr:uid="{00000000-0005-0000-0000-0000F20A0000}"/>
    <cellStyle name="Millares 21 4" xfId="3936" xr:uid="{00000000-0005-0000-0000-0000F30A0000}"/>
    <cellStyle name="Millares 21 5" xfId="4112" xr:uid="{00000000-0005-0000-0000-0000F40A0000}"/>
    <cellStyle name="Millares 22" xfId="2593" xr:uid="{00000000-0005-0000-0000-0000F50A0000}"/>
    <cellStyle name="Millares 22 2" xfId="2594" xr:uid="{00000000-0005-0000-0000-0000F60A0000}"/>
    <cellStyle name="Millares 22 3" xfId="3545" xr:uid="{00000000-0005-0000-0000-0000F70A0000}"/>
    <cellStyle name="Millares 22 4" xfId="3937" xr:uid="{00000000-0005-0000-0000-0000F80A0000}"/>
    <cellStyle name="Millares 22 5" xfId="4113" xr:uid="{00000000-0005-0000-0000-0000F90A0000}"/>
    <cellStyle name="Millares 23" xfId="2595" xr:uid="{00000000-0005-0000-0000-0000FA0A0000}"/>
    <cellStyle name="Millares 23 2" xfId="3520" xr:uid="{00000000-0005-0000-0000-0000FB0A0000}"/>
    <cellStyle name="Millares 23 3" xfId="3938" xr:uid="{00000000-0005-0000-0000-0000FC0A0000}"/>
    <cellStyle name="Millares 23 4" xfId="4114" xr:uid="{00000000-0005-0000-0000-0000FD0A0000}"/>
    <cellStyle name="Millares 24" xfId="2596" xr:uid="{00000000-0005-0000-0000-0000FE0A0000}"/>
    <cellStyle name="Millares 24 2" xfId="3513" xr:uid="{00000000-0005-0000-0000-0000FF0A0000}"/>
    <cellStyle name="Millares 24 3" xfId="3939" xr:uid="{00000000-0005-0000-0000-0000000B0000}"/>
    <cellStyle name="Millares 24 4" xfId="4115" xr:uid="{00000000-0005-0000-0000-0000010B0000}"/>
    <cellStyle name="Millares 25" xfId="2597" xr:uid="{00000000-0005-0000-0000-0000020B0000}"/>
    <cellStyle name="Millares 25 2" xfId="3537" xr:uid="{00000000-0005-0000-0000-0000030B0000}"/>
    <cellStyle name="Millares 25 3" xfId="3940" xr:uid="{00000000-0005-0000-0000-0000040B0000}"/>
    <cellStyle name="Millares 25 4" xfId="4116" xr:uid="{00000000-0005-0000-0000-0000050B0000}"/>
    <cellStyle name="Millares 26" xfId="2659" xr:uid="{00000000-0005-0000-0000-0000060B0000}"/>
    <cellStyle name="Millares 26 2" xfId="3941" xr:uid="{00000000-0005-0000-0000-0000070B0000}"/>
    <cellStyle name="Millares 26 3" xfId="4117" xr:uid="{00000000-0005-0000-0000-0000080B0000}"/>
    <cellStyle name="Millares 27" xfId="2662" xr:uid="{00000000-0005-0000-0000-0000090B0000}"/>
    <cellStyle name="Millares 27 2" xfId="3942" xr:uid="{00000000-0005-0000-0000-00000A0B0000}"/>
    <cellStyle name="Millares 27 3" xfId="4118" xr:uid="{00000000-0005-0000-0000-00000B0B0000}"/>
    <cellStyle name="Millares 28" xfId="2907" xr:uid="{00000000-0005-0000-0000-00000C0B0000}"/>
    <cellStyle name="Millares 28 2" xfId="3943" xr:uid="{00000000-0005-0000-0000-00000D0B0000}"/>
    <cellStyle name="Millares 28 3" xfId="4119" xr:uid="{00000000-0005-0000-0000-00000E0B0000}"/>
    <cellStyle name="Millares 29" xfId="2854" xr:uid="{00000000-0005-0000-0000-00000F0B0000}"/>
    <cellStyle name="Millares 29 2" xfId="3944" xr:uid="{00000000-0005-0000-0000-0000100B0000}"/>
    <cellStyle name="Millares 29 3" xfId="4317" xr:uid="{00000000-0005-0000-0000-0000110B0000}"/>
    <cellStyle name="Millares 3" xfId="27" xr:uid="{00000000-0005-0000-0000-0000120B0000}"/>
    <cellStyle name="Millares 3 2" xfId="47" xr:uid="{00000000-0005-0000-0000-0000130B0000}"/>
    <cellStyle name="Millares 3 2 2" xfId="62" xr:uid="{00000000-0005-0000-0000-0000140B0000}"/>
    <cellStyle name="Millares 3 2 2 2" xfId="3582" xr:uid="{00000000-0005-0000-0000-0000150B0000}"/>
    <cellStyle name="Millares 3 2 2 2 2" xfId="5124" xr:uid="{00000000-0005-0000-0000-0000160B0000}"/>
    <cellStyle name="Millares 3 2 2 2 3" xfId="4716" xr:uid="{00000000-0005-0000-0000-0000170B0000}"/>
    <cellStyle name="Millares 3 2 2 3" xfId="4942" xr:uid="{00000000-0005-0000-0000-0000180B0000}"/>
    <cellStyle name="Millares 3 2 2 4" xfId="4367" xr:uid="{00000000-0005-0000-0000-0000190B0000}"/>
    <cellStyle name="Millares 3 2 3" xfId="2598" xr:uid="{00000000-0005-0000-0000-00001A0B0000}"/>
    <cellStyle name="Millares 3 2 3 2" xfId="3532" xr:uid="{00000000-0005-0000-0000-00001B0B0000}"/>
    <cellStyle name="Millares 3 2 3 2 2" xfId="5033" xr:uid="{00000000-0005-0000-0000-00001C0B0000}"/>
    <cellStyle name="Millares 3 2 3 3" xfId="4586" xr:uid="{00000000-0005-0000-0000-00001D0B0000}"/>
    <cellStyle name="Millares 3 2 4" xfId="2911" xr:uid="{00000000-0005-0000-0000-00001E0B0000}"/>
    <cellStyle name="Millares 3 2 4 2" xfId="4851" xr:uid="{00000000-0005-0000-0000-00001F0B0000}"/>
    <cellStyle name="Millares 3 2 5" xfId="4189" xr:uid="{00000000-0005-0000-0000-0000200B0000}"/>
    <cellStyle name="Millares 3 3" xfId="2910" xr:uid="{00000000-0005-0000-0000-0000210B0000}"/>
    <cellStyle name="Millares 3 3 2" xfId="3583" xr:uid="{00000000-0005-0000-0000-0000220B0000}"/>
    <cellStyle name="Millares 3 4" xfId="3531" xr:uid="{00000000-0005-0000-0000-0000230B0000}"/>
    <cellStyle name="Millares 3 4 2" xfId="4783" xr:uid="{00000000-0005-0000-0000-0000240B0000}"/>
    <cellStyle name="Millares 3 5" xfId="3887" xr:uid="{00000000-0005-0000-0000-0000250B0000}"/>
    <cellStyle name="Millares 3 6" xfId="3918" xr:uid="{00000000-0005-0000-0000-0000260B0000}"/>
    <cellStyle name="Millares 3 7" xfId="3997" xr:uid="{00000000-0005-0000-0000-0000270B0000}"/>
    <cellStyle name="Millares 30" xfId="2853" xr:uid="{00000000-0005-0000-0000-0000280B0000}"/>
    <cellStyle name="Millares 30 2" xfId="3945" xr:uid="{00000000-0005-0000-0000-0000290B0000}"/>
    <cellStyle name="Millares 30 3" xfId="4511" xr:uid="{00000000-0005-0000-0000-00002A0B0000}"/>
    <cellStyle name="Millares 31" xfId="2855" xr:uid="{00000000-0005-0000-0000-00002B0B0000}"/>
    <cellStyle name="Millares 31 2" xfId="3946" xr:uid="{00000000-0005-0000-0000-00002C0B0000}"/>
    <cellStyle name="Millares 31 3" xfId="4773" xr:uid="{00000000-0005-0000-0000-00002D0B0000}"/>
    <cellStyle name="Millares 32" xfId="3424" xr:uid="{00000000-0005-0000-0000-00002E0B0000}"/>
    <cellStyle name="Millares 32 2" xfId="3947" xr:uid="{00000000-0005-0000-0000-00002F0B0000}"/>
    <cellStyle name="Millares 32 3" xfId="4775" xr:uid="{00000000-0005-0000-0000-0000300B0000}"/>
    <cellStyle name="Millares 33" xfId="3883" xr:uid="{00000000-0005-0000-0000-0000310B0000}"/>
    <cellStyle name="Millares 33 2" xfId="3948" xr:uid="{00000000-0005-0000-0000-0000320B0000}"/>
    <cellStyle name="Millares 33 3" xfId="4772" xr:uid="{00000000-0005-0000-0000-0000330B0000}"/>
    <cellStyle name="Millares 34" xfId="3896" xr:uid="{00000000-0005-0000-0000-0000340B0000}"/>
    <cellStyle name="Millares 34 2" xfId="3949" xr:uid="{00000000-0005-0000-0000-0000350B0000}"/>
    <cellStyle name="Millares 34 3" xfId="4779" xr:uid="{00000000-0005-0000-0000-0000360B0000}"/>
    <cellStyle name="Millares 35" xfId="3823" xr:uid="{00000000-0005-0000-0000-0000370B0000}"/>
    <cellStyle name="Millares 35 2" xfId="4777" xr:uid="{00000000-0005-0000-0000-0000380B0000}"/>
    <cellStyle name="Millares 36" xfId="3893" xr:uid="{00000000-0005-0000-0000-0000390B0000}"/>
    <cellStyle name="Millares 36 2" xfId="4778" xr:uid="{00000000-0005-0000-0000-00003A0B0000}"/>
    <cellStyle name="Millares 37" xfId="3843" xr:uid="{00000000-0005-0000-0000-00003B0B0000}"/>
    <cellStyle name="Millares 37 2" xfId="5140" xr:uid="{00000000-0005-0000-0000-00003C0B0000}"/>
    <cellStyle name="Millares 37 3" xfId="4780" xr:uid="{00000000-0005-0000-0000-00003D0B0000}"/>
    <cellStyle name="Millares 38" xfId="3845" xr:uid="{00000000-0005-0000-0000-00003E0B0000}"/>
    <cellStyle name="Millares 38 2" xfId="4028" xr:uid="{00000000-0005-0000-0000-00003F0B0000}"/>
    <cellStyle name="Millares 39" xfId="3892" xr:uid="{00000000-0005-0000-0000-0000400B0000}"/>
    <cellStyle name="Millares 39 2" xfId="4035" xr:uid="{00000000-0005-0000-0000-0000410B0000}"/>
    <cellStyle name="Millares 4" xfId="22" xr:uid="{00000000-0005-0000-0000-0000420B0000}"/>
    <cellStyle name="Millares 4 2" xfId="2599" xr:uid="{00000000-0005-0000-0000-0000430B0000}"/>
    <cellStyle name="Millares 4 2 2" xfId="3430" xr:uid="{00000000-0005-0000-0000-0000440B0000}"/>
    <cellStyle name="Millares 4 2 2 2" xfId="5076" xr:uid="{00000000-0005-0000-0000-0000450B0000}"/>
    <cellStyle name="Millares 4 2 2 3" xfId="4668" xr:uid="{00000000-0005-0000-0000-0000460B0000}"/>
    <cellStyle name="Millares 4 2 3" xfId="4894" xr:uid="{00000000-0005-0000-0000-0000470B0000}"/>
    <cellStyle name="Millares 4 2 4" xfId="4343" xr:uid="{00000000-0005-0000-0000-0000480B0000}"/>
    <cellStyle name="Millares 4 3" xfId="2912" xr:uid="{00000000-0005-0000-0000-0000490B0000}"/>
    <cellStyle name="Millares 4 3 2" xfId="3581" xr:uid="{00000000-0005-0000-0000-00004A0B0000}"/>
    <cellStyle name="Millares 4 3 2 2" xfId="4985" xr:uid="{00000000-0005-0000-0000-00004B0B0000}"/>
    <cellStyle name="Millares 4 3 3" xfId="4537" xr:uid="{00000000-0005-0000-0000-00004C0B0000}"/>
    <cellStyle name="Millares 4 4" xfId="3533" xr:uid="{00000000-0005-0000-0000-00004D0B0000}"/>
    <cellStyle name="Millares 4 4 2" xfId="4802" xr:uid="{00000000-0005-0000-0000-00004E0B0000}"/>
    <cellStyle name="Millares 4 4 3" xfId="4120" xr:uid="{00000000-0005-0000-0000-00004F0B0000}"/>
    <cellStyle name="Millares 4 5" xfId="3888" xr:uid="{00000000-0005-0000-0000-0000500B0000}"/>
    <cellStyle name="Millares 4 5 2" xfId="4784" xr:uid="{00000000-0005-0000-0000-0000510B0000}"/>
    <cellStyle name="Millares 4 6" xfId="3919" xr:uid="{00000000-0005-0000-0000-0000520B0000}"/>
    <cellStyle name="Millares 4 7" xfId="3998" xr:uid="{00000000-0005-0000-0000-0000530B0000}"/>
    <cellStyle name="Millares 40" xfId="3884" xr:uid="{00000000-0005-0000-0000-0000540B0000}"/>
    <cellStyle name="Millares 40 2" xfId="4781" xr:uid="{00000000-0005-0000-0000-0000550B0000}"/>
    <cellStyle name="Millares 41" xfId="4809" xr:uid="{00000000-0005-0000-0000-0000560B0000}"/>
    <cellStyle name="Millares 42" xfId="3996" xr:uid="{00000000-0005-0000-0000-0000570B0000}"/>
    <cellStyle name="Millares 5" xfId="49" xr:uid="{00000000-0005-0000-0000-0000580B0000}"/>
    <cellStyle name="Millares 5 2" xfId="2600" xr:uid="{00000000-0005-0000-0000-0000590B0000}"/>
    <cellStyle name="Millares 5 2 2" xfId="3431" xr:uid="{00000000-0005-0000-0000-00005A0B0000}"/>
    <cellStyle name="Millares 5 2 2 2" xfId="5077" xr:uid="{00000000-0005-0000-0000-00005B0B0000}"/>
    <cellStyle name="Millares 5 2 2 3" xfId="4669" xr:uid="{00000000-0005-0000-0000-00005C0B0000}"/>
    <cellStyle name="Millares 5 2 3" xfId="4895" xr:uid="{00000000-0005-0000-0000-00005D0B0000}"/>
    <cellStyle name="Millares 5 2 4" xfId="4344" xr:uid="{00000000-0005-0000-0000-00005E0B0000}"/>
    <cellStyle name="Millares 5 3" xfId="1271" xr:uid="{00000000-0005-0000-0000-00005F0B0000}"/>
    <cellStyle name="Millares 5 3 2" xfId="4986" xr:uid="{00000000-0005-0000-0000-0000600B0000}"/>
    <cellStyle name="Millares 5 3 3" xfId="4538" xr:uid="{00000000-0005-0000-0000-0000610B0000}"/>
    <cellStyle name="Millares 5 4" xfId="2913" xr:uid="{00000000-0005-0000-0000-0000620B0000}"/>
    <cellStyle name="Millares 5 4 2" xfId="4803" xr:uid="{00000000-0005-0000-0000-0000630B0000}"/>
    <cellStyle name="Millares 5 4 3" xfId="4121" xr:uid="{00000000-0005-0000-0000-0000640B0000}"/>
    <cellStyle name="Millares 5 5" xfId="3889" xr:uid="{00000000-0005-0000-0000-0000650B0000}"/>
    <cellStyle name="Millares 5 5 2" xfId="4785" xr:uid="{00000000-0005-0000-0000-0000660B0000}"/>
    <cellStyle name="Millares 5 6" xfId="3920" xr:uid="{00000000-0005-0000-0000-0000670B0000}"/>
    <cellStyle name="Millares 5 7" xfId="3999" xr:uid="{00000000-0005-0000-0000-0000680B0000}"/>
    <cellStyle name="Millares 6" xfId="1272" xr:uid="{00000000-0005-0000-0000-0000690B0000}"/>
    <cellStyle name="Millares 6 2" xfId="2601" xr:uid="{00000000-0005-0000-0000-00006A0B0000}"/>
    <cellStyle name="Millares 6 2 2" xfId="3432" xr:uid="{00000000-0005-0000-0000-00006B0B0000}"/>
    <cellStyle name="Millares 6 2 2 2" xfId="5078" xr:uid="{00000000-0005-0000-0000-00006C0B0000}"/>
    <cellStyle name="Millares 6 2 2 3" xfId="4670" xr:uid="{00000000-0005-0000-0000-00006D0B0000}"/>
    <cellStyle name="Millares 6 2 3" xfId="4896" xr:uid="{00000000-0005-0000-0000-00006E0B0000}"/>
    <cellStyle name="Millares 6 2 4" xfId="4345" xr:uid="{00000000-0005-0000-0000-00006F0B0000}"/>
    <cellStyle name="Millares 6 3" xfId="2914" xr:uid="{00000000-0005-0000-0000-0000700B0000}"/>
    <cellStyle name="Millares 6 3 2" xfId="3580" xr:uid="{00000000-0005-0000-0000-0000710B0000}"/>
    <cellStyle name="Millares 6 3 2 2" xfId="4987" xr:uid="{00000000-0005-0000-0000-0000720B0000}"/>
    <cellStyle name="Millares 6 3 3" xfId="4539" xr:uid="{00000000-0005-0000-0000-0000730B0000}"/>
    <cellStyle name="Millares 6 4" xfId="3529" xr:uid="{00000000-0005-0000-0000-0000740B0000}"/>
    <cellStyle name="Millares 6 4 2" xfId="4804" xr:uid="{00000000-0005-0000-0000-0000750B0000}"/>
    <cellStyle name="Millares 6 5" xfId="3921" xr:uid="{00000000-0005-0000-0000-0000760B0000}"/>
    <cellStyle name="Millares 6 6" xfId="4122" xr:uid="{00000000-0005-0000-0000-0000770B0000}"/>
    <cellStyle name="Millares 7" xfId="1273" xr:uid="{00000000-0005-0000-0000-0000780B0000}"/>
    <cellStyle name="Millares 7 2" xfId="1274" xr:uid="{00000000-0005-0000-0000-0000790B0000}"/>
    <cellStyle name="Millares 7 2 2" xfId="2916" xr:uid="{00000000-0005-0000-0000-00007A0B0000}"/>
    <cellStyle name="Millares 7 2 2 2" xfId="5079" xr:uid="{00000000-0005-0000-0000-00007B0B0000}"/>
    <cellStyle name="Millares 7 2 2 3" xfId="4671" xr:uid="{00000000-0005-0000-0000-00007C0B0000}"/>
    <cellStyle name="Millares 7 2 3" xfId="4897" xr:uid="{00000000-0005-0000-0000-00007D0B0000}"/>
    <cellStyle name="Millares 7 2 4" xfId="4346" xr:uid="{00000000-0005-0000-0000-00007E0B0000}"/>
    <cellStyle name="Millares 7 3" xfId="2915" xr:uid="{00000000-0005-0000-0000-00007F0B0000}"/>
    <cellStyle name="Millares 7 3 2" xfId="3578" xr:uid="{00000000-0005-0000-0000-0000800B0000}"/>
    <cellStyle name="Millares 7 3 2 2" xfId="4988" xr:uid="{00000000-0005-0000-0000-0000810B0000}"/>
    <cellStyle name="Millares 7 3 3" xfId="3434" xr:uid="{00000000-0005-0000-0000-0000820B0000}"/>
    <cellStyle name="Millares 7 3 4" xfId="4540" xr:uid="{00000000-0005-0000-0000-0000830B0000}"/>
    <cellStyle name="Millares 7 4" xfId="3435" xr:uid="{00000000-0005-0000-0000-0000840B0000}"/>
    <cellStyle name="Millares 7 4 2" xfId="4805" xr:uid="{00000000-0005-0000-0000-0000850B0000}"/>
    <cellStyle name="Millares 7 5" xfId="3579" xr:uid="{00000000-0005-0000-0000-0000860B0000}"/>
    <cellStyle name="Millares 7 6" xfId="3433" xr:uid="{00000000-0005-0000-0000-0000870B0000}"/>
    <cellStyle name="Millares 7 7" xfId="3922" xr:uid="{00000000-0005-0000-0000-0000880B0000}"/>
    <cellStyle name="Millares 7 8" xfId="4123" xr:uid="{00000000-0005-0000-0000-0000890B0000}"/>
    <cellStyle name="Millares 8" xfId="1275" xr:uid="{00000000-0005-0000-0000-00008A0B0000}"/>
    <cellStyle name="Millares 8 2" xfId="2602" xr:uid="{00000000-0005-0000-0000-00008B0B0000}"/>
    <cellStyle name="Millares 8 2 2" xfId="3436" xr:uid="{00000000-0005-0000-0000-00008C0B0000}"/>
    <cellStyle name="Millares 8 2 2 2" xfId="5080" xr:uid="{00000000-0005-0000-0000-00008D0B0000}"/>
    <cellStyle name="Millares 8 2 2 3" xfId="4672" xr:uid="{00000000-0005-0000-0000-00008E0B0000}"/>
    <cellStyle name="Millares 8 2 3" xfId="4898" xr:uid="{00000000-0005-0000-0000-00008F0B0000}"/>
    <cellStyle name="Millares 8 2 4" xfId="4347" xr:uid="{00000000-0005-0000-0000-0000900B0000}"/>
    <cellStyle name="Millares 8 3" xfId="2917" xr:uid="{00000000-0005-0000-0000-0000910B0000}"/>
    <cellStyle name="Millares 8 3 2" xfId="3577" xr:uid="{00000000-0005-0000-0000-0000920B0000}"/>
    <cellStyle name="Millares 8 3 2 2" xfId="4989" xr:uid="{00000000-0005-0000-0000-0000930B0000}"/>
    <cellStyle name="Millares 8 3 3" xfId="4541" xr:uid="{00000000-0005-0000-0000-0000940B0000}"/>
    <cellStyle name="Millares 8 4" xfId="3627" xr:uid="{00000000-0005-0000-0000-0000950B0000}"/>
    <cellStyle name="Millares 8 4 2" xfId="4806" xr:uid="{00000000-0005-0000-0000-0000960B0000}"/>
    <cellStyle name="Millares 8 5" xfId="3923" xr:uid="{00000000-0005-0000-0000-0000970B0000}"/>
    <cellStyle name="Millares 8 6" xfId="4124" xr:uid="{00000000-0005-0000-0000-0000980B0000}"/>
    <cellStyle name="Millares 9" xfId="2603" xr:uid="{00000000-0005-0000-0000-0000990B0000}"/>
    <cellStyle name="Millares 9 2" xfId="2604" xr:uid="{00000000-0005-0000-0000-00009A0B0000}"/>
    <cellStyle name="Millares 9 3" xfId="2918" xr:uid="{00000000-0005-0000-0000-00009B0B0000}"/>
    <cellStyle name="Millares 9 4" xfId="3924" xr:uid="{00000000-0005-0000-0000-00009C0B0000}"/>
    <cellStyle name="Millares 9 5" xfId="4125" xr:uid="{00000000-0005-0000-0000-00009D0B0000}"/>
    <cellStyle name="Moneda [0] 2" xfId="1276" xr:uid="{00000000-0005-0000-0000-00009E0B0000}"/>
    <cellStyle name="Moneda [0] 2 2" xfId="1277" xr:uid="{00000000-0005-0000-0000-00009F0B0000}"/>
    <cellStyle name="Moneda [0] 3" xfId="1278" xr:uid="{00000000-0005-0000-0000-0000A00B0000}"/>
    <cellStyle name="Moneda [0] 4" xfId="1279" xr:uid="{00000000-0005-0000-0000-0000A10B0000}"/>
    <cellStyle name="Moneda [0] 5" xfId="1280" xr:uid="{00000000-0005-0000-0000-0000A20B0000}"/>
    <cellStyle name="Moneda [0] 6" xfId="1281" xr:uid="{00000000-0005-0000-0000-0000A30B0000}"/>
    <cellStyle name="Moneda [0] 7" xfId="4320" xr:uid="{00000000-0005-0000-0000-0000A40B0000}"/>
    <cellStyle name="Moneda [0] 8" xfId="4514" xr:uid="{00000000-0005-0000-0000-0000A50B0000}"/>
    <cellStyle name="Moneda [0] 9" xfId="4030" xr:uid="{00000000-0005-0000-0000-0000A60B0000}"/>
    <cellStyle name="Moneda 10" xfId="4126" xr:uid="{00000000-0005-0000-0000-0000A70B0000}"/>
    <cellStyle name="Moneda 11" xfId="4127" xr:uid="{00000000-0005-0000-0000-0000A80B0000}"/>
    <cellStyle name="Moneda 12" xfId="4128" xr:uid="{00000000-0005-0000-0000-0000A90B0000}"/>
    <cellStyle name="Moneda 13" xfId="4129" xr:uid="{00000000-0005-0000-0000-0000AA0B0000}"/>
    <cellStyle name="Moneda 14" xfId="4130" xr:uid="{00000000-0005-0000-0000-0000AB0B0000}"/>
    <cellStyle name="Moneda 15" xfId="4131" xr:uid="{00000000-0005-0000-0000-0000AC0B0000}"/>
    <cellStyle name="Moneda 16" xfId="4132" xr:uid="{00000000-0005-0000-0000-0000AD0B0000}"/>
    <cellStyle name="Moneda 17" xfId="4133" xr:uid="{00000000-0005-0000-0000-0000AE0B0000}"/>
    <cellStyle name="Moneda 18" xfId="4134" xr:uid="{00000000-0005-0000-0000-0000AF0B0000}"/>
    <cellStyle name="Moneda 19" xfId="4135" xr:uid="{00000000-0005-0000-0000-0000B00B0000}"/>
    <cellStyle name="Moneda 2" xfId="1282" xr:uid="{00000000-0005-0000-0000-0000B10B0000}"/>
    <cellStyle name="Moneda 2 2" xfId="1283" xr:uid="{00000000-0005-0000-0000-0000B20B0000}"/>
    <cellStyle name="Moneda 2 3" xfId="2919" xr:uid="{00000000-0005-0000-0000-0000B30B0000}"/>
    <cellStyle name="Moneda 20" xfId="4319" xr:uid="{00000000-0005-0000-0000-0000B40B0000}"/>
    <cellStyle name="Moneda 21" xfId="4513" xr:uid="{00000000-0005-0000-0000-0000B50B0000}"/>
    <cellStyle name="Moneda 22" xfId="4774" xr:uid="{00000000-0005-0000-0000-0000B60B0000}"/>
    <cellStyle name="Moneda 23" xfId="4776" xr:uid="{00000000-0005-0000-0000-0000B70B0000}"/>
    <cellStyle name="Moneda 24" xfId="4517" xr:uid="{00000000-0005-0000-0000-0000B80B0000}"/>
    <cellStyle name="Moneda 25" xfId="4534" xr:uid="{00000000-0005-0000-0000-0000B90B0000}"/>
    <cellStyle name="Moneda 26" xfId="4533" xr:uid="{00000000-0005-0000-0000-0000BA0B0000}"/>
    <cellStyle name="Moneda 27" xfId="4542" xr:uid="{00000000-0005-0000-0000-0000BB0B0000}"/>
    <cellStyle name="Moneda 28" xfId="4029" xr:uid="{00000000-0005-0000-0000-0000BC0B0000}"/>
    <cellStyle name="Moneda 29" xfId="4034" xr:uid="{00000000-0005-0000-0000-0000BD0B0000}"/>
    <cellStyle name="Moneda 3" xfId="1284" xr:uid="{00000000-0005-0000-0000-0000BE0B0000}"/>
    <cellStyle name="Moneda 4" xfId="1285" xr:uid="{00000000-0005-0000-0000-0000BF0B0000}"/>
    <cellStyle name="Moneda 5" xfId="1286" xr:uid="{00000000-0005-0000-0000-0000C00B0000}"/>
    <cellStyle name="Moneda 6" xfId="1287" xr:uid="{00000000-0005-0000-0000-0000C10B0000}"/>
    <cellStyle name="Moneda 7" xfId="3438" xr:uid="{00000000-0005-0000-0000-0000C20B0000}"/>
    <cellStyle name="Moneda 7 2" xfId="3574" xr:uid="{00000000-0005-0000-0000-0000C30B0000}"/>
    <cellStyle name="Moneda 7 3" xfId="4136" xr:uid="{00000000-0005-0000-0000-0000C40B0000}"/>
    <cellStyle name="Moneda 8" xfId="3576" xr:uid="{00000000-0005-0000-0000-0000C50B0000}"/>
    <cellStyle name="Moneda 8 2" xfId="4137" xr:uid="{00000000-0005-0000-0000-0000C60B0000}"/>
    <cellStyle name="Moneda 9" xfId="3437" xr:uid="{00000000-0005-0000-0000-0000C70B0000}"/>
    <cellStyle name="Moneda 9 2" xfId="4138" xr:uid="{00000000-0005-0000-0000-0000C80B0000}"/>
    <cellStyle name="Monetario" xfId="1288" xr:uid="{00000000-0005-0000-0000-0000C90B0000}"/>
    <cellStyle name="Monetario0" xfId="1289" xr:uid="{00000000-0005-0000-0000-0000CA0B0000}"/>
    <cellStyle name="Nag?ówek 1" xfId="1290" xr:uid="{00000000-0005-0000-0000-0000CB0B0000}"/>
    <cellStyle name="Nag?ówek 2" xfId="1291" xr:uid="{00000000-0005-0000-0000-0000CC0B0000}"/>
    <cellStyle name="Nag?ówek 3" xfId="1292" xr:uid="{00000000-0005-0000-0000-0000CD0B0000}"/>
    <cellStyle name="Nag?ówek 4" xfId="1293" xr:uid="{00000000-0005-0000-0000-0000CE0B0000}"/>
    <cellStyle name="Nagłówek 1" xfId="160" xr:uid="{00000000-0005-0000-0000-0000CF0B0000}"/>
    <cellStyle name="Nagłówek 2" xfId="161" xr:uid="{00000000-0005-0000-0000-0000D00B0000}"/>
    <cellStyle name="Nagłówek 3" xfId="162" xr:uid="{00000000-0005-0000-0000-0000D10B0000}"/>
    <cellStyle name="Nagłówek 4" xfId="163" xr:uid="{00000000-0005-0000-0000-0000D20B0000}"/>
    <cellStyle name="Neutral 10" xfId="1294" xr:uid="{00000000-0005-0000-0000-0000D30B0000}"/>
    <cellStyle name="Neutral 10 2" xfId="1295" xr:uid="{00000000-0005-0000-0000-0000D40B0000}"/>
    <cellStyle name="Neutral 10 3" xfId="1296" xr:uid="{00000000-0005-0000-0000-0000D50B0000}"/>
    <cellStyle name="Neutral 10 4" xfId="1297" xr:uid="{00000000-0005-0000-0000-0000D60B0000}"/>
    <cellStyle name="Neutral 10 5" xfId="1298" xr:uid="{00000000-0005-0000-0000-0000D70B0000}"/>
    <cellStyle name="Neutral 10 6" xfId="3440" xr:uid="{00000000-0005-0000-0000-0000D80B0000}"/>
    <cellStyle name="Neutral 10 7" xfId="3573" xr:uid="{00000000-0005-0000-0000-0000D90B0000}"/>
    <cellStyle name="Neutral 10 8" xfId="3534" xr:uid="{00000000-0005-0000-0000-0000DA0B0000}"/>
    <cellStyle name="Neutral 10 9" xfId="4427" xr:uid="{00000000-0005-0000-0000-0000DB0B0000}"/>
    <cellStyle name="Neutral 11" xfId="1299" xr:uid="{00000000-0005-0000-0000-0000DC0B0000}"/>
    <cellStyle name="Neutral 12" xfId="1300" xr:uid="{00000000-0005-0000-0000-0000DD0B0000}"/>
    <cellStyle name="Neutral 12 2" xfId="4031" xr:uid="{00000000-0005-0000-0000-0000DE0B0000}"/>
    <cellStyle name="Neutral 13" xfId="1301" xr:uid="{00000000-0005-0000-0000-0000DF0B0000}"/>
    <cellStyle name="Neutral 14" xfId="1302" xr:uid="{00000000-0005-0000-0000-0000E00B0000}"/>
    <cellStyle name="Neutral 15" xfId="164" xr:uid="{00000000-0005-0000-0000-0000E10B0000}"/>
    <cellStyle name="Neutral 16" xfId="3439" xr:uid="{00000000-0005-0000-0000-0000E20B0000}"/>
    <cellStyle name="Neutral 2" xfId="1303" xr:uid="{00000000-0005-0000-0000-0000E30B0000}"/>
    <cellStyle name="Neutral 2 2" xfId="1304" xr:uid="{00000000-0005-0000-0000-0000E40B0000}"/>
    <cellStyle name="Neutral 2 3" xfId="1305" xr:uid="{00000000-0005-0000-0000-0000E50B0000}"/>
    <cellStyle name="Neutral 2 4" xfId="1306" xr:uid="{00000000-0005-0000-0000-0000E60B0000}"/>
    <cellStyle name="Neutral 2 5" xfId="1307" xr:uid="{00000000-0005-0000-0000-0000E70B0000}"/>
    <cellStyle name="Neutral 2 6" xfId="1308" xr:uid="{00000000-0005-0000-0000-0000E80B0000}"/>
    <cellStyle name="Neutral 2 7" xfId="3572" xr:uid="{00000000-0005-0000-0000-0000E90B0000}"/>
    <cellStyle name="Neutral 2 8" xfId="3980" xr:uid="{00000000-0005-0000-0000-0000EA0B0000}"/>
    <cellStyle name="Neutral 3" xfId="1309" xr:uid="{00000000-0005-0000-0000-0000EB0B0000}"/>
    <cellStyle name="Neutral 3 2" xfId="1310" xr:uid="{00000000-0005-0000-0000-0000EC0B0000}"/>
    <cellStyle name="Neutral 3 3" xfId="1311" xr:uid="{00000000-0005-0000-0000-0000ED0B0000}"/>
    <cellStyle name="Neutral 3 4" xfId="1312" xr:uid="{00000000-0005-0000-0000-0000EE0B0000}"/>
    <cellStyle name="Neutral 3 5" xfId="1313" xr:uid="{00000000-0005-0000-0000-0000EF0B0000}"/>
    <cellStyle name="Neutral 3 6" xfId="3571" xr:uid="{00000000-0005-0000-0000-0000F00B0000}"/>
    <cellStyle name="Neutral 3 7" xfId="4139" xr:uid="{00000000-0005-0000-0000-0000F10B0000}"/>
    <cellStyle name="Neutral 4" xfId="1314" xr:uid="{00000000-0005-0000-0000-0000F20B0000}"/>
    <cellStyle name="Neutral 4 2" xfId="1315" xr:uid="{00000000-0005-0000-0000-0000F30B0000}"/>
    <cellStyle name="Neutral 4 3" xfId="1316" xr:uid="{00000000-0005-0000-0000-0000F40B0000}"/>
    <cellStyle name="Neutral 4 4" xfId="1317" xr:uid="{00000000-0005-0000-0000-0000F50B0000}"/>
    <cellStyle name="Neutral 4 5" xfId="1318" xr:uid="{00000000-0005-0000-0000-0000F60B0000}"/>
    <cellStyle name="Neutral 4 6" xfId="3570" xr:uid="{00000000-0005-0000-0000-0000F70B0000}"/>
    <cellStyle name="Neutral 5" xfId="1319" xr:uid="{00000000-0005-0000-0000-0000F80B0000}"/>
    <cellStyle name="Neutral 5 2" xfId="1320" xr:uid="{00000000-0005-0000-0000-0000F90B0000}"/>
    <cellStyle name="Neutral 5 3" xfId="1321" xr:uid="{00000000-0005-0000-0000-0000FA0B0000}"/>
    <cellStyle name="Neutral 5 4" xfId="1322" xr:uid="{00000000-0005-0000-0000-0000FB0B0000}"/>
    <cellStyle name="Neutral 5 5" xfId="1323" xr:uid="{00000000-0005-0000-0000-0000FC0B0000}"/>
    <cellStyle name="Neutral 5 6" xfId="3569" xr:uid="{00000000-0005-0000-0000-0000FD0B0000}"/>
    <cellStyle name="Neutral 6" xfId="1324" xr:uid="{00000000-0005-0000-0000-0000FE0B0000}"/>
    <cellStyle name="Neutral 6 2" xfId="1325" xr:uid="{00000000-0005-0000-0000-0000FF0B0000}"/>
    <cellStyle name="Neutral 6 3" xfId="1326" xr:uid="{00000000-0005-0000-0000-0000000C0000}"/>
    <cellStyle name="Neutral 6 4" xfId="1327" xr:uid="{00000000-0005-0000-0000-0000010C0000}"/>
    <cellStyle name="Neutral 6 5" xfId="1328" xr:uid="{00000000-0005-0000-0000-0000020C0000}"/>
    <cellStyle name="Neutral 7" xfId="1329" xr:uid="{00000000-0005-0000-0000-0000030C0000}"/>
    <cellStyle name="Neutral 7 2" xfId="1330" xr:uid="{00000000-0005-0000-0000-0000040C0000}"/>
    <cellStyle name="Neutral 7 3" xfId="1331" xr:uid="{00000000-0005-0000-0000-0000050C0000}"/>
    <cellStyle name="Neutral 7 4" xfId="1332" xr:uid="{00000000-0005-0000-0000-0000060C0000}"/>
    <cellStyle name="Neutral 7 5" xfId="1333" xr:uid="{00000000-0005-0000-0000-0000070C0000}"/>
    <cellStyle name="Neutral 7 6" xfId="4140" xr:uid="{00000000-0005-0000-0000-0000080C0000}"/>
    <cellStyle name="Neutral 8" xfId="1334" xr:uid="{00000000-0005-0000-0000-0000090C0000}"/>
    <cellStyle name="Neutral 8 2" xfId="1335" xr:uid="{00000000-0005-0000-0000-00000A0C0000}"/>
    <cellStyle name="Neutral 8 3" xfId="1336" xr:uid="{00000000-0005-0000-0000-00000B0C0000}"/>
    <cellStyle name="Neutral 8 4" xfId="1337" xr:uid="{00000000-0005-0000-0000-00000C0C0000}"/>
    <cellStyle name="Neutral 8 5" xfId="1338" xr:uid="{00000000-0005-0000-0000-00000D0C0000}"/>
    <cellStyle name="Neutral 8 6" xfId="4228" xr:uid="{00000000-0005-0000-0000-00000E0C0000}"/>
    <cellStyle name="Neutral 9" xfId="1339" xr:uid="{00000000-0005-0000-0000-00000F0C0000}"/>
    <cellStyle name="Neutral 9 2" xfId="1340" xr:uid="{00000000-0005-0000-0000-0000100C0000}"/>
    <cellStyle name="Neutral 9 3" xfId="1341" xr:uid="{00000000-0005-0000-0000-0000110C0000}"/>
    <cellStyle name="Neutral 9 4" xfId="1342" xr:uid="{00000000-0005-0000-0000-0000120C0000}"/>
    <cellStyle name="Neutral 9 5" xfId="1343" xr:uid="{00000000-0005-0000-0000-0000130C0000}"/>
    <cellStyle name="Neutral 9 6" xfId="4321" xr:uid="{00000000-0005-0000-0000-0000140C0000}"/>
    <cellStyle name="Neutralne" xfId="165" xr:uid="{00000000-0005-0000-0000-0000150C0000}"/>
    <cellStyle name="Normal" xfId="0" builtinId="0"/>
    <cellStyle name="Normal - Formatvorlage1" xfId="1344" xr:uid="{00000000-0005-0000-0000-0000170C0000}"/>
    <cellStyle name="Normal - Style1" xfId="1345" xr:uid="{00000000-0005-0000-0000-0000180C0000}"/>
    <cellStyle name="Normal 10" xfId="1346" xr:uid="{00000000-0005-0000-0000-0000190C0000}"/>
    <cellStyle name="Normal 10 2" xfId="14" xr:uid="{00000000-0005-0000-0000-00001A0C0000}"/>
    <cellStyle name="Normal 10 3" xfId="2605" xr:uid="{00000000-0005-0000-0000-00001B0C0000}"/>
    <cellStyle name="Normal 10 3 2" xfId="3568" xr:uid="{00000000-0005-0000-0000-00001C0C0000}"/>
    <cellStyle name="Normal 11" xfId="1347" xr:uid="{00000000-0005-0000-0000-00001D0C0000}"/>
    <cellStyle name="Normal 11 2" xfId="2606" xr:uid="{00000000-0005-0000-0000-00001E0C0000}"/>
    <cellStyle name="Normal 11 2 2" xfId="2920" xr:uid="{00000000-0005-0000-0000-00001F0C0000}"/>
    <cellStyle name="Normal 12" xfId="2607" xr:uid="{00000000-0005-0000-0000-0000200C0000}"/>
    <cellStyle name="Normal 12 2" xfId="2608" xr:uid="{00000000-0005-0000-0000-0000210C0000}"/>
    <cellStyle name="Normal 12 2 2" xfId="2922" xr:uid="{00000000-0005-0000-0000-0000220C0000}"/>
    <cellStyle name="Normal 12 3" xfId="2921" xr:uid="{00000000-0005-0000-0000-0000230C0000}"/>
    <cellStyle name="Normal 13" xfId="20" xr:uid="{00000000-0005-0000-0000-0000240C0000}"/>
    <cellStyle name="Normal 13 2" xfId="2609" xr:uid="{00000000-0005-0000-0000-0000250C0000}"/>
    <cellStyle name="Normal 13 2 2" xfId="2924" xr:uid="{00000000-0005-0000-0000-0000260C0000}"/>
    <cellStyle name="Normal 13 3" xfId="2923" xr:uid="{00000000-0005-0000-0000-0000270C0000}"/>
    <cellStyle name="Normal 14" xfId="2610" xr:uid="{00000000-0005-0000-0000-0000280C0000}"/>
    <cellStyle name="Normal 14 2" xfId="2611" xr:uid="{00000000-0005-0000-0000-0000290C0000}"/>
    <cellStyle name="Normal 14 3" xfId="2680" xr:uid="{00000000-0005-0000-0000-00002A0C0000}"/>
    <cellStyle name="Normal 14 4" xfId="4208" xr:uid="{00000000-0005-0000-0000-00002B0C0000}"/>
    <cellStyle name="Normal 15" xfId="2612" xr:uid="{00000000-0005-0000-0000-00002C0C0000}"/>
    <cellStyle name="Normal 15 2" xfId="2613" xr:uid="{00000000-0005-0000-0000-00002D0C0000}"/>
    <cellStyle name="Normal 15 2 2" xfId="2926" xr:uid="{00000000-0005-0000-0000-00002E0C0000}"/>
    <cellStyle name="Normal 15 3" xfId="2925" xr:uid="{00000000-0005-0000-0000-00002F0C0000}"/>
    <cellStyle name="Normal 16" xfId="2614" xr:uid="{00000000-0005-0000-0000-0000300C0000}"/>
    <cellStyle name="Normal 16 2" xfId="2615" xr:uid="{00000000-0005-0000-0000-0000310C0000}"/>
    <cellStyle name="Normal 16 2 2" xfId="3567" xr:uid="{00000000-0005-0000-0000-0000320C0000}"/>
    <cellStyle name="Normal 16 2 2 2" xfId="5110" xr:uid="{00000000-0005-0000-0000-0000330C0000}"/>
    <cellStyle name="Normal 16 2 2 3" xfId="4702" xr:uid="{00000000-0005-0000-0000-0000340C0000}"/>
    <cellStyle name="Normal 16 2 3" xfId="4928" xr:uid="{00000000-0005-0000-0000-0000350C0000}"/>
    <cellStyle name="Normal 16 2 4" xfId="4353" xr:uid="{00000000-0005-0000-0000-0000360C0000}"/>
    <cellStyle name="Normal 16 3" xfId="2927" xr:uid="{00000000-0005-0000-0000-0000370C0000}"/>
    <cellStyle name="Normal 16 3 2" xfId="3489" xr:uid="{00000000-0005-0000-0000-0000380C0000}"/>
    <cellStyle name="Normal 16 3 2 2" xfId="5019" xr:uid="{00000000-0005-0000-0000-0000390C0000}"/>
    <cellStyle name="Normal 16 3 3" xfId="4572" xr:uid="{00000000-0005-0000-0000-00003A0C0000}"/>
    <cellStyle name="Normal 16 4" xfId="4837" xr:uid="{00000000-0005-0000-0000-00003B0C0000}"/>
    <cellStyle name="Normal 16 5" xfId="4185" xr:uid="{00000000-0005-0000-0000-00003C0C0000}"/>
    <cellStyle name="Normal 17" xfId="1348" xr:uid="{00000000-0005-0000-0000-00003D0C0000}"/>
    <cellStyle name="Normal 17 2" xfId="2616" xr:uid="{00000000-0005-0000-0000-00003E0C0000}"/>
    <cellStyle name="Normal 17 3" xfId="2617" xr:uid="{00000000-0005-0000-0000-00003F0C0000}"/>
    <cellStyle name="Normal 18" xfId="2618" xr:uid="{00000000-0005-0000-0000-0000400C0000}"/>
    <cellStyle name="Normal 18 2" xfId="2619" xr:uid="{00000000-0005-0000-0000-0000410C0000}"/>
    <cellStyle name="Normal 18 3" xfId="3441" xr:uid="{00000000-0005-0000-0000-0000420C0000}"/>
    <cellStyle name="Normal 18 4" xfId="4288" xr:uid="{00000000-0005-0000-0000-0000430C0000}"/>
    <cellStyle name="Normal 19" xfId="2620" xr:uid="{00000000-0005-0000-0000-0000440C0000}"/>
    <cellStyle name="Normal 19 2" xfId="2621" xr:uid="{00000000-0005-0000-0000-0000450C0000}"/>
    <cellStyle name="Normal 19 2 2" xfId="4758" xr:uid="{00000000-0005-0000-0000-0000460C0000}"/>
    <cellStyle name="Normal 19 3" xfId="3442" xr:uid="{00000000-0005-0000-0000-0000470C0000}"/>
    <cellStyle name="Normal 19 4" xfId="4422" xr:uid="{00000000-0005-0000-0000-0000480C0000}"/>
    <cellStyle name="Normal 2" xfId="2" xr:uid="{00000000-0005-0000-0000-0000490C0000}"/>
    <cellStyle name="Normal 2 10" xfId="1349" xr:uid="{00000000-0005-0000-0000-00004A0C0000}"/>
    <cellStyle name="Normal 2 11" xfId="2650" xr:uid="{00000000-0005-0000-0000-00004B0C0000}"/>
    <cellStyle name="Normal 2 11 2" xfId="2928" xr:uid="{00000000-0005-0000-0000-00004C0C0000}"/>
    <cellStyle name="Normal 2 12" xfId="166" xr:uid="{00000000-0005-0000-0000-00004D0C0000}"/>
    <cellStyle name="Normal 2 12 2" xfId="2929" xr:uid="{00000000-0005-0000-0000-00004E0C0000}"/>
    <cellStyle name="Normal 2 13" xfId="3443" xr:uid="{00000000-0005-0000-0000-00004F0C0000}"/>
    <cellStyle name="Normal 2 2" xfId="17" xr:uid="{00000000-0005-0000-0000-0000500C0000}"/>
    <cellStyle name="Normal 2 2 2" xfId="32" xr:uid="{00000000-0005-0000-0000-0000510C0000}"/>
    <cellStyle name="Normal 2 2 2 2" xfId="2930" xr:uid="{00000000-0005-0000-0000-0000520C0000}"/>
    <cellStyle name="Normal 2 2 2 3" xfId="4141" xr:uid="{00000000-0005-0000-0000-0000530C0000}"/>
    <cellStyle name="Normal 2 2 3" xfId="3885" xr:uid="{00000000-0005-0000-0000-0000540C0000}"/>
    <cellStyle name="Normal 2 3" xfId="11" xr:uid="{00000000-0005-0000-0000-0000550C0000}"/>
    <cellStyle name="Normal 2 3 2" xfId="2622" xr:uid="{00000000-0005-0000-0000-0000560C0000}"/>
    <cellStyle name="Normal 2 3 2 2" xfId="4181" xr:uid="{00000000-0005-0000-0000-0000570C0000}"/>
    <cellStyle name="Normal 2 3 3" xfId="4782" xr:uid="{00000000-0005-0000-0000-0000580C0000}"/>
    <cellStyle name="Normal 2 4" xfId="16" xr:uid="{00000000-0005-0000-0000-0000590C0000}"/>
    <cellStyle name="Normal 2 4 2" xfId="2623" xr:uid="{00000000-0005-0000-0000-00005A0C0000}"/>
    <cellStyle name="Normal 2 4 2 2" xfId="45" xr:uid="{00000000-0005-0000-0000-00005B0C0000}"/>
    <cellStyle name="Normal 2 4 3" xfId="1350" xr:uid="{00000000-0005-0000-0000-00005C0C0000}"/>
    <cellStyle name="Normal 2 4 4" xfId="4038" xr:uid="{00000000-0005-0000-0000-00005D0C0000}"/>
    <cellStyle name="Normal 2 5" xfId="1351" xr:uid="{00000000-0005-0000-0000-00005E0C0000}"/>
    <cellStyle name="Normal 2 5 2" xfId="2624" xr:uid="{00000000-0005-0000-0000-00005F0C0000}"/>
    <cellStyle name="Normal 2 6" xfId="1352" xr:uid="{00000000-0005-0000-0000-0000600C0000}"/>
    <cellStyle name="Normal 2 6 2" xfId="2625" xr:uid="{00000000-0005-0000-0000-0000610C0000}"/>
    <cellStyle name="Normal 2 7" xfId="1353" xr:uid="{00000000-0005-0000-0000-0000620C0000}"/>
    <cellStyle name="Normal 2 7 2" xfId="2626" xr:uid="{00000000-0005-0000-0000-0000630C0000}"/>
    <cellStyle name="Normal 2 7 2 2" xfId="3444" xr:uid="{00000000-0005-0000-0000-0000640C0000}"/>
    <cellStyle name="Normal 2 7 3" xfId="2931" xr:uid="{00000000-0005-0000-0000-0000650C0000}"/>
    <cellStyle name="Normal 2 7 3 2" xfId="3566" xr:uid="{00000000-0005-0000-0000-0000660C0000}"/>
    <cellStyle name="Normal 2 8" xfId="1354" xr:uid="{00000000-0005-0000-0000-0000670C0000}"/>
    <cellStyle name="Normal 2 8 2" xfId="2932" xr:uid="{00000000-0005-0000-0000-0000680C0000}"/>
    <cellStyle name="Normal 2 8 3" xfId="3565" xr:uid="{00000000-0005-0000-0000-0000690C0000}"/>
    <cellStyle name="Normal 2 9" xfId="1355" xr:uid="{00000000-0005-0000-0000-00006A0C0000}"/>
    <cellStyle name="Normal 2 9 2" xfId="2933" xr:uid="{00000000-0005-0000-0000-00006B0C0000}"/>
    <cellStyle name="Normal 2 9 3" xfId="3564" xr:uid="{00000000-0005-0000-0000-00006C0C0000}"/>
    <cellStyle name="Normal 2_Combinación de negocios - AA-IAMv3" xfId="2934" xr:uid="{00000000-0005-0000-0000-00006D0C0000}"/>
    <cellStyle name="Normal 20" xfId="2627" xr:uid="{00000000-0005-0000-0000-00006E0C0000}"/>
    <cellStyle name="Normal 20 2" xfId="2628" xr:uid="{00000000-0005-0000-0000-00006F0C0000}"/>
    <cellStyle name="Normal 20 3" xfId="3445" xr:uid="{00000000-0005-0000-0000-0000700C0000}"/>
    <cellStyle name="Normal 20 4" xfId="4489" xr:uid="{00000000-0005-0000-0000-0000710C0000}"/>
    <cellStyle name="Normal 21" xfId="1356" xr:uid="{00000000-0005-0000-0000-0000720C0000}"/>
    <cellStyle name="Normal 21 2" xfId="2629" xr:uid="{00000000-0005-0000-0000-0000730C0000}"/>
    <cellStyle name="Normal 21 2 2" xfId="3446" xr:uid="{00000000-0005-0000-0000-0000740C0000}"/>
    <cellStyle name="Normal 22" xfId="1357" xr:uid="{00000000-0005-0000-0000-0000750C0000}"/>
    <cellStyle name="Normal 22 2" xfId="3447" xr:uid="{00000000-0005-0000-0000-0000760C0000}"/>
    <cellStyle name="Normal 23" xfId="1358" xr:uid="{00000000-0005-0000-0000-0000770C0000}"/>
    <cellStyle name="Normal 23 2" xfId="3448" xr:uid="{00000000-0005-0000-0000-0000780C0000}"/>
    <cellStyle name="Normal 24" xfId="1359" xr:uid="{00000000-0005-0000-0000-0000790C0000}"/>
    <cellStyle name="Normal 24 2" xfId="3449" xr:uid="{00000000-0005-0000-0000-00007A0C0000}"/>
    <cellStyle name="Normal 25" xfId="1360" xr:uid="{00000000-0005-0000-0000-00007B0C0000}"/>
    <cellStyle name="Normal 25 2" xfId="3450" xr:uid="{00000000-0005-0000-0000-00007C0C0000}"/>
    <cellStyle name="Normal 26" xfId="1361" xr:uid="{00000000-0005-0000-0000-00007D0C0000}"/>
    <cellStyle name="Normal 26 2" xfId="3451" xr:uid="{00000000-0005-0000-0000-00007E0C0000}"/>
    <cellStyle name="Normal 27" xfId="2648" xr:uid="{00000000-0005-0000-0000-00007F0C0000}"/>
    <cellStyle name="Normal 27 2" xfId="3452" xr:uid="{00000000-0005-0000-0000-0000800C0000}"/>
    <cellStyle name="Normal 28" xfId="2655" xr:uid="{00000000-0005-0000-0000-0000810C0000}"/>
    <cellStyle name="Normal 28 2" xfId="3453" xr:uid="{00000000-0005-0000-0000-0000820C0000}"/>
    <cellStyle name="Normal 29" xfId="2657" xr:uid="{00000000-0005-0000-0000-0000830C0000}"/>
    <cellStyle name="Normal 29 2" xfId="3454" xr:uid="{00000000-0005-0000-0000-0000840C0000}"/>
    <cellStyle name="Normal 3" xfId="30" xr:uid="{00000000-0005-0000-0000-0000850C0000}"/>
    <cellStyle name="Normal 3 2" xfId="9" xr:uid="{00000000-0005-0000-0000-0000860C0000}"/>
    <cellStyle name="Normal 3 2 2" xfId="3276" xr:uid="{00000000-0005-0000-0000-0000870C0000}"/>
    <cellStyle name="Normal 3 2 2 2" xfId="4204" xr:uid="{00000000-0005-0000-0000-0000880C0000}"/>
    <cellStyle name="Normal 3 2 3" xfId="4350" xr:uid="{00000000-0005-0000-0000-0000890C0000}"/>
    <cellStyle name="Normal 3 2 3 2" xfId="4675" xr:uid="{00000000-0005-0000-0000-00008A0C0000}"/>
    <cellStyle name="Normal 3 2 3 2 2" xfId="5083" xr:uid="{00000000-0005-0000-0000-00008B0C0000}"/>
    <cellStyle name="Normal 3 2 3 3" xfId="4901" xr:uid="{00000000-0005-0000-0000-00008C0C0000}"/>
    <cellStyle name="Normal 3 2 4" xfId="4545" xr:uid="{00000000-0005-0000-0000-00008D0C0000}"/>
    <cellStyle name="Normal 3 2 4 2" xfId="4992" xr:uid="{00000000-0005-0000-0000-00008E0C0000}"/>
    <cellStyle name="Normal 3 2 5" xfId="4182" xr:uid="{00000000-0005-0000-0000-00008F0C0000}"/>
    <cellStyle name="Normal 3 2 5 2" xfId="4810" xr:uid="{00000000-0005-0000-0000-0000900C0000}"/>
    <cellStyle name="Normal 3 3" xfId="24" xr:uid="{00000000-0005-0000-0000-0000910C0000}"/>
    <cellStyle name="Normal 3 3 2" xfId="3455" xr:uid="{00000000-0005-0000-0000-0000920C0000}"/>
    <cellStyle name="Normal 3 3 2 2" xfId="4187" xr:uid="{00000000-0005-0000-0000-0000930C0000}"/>
    <cellStyle name="Normal 3 4" xfId="36" xr:uid="{00000000-0005-0000-0000-0000940C0000}"/>
    <cellStyle name="Normal 3 4 2" xfId="3456" xr:uid="{00000000-0005-0000-0000-0000950C0000}"/>
    <cellStyle name="Normal 3 5" xfId="2935" xr:uid="{00000000-0005-0000-0000-0000960C0000}"/>
    <cellStyle name="Normal 30" xfId="2654" xr:uid="{00000000-0005-0000-0000-0000970C0000}"/>
    <cellStyle name="Normal 30 2" xfId="3457" xr:uid="{00000000-0005-0000-0000-0000980C0000}"/>
    <cellStyle name="Normal 31" xfId="2656" xr:uid="{00000000-0005-0000-0000-0000990C0000}"/>
    <cellStyle name="Normal 31 2" xfId="3458" xr:uid="{00000000-0005-0000-0000-00009A0C0000}"/>
    <cellStyle name="Normal 32" xfId="2653" xr:uid="{00000000-0005-0000-0000-00009B0C0000}"/>
    <cellStyle name="Normal 32 2" xfId="3459" xr:uid="{00000000-0005-0000-0000-00009C0C0000}"/>
    <cellStyle name="Normal 33" xfId="2658" xr:uid="{00000000-0005-0000-0000-00009D0C0000}"/>
    <cellStyle name="Normal 33 2" xfId="3460" xr:uid="{00000000-0005-0000-0000-00009E0C0000}"/>
    <cellStyle name="Normal 34" xfId="2661" xr:uid="{00000000-0005-0000-0000-00009F0C0000}"/>
    <cellStyle name="Normal 34 2" xfId="3716" xr:uid="{00000000-0005-0000-0000-0000A00C0000}"/>
    <cellStyle name="Normal 35" xfId="37" xr:uid="{00000000-0005-0000-0000-0000A10C0000}"/>
    <cellStyle name="Normal 35 2" xfId="3717" xr:uid="{00000000-0005-0000-0000-0000A20C0000}"/>
    <cellStyle name="Normal 36" xfId="28" xr:uid="{00000000-0005-0000-0000-0000A30C0000}"/>
    <cellStyle name="Normal 36 2" xfId="3718" xr:uid="{00000000-0005-0000-0000-0000A40C0000}"/>
    <cellStyle name="Normal 37" xfId="33" xr:uid="{00000000-0005-0000-0000-0000A50C0000}"/>
    <cellStyle name="Normal 37 2" xfId="3719" xr:uid="{00000000-0005-0000-0000-0000A60C0000}"/>
    <cellStyle name="Normal 38" xfId="19" xr:uid="{00000000-0005-0000-0000-0000A70C0000}"/>
    <cellStyle name="Normal 38 2" xfId="3703" xr:uid="{00000000-0005-0000-0000-0000A80C0000}"/>
    <cellStyle name="Normal 39" xfId="46" xr:uid="{00000000-0005-0000-0000-0000A90C0000}"/>
    <cellStyle name="Normal 39 2" xfId="3720" xr:uid="{00000000-0005-0000-0000-0000AA0C0000}"/>
    <cellStyle name="Normal 4" xfId="1362" xr:uid="{00000000-0005-0000-0000-0000AB0C0000}"/>
    <cellStyle name="Normal 4 2" xfId="2630" xr:uid="{00000000-0005-0000-0000-0000AC0C0000}"/>
    <cellStyle name="Normal 4 2 2" xfId="3461" xr:uid="{00000000-0005-0000-0000-0000AD0C0000}"/>
    <cellStyle name="Normal 4 2 2 2" xfId="4205" xr:uid="{00000000-0005-0000-0000-0000AE0C0000}"/>
    <cellStyle name="Normal 4 2 3" xfId="3886" xr:uid="{00000000-0005-0000-0000-0000AF0C0000}"/>
    <cellStyle name="Normal 4 3" xfId="2675" xr:uid="{00000000-0005-0000-0000-0000B00C0000}"/>
    <cellStyle name="Normal 4 3 2" xfId="3462" xr:uid="{00000000-0005-0000-0000-0000B10C0000}"/>
    <cellStyle name="Normal 4 3 2 2" xfId="4188" xr:uid="{00000000-0005-0000-0000-0000B20C0000}"/>
    <cellStyle name="Normal 4 4" xfId="3275" xr:uid="{00000000-0005-0000-0000-0000B30C0000}"/>
    <cellStyle name="Normal 4 4 2" xfId="3563" xr:uid="{00000000-0005-0000-0000-0000B40C0000}"/>
    <cellStyle name="Normal 40" xfId="63" xr:uid="{00000000-0005-0000-0000-0000B50C0000}"/>
    <cellStyle name="Normal 41" xfId="1920" xr:uid="{00000000-0005-0000-0000-0000B60C0000}"/>
    <cellStyle name="Normal 42" xfId="2664" xr:uid="{00000000-0005-0000-0000-0000B70C0000}"/>
    <cellStyle name="Normal 43" xfId="2669" xr:uid="{00000000-0005-0000-0000-0000B80C0000}"/>
    <cellStyle name="Normal 44" xfId="2665" xr:uid="{00000000-0005-0000-0000-0000B90C0000}"/>
    <cellStyle name="Normal 45" xfId="2663" xr:uid="{00000000-0005-0000-0000-0000BA0C0000}"/>
    <cellStyle name="Normal 46" xfId="2668" xr:uid="{00000000-0005-0000-0000-0000BB0C0000}"/>
    <cellStyle name="Normal 47" xfId="2666" xr:uid="{00000000-0005-0000-0000-0000BC0C0000}"/>
    <cellStyle name="Normal 48" xfId="2667" xr:uid="{00000000-0005-0000-0000-0000BD0C0000}"/>
    <cellStyle name="Normal 49" xfId="2681" xr:uid="{00000000-0005-0000-0000-0000BE0C0000}"/>
    <cellStyle name="Normal 5" xfId="44" xr:uid="{00000000-0005-0000-0000-0000BF0C0000}"/>
    <cellStyle name="Normal 5 2" xfId="2631" xr:uid="{00000000-0005-0000-0000-0000C00C0000}"/>
    <cellStyle name="Normal 5 2 2" xfId="3463" xr:uid="{00000000-0005-0000-0000-0000C10C0000}"/>
    <cellStyle name="Normal 5 2 3" xfId="4206" xr:uid="{00000000-0005-0000-0000-0000C20C0000}"/>
    <cellStyle name="Normal 5 3" xfId="1363" xr:uid="{00000000-0005-0000-0000-0000C30C0000}"/>
    <cellStyle name="Normal 5 3 2" xfId="3464" xr:uid="{00000000-0005-0000-0000-0000C40C0000}"/>
    <cellStyle name="Normal 5 4" xfId="2676" xr:uid="{00000000-0005-0000-0000-0000C50C0000}"/>
    <cellStyle name="Normal 5 4 2" xfId="3562" xr:uid="{00000000-0005-0000-0000-0000C60C0000}"/>
    <cellStyle name="Normal 5 4 3" xfId="4786" xr:uid="{00000000-0005-0000-0000-0000C70C0000}"/>
    <cellStyle name="Normal 5 5" xfId="2936" xr:uid="{00000000-0005-0000-0000-0000C80C0000}"/>
    <cellStyle name="Normal 50" xfId="3264" xr:uid="{00000000-0005-0000-0000-0000C90C0000}"/>
    <cellStyle name="Normal 51" xfId="3265" xr:uid="{00000000-0005-0000-0000-0000CA0C0000}"/>
    <cellStyle name="Normal 52" xfId="3266" xr:uid="{00000000-0005-0000-0000-0000CB0C0000}"/>
    <cellStyle name="Normal 53" xfId="3267" xr:uid="{00000000-0005-0000-0000-0000CC0C0000}"/>
    <cellStyle name="Normal 54" xfId="3269" xr:uid="{00000000-0005-0000-0000-0000CD0C0000}"/>
    <cellStyle name="Normal 55" xfId="3268" xr:uid="{00000000-0005-0000-0000-0000CE0C0000}"/>
    <cellStyle name="Normal 56" xfId="3270" xr:uid="{00000000-0005-0000-0000-0000CF0C0000}"/>
    <cellStyle name="Normal 57" xfId="3271" xr:uid="{00000000-0005-0000-0000-0000D00C0000}"/>
    <cellStyle name="Normal 58" xfId="3274" xr:uid="{00000000-0005-0000-0000-0000D10C0000}"/>
    <cellStyle name="Normal 59" xfId="3272" xr:uid="{00000000-0005-0000-0000-0000D20C0000}"/>
    <cellStyle name="Normal 6" xfId="12" xr:uid="{00000000-0005-0000-0000-0000D30C0000}"/>
    <cellStyle name="Normal 6 2" xfId="1364" xr:uid="{00000000-0005-0000-0000-0000D40C0000}"/>
    <cellStyle name="Normal 6 3" xfId="2937" xr:uid="{00000000-0005-0000-0000-0000D50C0000}"/>
    <cellStyle name="Normal 6 3 2" xfId="4190" xr:uid="{00000000-0005-0000-0000-0000D60C0000}"/>
    <cellStyle name="Normal 6 4" xfId="3988" xr:uid="{00000000-0005-0000-0000-0000D70C0000}"/>
    <cellStyle name="Normal 6 5" xfId="4142" xr:uid="{00000000-0005-0000-0000-0000D80C0000}"/>
    <cellStyle name="Normal 60" xfId="3273" xr:uid="{00000000-0005-0000-0000-0000D90C0000}"/>
    <cellStyle name="Normal 61" xfId="3277" xr:uid="{00000000-0005-0000-0000-0000DA0C0000}"/>
    <cellStyle name="Normal 62" xfId="3280" xr:uid="{00000000-0005-0000-0000-0000DB0C0000}"/>
    <cellStyle name="Normal 63" xfId="3278" xr:uid="{00000000-0005-0000-0000-0000DC0C0000}"/>
    <cellStyle name="Normal 64" xfId="3279" xr:uid="{00000000-0005-0000-0000-0000DD0C0000}"/>
    <cellStyle name="Normal 65" xfId="3281" xr:uid="{00000000-0005-0000-0000-0000DE0C0000}"/>
    <cellStyle name="Normal 66" xfId="3722" xr:uid="{00000000-0005-0000-0000-0000DF0C0000}"/>
    <cellStyle name="Normal 67" xfId="3795" xr:uid="{00000000-0005-0000-0000-0000E00C0000}"/>
    <cellStyle name="Normal 68" xfId="3802" xr:uid="{00000000-0005-0000-0000-0000E10C0000}"/>
    <cellStyle name="Normal 69" xfId="3803" xr:uid="{00000000-0005-0000-0000-0000E20C0000}"/>
    <cellStyle name="Normal 7" xfId="13" xr:uid="{00000000-0005-0000-0000-0000E30C0000}"/>
    <cellStyle name="Normal 7 2" xfId="2632" xr:uid="{00000000-0005-0000-0000-0000E40C0000}"/>
    <cellStyle name="Normal 7 2 2" xfId="2939" xr:uid="{00000000-0005-0000-0000-0000E50C0000}"/>
    <cellStyle name="Normal 7 2 2 2" xfId="4717" xr:uid="{00000000-0005-0000-0000-0000E60C0000}"/>
    <cellStyle name="Normal 7 2 2 2 2" xfId="5125" xr:uid="{00000000-0005-0000-0000-0000E70C0000}"/>
    <cellStyle name="Normal 7 2 2 3" xfId="4943" xr:uid="{00000000-0005-0000-0000-0000E80C0000}"/>
    <cellStyle name="Normal 7 2 2 4" xfId="4368" xr:uid="{00000000-0005-0000-0000-0000E90C0000}"/>
    <cellStyle name="Normal 7 2 3" xfId="4587" xr:uid="{00000000-0005-0000-0000-0000EA0C0000}"/>
    <cellStyle name="Normal 7 2 3 2" xfId="5034" xr:uid="{00000000-0005-0000-0000-0000EB0C0000}"/>
    <cellStyle name="Normal 7 2 4" xfId="4852" xr:uid="{00000000-0005-0000-0000-0000EC0C0000}"/>
    <cellStyle name="Normal 7 3" xfId="2938" xr:uid="{00000000-0005-0000-0000-0000ED0C0000}"/>
    <cellStyle name="Normal 7 4" xfId="3561" xr:uid="{00000000-0005-0000-0000-0000EE0C0000}"/>
    <cellStyle name="Normal 70" xfId="3840" xr:uid="{00000000-0005-0000-0000-0000EF0C0000}"/>
    <cellStyle name="Normal 71" xfId="3842" xr:uid="{00000000-0005-0000-0000-0000F00C0000}"/>
    <cellStyle name="Normal 72" xfId="3844" xr:uid="{00000000-0005-0000-0000-0000F10C0000}"/>
    <cellStyle name="Normal 73" xfId="3879" xr:uid="{00000000-0005-0000-0000-0000F20C0000}"/>
    <cellStyle name="Normal 74" xfId="3894" xr:uid="{00000000-0005-0000-0000-0000F30C0000}"/>
    <cellStyle name="Normal 75" xfId="3828" xr:uid="{00000000-0005-0000-0000-0000F40C0000}"/>
    <cellStyle name="Normal 76" xfId="3805" xr:uid="{00000000-0005-0000-0000-0000F50C0000}"/>
    <cellStyle name="Normal 77" xfId="3891" xr:uid="{00000000-0005-0000-0000-0000F60C0000}"/>
    <cellStyle name="Normal 78" xfId="3890" xr:uid="{00000000-0005-0000-0000-0000F70C0000}"/>
    <cellStyle name="Normal 79" xfId="3895" xr:uid="{00000000-0005-0000-0000-0000F80C0000}"/>
    <cellStyle name="Normal 8" xfId="1365" xr:uid="{00000000-0005-0000-0000-0000F90C0000}"/>
    <cellStyle name="Normal 8 2" xfId="2633" xr:uid="{00000000-0005-0000-0000-0000FA0C0000}"/>
    <cellStyle name="Normal 8 3" xfId="4143" xr:uid="{00000000-0005-0000-0000-0000FB0C0000}"/>
    <cellStyle name="Normal 80" xfId="3898" xr:uid="{00000000-0005-0000-0000-0000FC0C0000}"/>
    <cellStyle name="Normal 81" xfId="3914" xr:uid="{00000000-0005-0000-0000-0000FD0C0000}"/>
    <cellStyle name="Normal 82" xfId="3915" xr:uid="{00000000-0005-0000-0000-0000FE0C0000}"/>
    <cellStyle name="Normal 83" xfId="3989" xr:uid="{00000000-0005-0000-0000-0000FF0C0000}"/>
    <cellStyle name="Normal 84" xfId="3990" xr:uid="{00000000-0005-0000-0000-0000000D0000}"/>
    <cellStyle name="Normal 85" xfId="3994" xr:uid="{00000000-0005-0000-0000-0000010D0000}"/>
    <cellStyle name="Normal 86" xfId="3991" xr:uid="{00000000-0005-0000-0000-0000020D0000}"/>
    <cellStyle name="Normal 87" xfId="3992" xr:uid="{00000000-0005-0000-0000-0000030D0000}"/>
    <cellStyle name="Normal 88" xfId="3993" xr:uid="{00000000-0005-0000-0000-0000040D0000}"/>
    <cellStyle name="Normal 89" xfId="3995" xr:uid="{00000000-0005-0000-0000-0000050D0000}"/>
    <cellStyle name="Normal 9" xfId="1366" xr:uid="{00000000-0005-0000-0000-0000060D0000}"/>
    <cellStyle name="Normal 9 2" xfId="2634" xr:uid="{00000000-0005-0000-0000-0000070D0000}"/>
    <cellStyle name="Normal 9 3" xfId="4144" xr:uid="{00000000-0005-0000-0000-0000080D0000}"/>
    <cellStyle name="Normal_Hoja1" xfId="26" xr:uid="{00000000-0005-0000-0000-0000090D0000}"/>
    <cellStyle name="Normal_Hoja3" xfId="41" xr:uid="{00000000-0005-0000-0000-00000A0D0000}"/>
    <cellStyle name="Notas" xfId="3297" builtinId="10" customBuiltin="1"/>
    <cellStyle name="Notas 10" xfId="1367" xr:uid="{00000000-0005-0000-0000-00000C0D0000}"/>
    <cellStyle name="Notas 10 2" xfId="1368" xr:uid="{00000000-0005-0000-0000-00000D0D0000}"/>
    <cellStyle name="Notas 10 2 2" xfId="2941" xr:uid="{00000000-0005-0000-0000-00000E0D0000}"/>
    <cellStyle name="Notas 10 2 2 2" xfId="5049" xr:uid="{00000000-0005-0000-0000-00000F0D0000}"/>
    <cellStyle name="Notas 10 2 3" xfId="4602" xr:uid="{00000000-0005-0000-0000-0000100D0000}"/>
    <cellStyle name="Notas 10 3" xfId="1369" xr:uid="{00000000-0005-0000-0000-0000110D0000}"/>
    <cellStyle name="Notas 10 3 2" xfId="2942" xr:uid="{00000000-0005-0000-0000-0000120D0000}"/>
    <cellStyle name="Notas 10 3 3" xfId="4867" xr:uid="{00000000-0005-0000-0000-0000130D0000}"/>
    <cellStyle name="Notas 10 4" xfId="1370" xr:uid="{00000000-0005-0000-0000-0000140D0000}"/>
    <cellStyle name="Notas 10 4 2" xfId="2943" xr:uid="{00000000-0005-0000-0000-0000150D0000}"/>
    <cellStyle name="Notas 10 5" xfId="1371" xr:uid="{00000000-0005-0000-0000-0000160D0000}"/>
    <cellStyle name="Notas 10 5 2" xfId="2944" xr:uid="{00000000-0005-0000-0000-0000170D0000}"/>
    <cellStyle name="Notas 10 6" xfId="2940" xr:uid="{00000000-0005-0000-0000-0000180D0000}"/>
    <cellStyle name="Notas 10 7" xfId="3560" xr:uid="{00000000-0005-0000-0000-0000190D0000}"/>
    <cellStyle name="Notas 10 8" xfId="4209" xr:uid="{00000000-0005-0000-0000-00001A0D0000}"/>
    <cellStyle name="Notas 11" xfId="1372" xr:uid="{00000000-0005-0000-0000-00001B0D0000}"/>
    <cellStyle name="Notas 11 2" xfId="3559" xr:uid="{00000000-0005-0000-0000-00001C0D0000}"/>
    <cellStyle name="Notas 11 2 2" xfId="4732" xr:uid="{00000000-0005-0000-0000-00001D0D0000}"/>
    <cellStyle name="Notas 11 2 3" xfId="4383" xr:uid="{00000000-0005-0000-0000-00001E0D0000}"/>
    <cellStyle name="Notas 11 3" xfId="3535" xr:uid="{00000000-0005-0000-0000-00001F0D0000}"/>
    <cellStyle name="Notas 11 3 2" xfId="4615" xr:uid="{00000000-0005-0000-0000-0000200D0000}"/>
    <cellStyle name="Notas 11 4" xfId="4235" xr:uid="{00000000-0005-0000-0000-0000210D0000}"/>
    <cellStyle name="Notas 12" xfId="1373" xr:uid="{00000000-0005-0000-0000-0000220D0000}"/>
    <cellStyle name="Notas 12 2" xfId="3466" xr:uid="{00000000-0005-0000-0000-0000230D0000}"/>
    <cellStyle name="Notas 12 2 2" xfId="4745" xr:uid="{00000000-0005-0000-0000-0000240D0000}"/>
    <cellStyle name="Notas 12 2 3" xfId="4396" xr:uid="{00000000-0005-0000-0000-0000250D0000}"/>
    <cellStyle name="Notas 12 3" xfId="3465" xr:uid="{00000000-0005-0000-0000-0000260D0000}"/>
    <cellStyle name="Notas 12 3 2" xfId="4628" xr:uid="{00000000-0005-0000-0000-0000270D0000}"/>
    <cellStyle name="Notas 12 4" xfId="4262" xr:uid="{00000000-0005-0000-0000-0000280D0000}"/>
    <cellStyle name="Notas 13" xfId="1374" xr:uid="{00000000-0005-0000-0000-0000290D0000}"/>
    <cellStyle name="Notas 13 2" xfId="3467" xr:uid="{00000000-0005-0000-0000-00002A0D0000}"/>
    <cellStyle name="Notas 13 3" xfId="4322" xr:uid="{00000000-0005-0000-0000-00002B0D0000}"/>
    <cellStyle name="Notas 14" xfId="1375" xr:uid="{00000000-0005-0000-0000-00002C0D0000}"/>
    <cellStyle name="Notas 14 2" xfId="3468" xr:uid="{00000000-0005-0000-0000-00002D0D0000}"/>
    <cellStyle name="Notas 14 2 2" xfId="4641" xr:uid="{00000000-0005-0000-0000-00002E0D0000}"/>
    <cellStyle name="Notas 14 3" xfId="4275" xr:uid="{00000000-0005-0000-0000-00002F0D0000}"/>
    <cellStyle name="Notas 15" xfId="167" xr:uid="{00000000-0005-0000-0000-0000300D0000}"/>
    <cellStyle name="Notas 15 2" xfId="4409" xr:uid="{00000000-0005-0000-0000-0000310D0000}"/>
    <cellStyle name="Notas 16" xfId="3725" xr:uid="{00000000-0005-0000-0000-0000320D0000}"/>
    <cellStyle name="Notas 16 2" xfId="4759" xr:uid="{00000000-0005-0000-0000-0000330D0000}"/>
    <cellStyle name="Notas 16 3" xfId="4434" xr:uid="{00000000-0005-0000-0000-0000340D0000}"/>
    <cellStyle name="Notas 17" xfId="4461" xr:uid="{00000000-0005-0000-0000-0000350D0000}"/>
    <cellStyle name="Notas 18" xfId="4515" xr:uid="{00000000-0005-0000-0000-0000360D0000}"/>
    <cellStyle name="Notas 19" xfId="4476" xr:uid="{00000000-0005-0000-0000-0000370D0000}"/>
    <cellStyle name="Notas 19 2" xfId="4958" xr:uid="{00000000-0005-0000-0000-0000380D0000}"/>
    <cellStyle name="Notas 2" xfId="1376" xr:uid="{00000000-0005-0000-0000-0000390D0000}"/>
    <cellStyle name="Notas 2 2" xfId="1377" xr:uid="{00000000-0005-0000-0000-00003A0D0000}"/>
    <cellStyle name="Notas 2 2 2" xfId="2946" xr:uid="{00000000-0005-0000-0000-00003B0D0000}"/>
    <cellStyle name="Notas 2 2 2 2" xfId="4673" xr:uid="{00000000-0005-0000-0000-00003C0D0000}"/>
    <cellStyle name="Notas 2 2 2 2 2" xfId="5081" xr:uid="{00000000-0005-0000-0000-00003D0D0000}"/>
    <cellStyle name="Notas 2 2 2 3" xfId="4899" xr:uid="{00000000-0005-0000-0000-00003E0D0000}"/>
    <cellStyle name="Notas 2 2 2 4" xfId="4348" xr:uid="{00000000-0005-0000-0000-00003F0D0000}"/>
    <cellStyle name="Notas 2 2 3" xfId="4543" xr:uid="{00000000-0005-0000-0000-0000400D0000}"/>
    <cellStyle name="Notas 2 2 3 2" xfId="4990" xr:uid="{00000000-0005-0000-0000-0000410D0000}"/>
    <cellStyle name="Notas 2 2 4" xfId="4807" xr:uid="{00000000-0005-0000-0000-0000420D0000}"/>
    <cellStyle name="Notas 2 2 5" xfId="4145" xr:uid="{00000000-0005-0000-0000-0000430D0000}"/>
    <cellStyle name="Notas 2 3" xfId="1378" xr:uid="{00000000-0005-0000-0000-0000440D0000}"/>
    <cellStyle name="Notas 2 3 2" xfId="2947" xr:uid="{00000000-0005-0000-0000-0000450D0000}"/>
    <cellStyle name="Notas 2 3 2 2" xfId="4718" xr:uid="{00000000-0005-0000-0000-0000460D0000}"/>
    <cellStyle name="Notas 2 3 2 2 2" xfId="5126" xr:uid="{00000000-0005-0000-0000-0000470D0000}"/>
    <cellStyle name="Notas 2 3 2 3" xfId="4944" xr:uid="{00000000-0005-0000-0000-0000480D0000}"/>
    <cellStyle name="Notas 2 3 2 4" xfId="4369" xr:uid="{00000000-0005-0000-0000-0000490D0000}"/>
    <cellStyle name="Notas 2 3 3" xfId="4588" xr:uid="{00000000-0005-0000-0000-00004A0D0000}"/>
    <cellStyle name="Notas 2 3 3 2" xfId="5035" xr:uid="{00000000-0005-0000-0000-00004B0D0000}"/>
    <cellStyle name="Notas 2 3 4" xfId="4853" xr:uid="{00000000-0005-0000-0000-00004C0D0000}"/>
    <cellStyle name="Notas 2 3 5" xfId="4191" xr:uid="{00000000-0005-0000-0000-00004D0D0000}"/>
    <cellStyle name="Notas 2 4" xfId="1379" xr:uid="{00000000-0005-0000-0000-00004E0D0000}"/>
    <cellStyle name="Notas 2 4 2" xfId="2948" xr:uid="{00000000-0005-0000-0000-00004F0D0000}"/>
    <cellStyle name="Notas 2 5" xfId="1380" xr:uid="{00000000-0005-0000-0000-0000500D0000}"/>
    <cellStyle name="Notas 2 5 2" xfId="2949" xr:uid="{00000000-0005-0000-0000-0000510D0000}"/>
    <cellStyle name="Notas 2 6" xfId="1381" xr:uid="{00000000-0005-0000-0000-0000520D0000}"/>
    <cellStyle name="Notas 2 6 2" xfId="2950" xr:uid="{00000000-0005-0000-0000-0000530D0000}"/>
    <cellStyle name="Notas 2 7" xfId="2945" xr:uid="{00000000-0005-0000-0000-0000540D0000}"/>
    <cellStyle name="Notas 2 7 2" xfId="3558" xr:uid="{00000000-0005-0000-0000-0000550D0000}"/>
    <cellStyle name="Notas 2 8" xfId="3775" xr:uid="{00000000-0005-0000-0000-0000560D0000}"/>
    <cellStyle name="Notas 2 9" xfId="3917" xr:uid="{00000000-0005-0000-0000-0000570D0000}"/>
    <cellStyle name="Notas 20" xfId="4032" xr:uid="{00000000-0005-0000-0000-0000580D0000}"/>
    <cellStyle name="Notas 3" xfId="1382" xr:uid="{00000000-0005-0000-0000-0000590D0000}"/>
    <cellStyle name="Notas 3 2" xfId="1383" xr:uid="{00000000-0005-0000-0000-00005A0D0000}"/>
    <cellStyle name="Notas 3 2 2" xfId="2952" xr:uid="{00000000-0005-0000-0000-00005B0D0000}"/>
    <cellStyle name="Notas 3 2 2 2" xfId="4703" xr:uid="{00000000-0005-0000-0000-00005C0D0000}"/>
    <cellStyle name="Notas 3 2 2 2 2" xfId="5111" xr:uid="{00000000-0005-0000-0000-00005D0D0000}"/>
    <cellStyle name="Notas 3 2 2 3" xfId="4929" xr:uid="{00000000-0005-0000-0000-00005E0D0000}"/>
    <cellStyle name="Notas 3 2 2 4" xfId="4354" xr:uid="{00000000-0005-0000-0000-00005F0D0000}"/>
    <cellStyle name="Notas 3 2 3" xfId="4573" xr:uid="{00000000-0005-0000-0000-0000600D0000}"/>
    <cellStyle name="Notas 3 2 3 2" xfId="5020" xr:uid="{00000000-0005-0000-0000-0000610D0000}"/>
    <cellStyle name="Notas 3 2 4" xfId="4838" xr:uid="{00000000-0005-0000-0000-0000620D0000}"/>
    <cellStyle name="Notas 3 2 5" xfId="4186" xr:uid="{00000000-0005-0000-0000-0000630D0000}"/>
    <cellStyle name="Notas 3 3" xfId="1384" xr:uid="{00000000-0005-0000-0000-0000640D0000}"/>
    <cellStyle name="Notas 3 3 2" xfId="2953" xr:uid="{00000000-0005-0000-0000-0000650D0000}"/>
    <cellStyle name="Notas 3 3 2 2" xfId="5082" xr:uid="{00000000-0005-0000-0000-0000660D0000}"/>
    <cellStyle name="Notas 3 3 2 3" xfId="4674" xr:uid="{00000000-0005-0000-0000-0000670D0000}"/>
    <cellStyle name="Notas 3 3 3" xfId="4900" xr:uid="{00000000-0005-0000-0000-0000680D0000}"/>
    <cellStyle name="Notas 3 3 4" xfId="4349" xr:uid="{00000000-0005-0000-0000-0000690D0000}"/>
    <cellStyle name="Notas 3 4" xfId="1385" xr:uid="{00000000-0005-0000-0000-00006A0D0000}"/>
    <cellStyle name="Notas 3 4 2" xfId="2954" xr:uid="{00000000-0005-0000-0000-00006B0D0000}"/>
    <cellStyle name="Notas 3 4 2 2" xfId="4991" xr:uid="{00000000-0005-0000-0000-00006C0D0000}"/>
    <cellStyle name="Notas 3 4 3" xfId="4544" xr:uid="{00000000-0005-0000-0000-00006D0D0000}"/>
    <cellStyle name="Notas 3 5" xfId="1386" xr:uid="{00000000-0005-0000-0000-00006E0D0000}"/>
    <cellStyle name="Notas 3 5 2" xfId="2955" xr:uid="{00000000-0005-0000-0000-00006F0D0000}"/>
    <cellStyle name="Notas 3 5 3" xfId="4808" xr:uid="{00000000-0005-0000-0000-0000700D0000}"/>
    <cellStyle name="Notas 3 6" xfId="2951" xr:uid="{00000000-0005-0000-0000-0000710D0000}"/>
    <cellStyle name="Notas 3 6 2" xfId="3557" xr:uid="{00000000-0005-0000-0000-0000720D0000}"/>
    <cellStyle name="Notas 3 7" xfId="3981" xr:uid="{00000000-0005-0000-0000-0000730D0000}"/>
    <cellStyle name="Notas 3 8" xfId="4146" xr:uid="{00000000-0005-0000-0000-0000740D0000}"/>
    <cellStyle name="Notas 4" xfId="1387" xr:uid="{00000000-0005-0000-0000-0000750D0000}"/>
    <cellStyle name="Notas 4 2" xfId="1388" xr:uid="{00000000-0005-0000-0000-0000760D0000}"/>
    <cellStyle name="Notas 4 2 2" xfId="2957" xr:uid="{00000000-0005-0000-0000-0000770D0000}"/>
    <cellStyle name="Notas 4 3" xfId="1389" xr:uid="{00000000-0005-0000-0000-0000780D0000}"/>
    <cellStyle name="Notas 4 3 2" xfId="2958" xr:uid="{00000000-0005-0000-0000-0000790D0000}"/>
    <cellStyle name="Notas 4 4" xfId="1390" xr:uid="{00000000-0005-0000-0000-00007A0D0000}"/>
    <cellStyle name="Notas 4 4 2" xfId="2959" xr:uid="{00000000-0005-0000-0000-00007B0D0000}"/>
    <cellStyle name="Notas 4 5" xfId="1391" xr:uid="{00000000-0005-0000-0000-00007C0D0000}"/>
    <cellStyle name="Notas 4 5 2" xfId="2960" xr:uid="{00000000-0005-0000-0000-00007D0D0000}"/>
    <cellStyle name="Notas 4 6" xfId="2956" xr:uid="{00000000-0005-0000-0000-00007E0D0000}"/>
    <cellStyle name="Notas 4 6 2" xfId="3556" xr:uid="{00000000-0005-0000-0000-00007F0D0000}"/>
    <cellStyle name="Notas 4 7" xfId="4147" xr:uid="{00000000-0005-0000-0000-0000800D0000}"/>
    <cellStyle name="Notas 5" xfId="1392" xr:uid="{00000000-0005-0000-0000-0000810D0000}"/>
    <cellStyle name="Notas 5 2" xfId="1393" xr:uid="{00000000-0005-0000-0000-0000820D0000}"/>
    <cellStyle name="Notas 5 2 2" xfId="2962" xr:uid="{00000000-0005-0000-0000-0000830D0000}"/>
    <cellStyle name="Notas 5 3" xfId="1394" xr:uid="{00000000-0005-0000-0000-0000840D0000}"/>
    <cellStyle name="Notas 5 3 2" xfId="2963" xr:uid="{00000000-0005-0000-0000-0000850D0000}"/>
    <cellStyle name="Notas 5 4" xfId="1395" xr:uid="{00000000-0005-0000-0000-0000860D0000}"/>
    <cellStyle name="Notas 5 4 2" xfId="2964" xr:uid="{00000000-0005-0000-0000-0000870D0000}"/>
    <cellStyle name="Notas 5 5" xfId="1396" xr:uid="{00000000-0005-0000-0000-0000880D0000}"/>
    <cellStyle name="Notas 5 5 2" xfId="2965" xr:uid="{00000000-0005-0000-0000-0000890D0000}"/>
    <cellStyle name="Notas 5 6" xfId="2961" xr:uid="{00000000-0005-0000-0000-00008A0D0000}"/>
    <cellStyle name="Notas 5 6 2" xfId="3555" xr:uid="{00000000-0005-0000-0000-00008B0D0000}"/>
    <cellStyle name="Notas 5 7" xfId="4148" xr:uid="{00000000-0005-0000-0000-00008C0D0000}"/>
    <cellStyle name="Notas 6" xfId="1397" xr:uid="{00000000-0005-0000-0000-00008D0D0000}"/>
    <cellStyle name="Notas 6 2" xfId="1398" xr:uid="{00000000-0005-0000-0000-00008E0D0000}"/>
    <cellStyle name="Notas 6 3" xfId="1399" xr:uid="{00000000-0005-0000-0000-00008F0D0000}"/>
    <cellStyle name="Notas 6 3 2" xfId="2967" xr:uid="{00000000-0005-0000-0000-0000900D0000}"/>
    <cellStyle name="Notas 6 4" xfId="1400" xr:uid="{00000000-0005-0000-0000-0000910D0000}"/>
    <cellStyle name="Notas 6 4 2" xfId="2968" xr:uid="{00000000-0005-0000-0000-0000920D0000}"/>
    <cellStyle name="Notas 6 5" xfId="1401" xr:uid="{00000000-0005-0000-0000-0000930D0000}"/>
    <cellStyle name="Notas 6 5 2" xfId="2969" xr:uid="{00000000-0005-0000-0000-0000940D0000}"/>
    <cellStyle name="Notas 6 6" xfId="2966" xr:uid="{00000000-0005-0000-0000-0000950D0000}"/>
    <cellStyle name="Notas 6 7" xfId="4149" xr:uid="{00000000-0005-0000-0000-0000960D0000}"/>
    <cellStyle name="Notas 7" xfId="1402" xr:uid="{00000000-0005-0000-0000-0000970D0000}"/>
    <cellStyle name="Notas 7 2" xfId="1403" xr:uid="{00000000-0005-0000-0000-0000980D0000}"/>
    <cellStyle name="Notas 7 2 2" xfId="2971" xr:uid="{00000000-0005-0000-0000-0000990D0000}"/>
    <cellStyle name="Notas 7 3" xfId="1404" xr:uid="{00000000-0005-0000-0000-00009A0D0000}"/>
    <cellStyle name="Notas 7 3 2" xfId="2972" xr:uid="{00000000-0005-0000-0000-00009B0D0000}"/>
    <cellStyle name="Notas 7 4" xfId="1405" xr:uid="{00000000-0005-0000-0000-00009C0D0000}"/>
    <cellStyle name="Notas 7 4 2" xfId="2973" xr:uid="{00000000-0005-0000-0000-00009D0D0000}"/>
    <cellStyle name="Notas 7 5" xfId="1406" xr:uid="{00000000-0005-0000-0000-00009E0D0000}"/>
    <cellStyle name="Notas 7 5 2" xfId="2974" xr:uid="{00000000-0005-0000-0000-00009F0D0000}"/>
    <cellStyle name="Notas 7 6" xfId="2970" xr:uid="{00000000-0005-0000-0000-0000A00D0000}"/>
    <cellStyle name="Notas 7 7" xfId="4150" xr:uid="{00000000-0005-0000-0000-0000A10D0000}"/>
    <cellStyle name="Notas 8" xfId="1407" xr:uid="{00000000-0005-0000-0000-0000A20D0000}"/>
    <cellStyle name="Notas 8 2" xfId="1408" xr:uid="{00000000-0005-0000-0000-0000A30D0000}"/>
    <cellStyle name="Notas 8 2 2" xfId="2976" xr:uid="{00000000-0005-0000-0000-0000A40D0000}"/>
    <cellStyle name="Notas 8 2 2 2" xfId="5084" xr:uid="{00000000-0005-0000-0000-0000A50D0000}"/>
    <cellStyle name="Notas 8 2 2 3" xfId="4676" xr:uid="{00000000-0005-0000-0000-0000A60D0000}"/>
    <cellStyle name="Notas 8 2 3" xfId="4902" xr:uid="{00000000-0005-0000-0000-0000A70D0000}"/>
    <cellStyle name="Notas 8 2 4" xfId="4351" xr:uid="{00000000-0005-0000-0000-0000A80D0000}"/>
    <cellStyle name="Notas 8 3" xfId="1409" xr:uid="{00000000-0005-0000-0000-0000A90D0000}"/>
    <cellStyle name="Notas 8 3 2" xfId="2977" xr:uid="{00000000-0005-0000-0000-0000AA0D0000}"/>
    <cellStyle name="Notas 8 3 2 2" xfId="4993" xr:uid="{00000000-0005-0000-0000-0000AB0D0000}"/>
    <cellStyle name="Notas 8 3 3" xfId="4546" xr:uid="{00000000-0005-0000-0000-0000AC0D0000}"/>
    <cellStyle name="Notas 8 4" xfId="1410" xr:uid="{00000000-0005-0000-0000-0000AD0D0000}"/>
    <cellStyle name="Notas 8 4 2" xfId="2978" xr:uid="{00000000-0005-0000-0000-0000AE0D0000}"/>
    <cellStyle name="Notas 8 4 3" xfId="4811" xr:uid="{00000000-0005-0000-0000-0000AF0D0000}"/>
    <cellStyle name="Notas 8 5" xfId="1411" xr:uid="{00000000-0005-0000-0000-0000B00D0000}"/>
    <cellStyle name="Notas 8 5 2" xfId="2979" xr:uid="{00000000-0005-0000-0000-0000B10D0000}"/>
    <cellStyle name="Notas 8 6" xfId="2975" xr:uid="{00000000-0005-0000-0000-0000B20D0000}"/>
    <cellStyle name="Notas 8 7" xfId="4183" xr:uid="{00000000-0005-0000-0000-0000B30D0000}"/>
    <cellStyle name="Notas 9" xfId="1412" xr:uid="{00000000-0005-0000-0000-0000B40D0000}"/>
    <cellStyle name="Notas 9 2" xfId="1413" xr:uid="{00000000-0005-0000-0000-0000B50D0000}"/>
    <cellStyle name="Notas 9 2 2" xfId="2981" xr:uid="{00000000-0005-0000-0000-0000B60D0000}"/>
    <cellStyle name="Notas 9 2 2 2" xfId="5097" xr:uid="{00000000-0005-0000-0000-0000B70D0000}"/>
    <cellStyle name="Notas 9 2 2 3" xfId="4689" xr:uid="{00000000-0005-0000-0000-0000B80D0000}"/>
    <cellStyle name="Notas 9 2 3" xfId="4915" xr:uid="{00000000-0005-0000-0000-0000B90D0000}"/>
    <cellStyle name="Notas 9 2 4" xfId="4352" xr:uid="{00000000-0005-0000-0000-0000BA0D0000}"/>
    <cellStyle name="Notas 9 3" xfId="1414" xr:uid="{00000000-0005-0000-0000-0000BB0D0000}"/>
    <cellStyle name="Notas 9 3 2" xfId="2982" xr:uid="{00000000-0005-0000-0000-0000BC0D0000}"/>
    <cellStyle name="Notas 9 3 2 2" xfId="5006" xr:uid="{00000000-0005-0000-0000-0000BD0D0000}"/>
    <cellStyle name="Notas 9 3 3" xfId="4559" xr:uid="{00000000-0005-0000-0000-0000BE0D0000}"/>
    <cellStyle name="Notas 9 4" xfId="1415" xr:uid="{00000000-0005-0000-0000-0000BF0D0000}"/>
    <cellStyle name="Notas 9 4 2" xfId="2983" xr:uid="{00000000-0005-0000-0000-0000C00D0000}"/>
    <cellStyle name="Notas 9 4 3" xfId="4824" xr:uid="{00000000-0005-0000-0000-0000C10D0000}"/>
    <cellStyle name="Notas 9 5" xfId="1416" xr:uid="{00000000-0005-0000-0000-0000C20D0000}"/>
    <cellStyle name="Notas 9 5 2" xfId="2984" xr:uid="{00000000-0005-0000-0000-0000C30D0000}"/>
    <cellStyle name="Notas 9 6" xfId="2980" xr:uid="{00000000-0005-0000-0000-0000C40D0000}"/>
    <cellStyle name="Notas 9 7" xfId="4184" xr:uid="{00000000-0005-0000-0000-0000C50D0000}"/>
    <cellStyle name="Note" xfId="168" xr:uid="{00000000-0005-0000-0000-0000C60D0000}"/>
    <cellStyle name="Note 2" xfId="1417" xr:uid="{00000000-0005-0000-0000-0000C70D0000}"/>
    <cellStyle name="Note 3" xfId="1418" xr:uid="{00000000-0005-0000-0000-0000C80D0000}"/>
    <cellStyle name="Note 4" xfId="1419" xr:uid="{00000000-0005-0000-0000-0000C90D0000}"/>
    <cellStyle name="Note 5" xfId="1420" xr:uid="{00000000-0005-0000-0000-0000CA0D0000}"/>
    <cellStyle name="Note 6" xfId="2677" xr:uid="{00000000-0005-0000-0000-0000CB0D0000}"/>
    <cellStyle name="Note 7" xfId="2985" xr:uid="{00000000-0005-0000-0000-0000CC0D0000}"/>
    <cellStyle name="Note 8" xfId="2986" xr:uid="{00000000-0005-0000-0000-0000CD0D0000}"/>
    <cellStyle name="Note 9" xfId="4151" xr:uid="{00000000-0005-0000-0000-0000CE0D0000}"/>
    <cellStyle name="Obliczenia" xfId="169" xr:uid="{00000000-0005-0000-0000-0000CF0D0000}"/>
    <cellStyle name="Obliczenia 2" xfId="2987" xr:uid="{00000000-0005-0000-0000-0000D00D0000}"/>
    <cellStyle name="Obliczenia 3" xfId="4152" xr:uid="{00000000-0005-0000-0000-0000D10D0000}"/>
    <cellStyle name="Output" xfId="170" xr:uid="{00000000-0005-0000-0000-0000D20D0000}"/>
    <cellStyle name="Output 2" xfId="4153" xr:uid="{00000000-0005-0000-0000-0000D30D0000}"/>
    <cellStyle name="Porcen - Estilo2" xfId="1421" xr:uid="{00000000-0005-0000-0000-0000D40D0000}"/>
    <cellStyle name="Porcentaje" xfId="1" builtinId="5"/>
    <cellStyle name="Porcentaje 2" xfId="23" xr:uid="{00000000-0005-0000-0000-0000D60D0000}"/>
    <cellStyle name="Porcentaje 2 2" xfId="43" xr:uid="{00000000-0005-0000-0000-0000D70D0000}"/>
    <cellStyle name="Porcentaje 2 2 2" xfId="3469" xr:uid="{00000000-0005-0000-0000-0000D80D0000}"/>
    <cellStyle name="Porcentaje 2 3" xfId="2635" xr:uid="{00000000-0005-0000-0000-0000D90D0000}"/>
    <cellStyle name="Porcentaje 2 3 2" xfId="3553" xr:uid="{00000000-0005-0000-0000-0000DA0D0000}"/>
    <cellStyle name="Porcentaje 2 4" xfId="4039" xr:uid="{00000000-0005-0000-0000-0000DB0D0000}"/>
    <cellStyle name="Porcentaje 3" xfId="25" xr:uid="{00000000-0005-0000-0000-0000DC0D0000}"/>
    <cellStyle name="Porcentaje 3 2" xfId="4154" xr:uid="{00000000-0005-0000-0000-0000DD0D0000}"/>
    <cellStyle name="Porcentaje 4" xfId="2660" xr:uid="{00000000-0005-0000-0000-0000DE0D0000}"/>
    <cellStyle name="Porcentaje 4 2" xfId="4155" xr:uid="{00000000-0005-0000-0000-0000DF0D0000}"/>
    <cellStyle name="Porcentaje 5" xfId="2647" xr:uid="{00000000-0005-0000-0000-0000E00D0000}"/>
    <cellStyle name="Porcentaje 5 2" xfId="3554" xr:uid="{00000000-0005-0000-0000-0000E10D0000}"/>
    <cellStyle name="Porcentaje 5 3" xfId="4156" xr:uid="{00000000-0005-0000-0000-0000E20D0000}"/>
    <cellStyle name="Porcentaje 6" xfId="4157" xr:uid="{00000000-0005-0000-0000-0000E30D0000}"/>
    <cellStyle name="Porcentaje 7" xfId="35" xr:uid="{00000000-0005-0000-0000-0000E40D0000}"/>
    <cellStyle name="Porcentaje 7 2" xfId="4158" xr:uid="{00000000-0005-0000-0000-0000E50D0000}"/>
    <cellStyle name="Porcentual 10" xfId="171" xr:uid="{00000000-0005-0000-0000-0000E60D0000}"/>
    <cellStyle name="Porcentual 10 2" xfId="2989" xr:uid="{00000000-0005-0000-0000-0000E70D0000}"/>
    <cellStyle name="Porcentual 10 3" xfId="2988" xr:uid="{00000000-0005-0000-0000-0000E80D0000}"/>
    <cellStyle name="Porcentual 10 3 2" xfId="3552" xr:uid="{00000000-0005-0000-0000-0000E90D0000}"/>
    <cellStyle name="Porcentual 11" xfId="2990" xr:uid="{00000000-0005-0000-0000-0000EA0D0000}"/>
    <cellStyle name="Porcentual 11 2" xfId="2991" xr:uid="{00000000-0005-0000-0000-0000EB0D0000}"/>
    <cellStyle name="Porcentual 14" xfId="3470" xr:uid="{00000000-0005-0000-0000-0000EC0D0000}"/>
    <cellStyle name="Porcentual 14 2" xfId="3471" xr:uid="{00000000-0005-0000-0000-0000ED0D0000}"/>
    <cellStyle name="Porcentual 15" xfId="3472" xr:uid="{00000000-0005-0000-0000-0000EE0D0000}"/>
    <cellStyle name="Porcentual 16" xfId="3473" xr:uid="{00000000-0005-0000-0000-0000EF0D0000}"/>
    <cellStyle name="Porcentual 17" xfId="3474" xr:uid="{00000000-0005-0000-0000-0000F00D0000}"/>
    <cellStyle name="Porcentual 18" xfId="3475" xr:uid="{00000000-0005-0000-0000-0000F10D0000}"/>
    <cellStyle name="Porcentual 2" xfId="172" xr:uid="{00000000-0005-0000-0000-0000F20D0000}"/>
    <cellStyle name="Porcentual 2 2" xfId="42" xr:uid="{00000000-0005-0000-0000-0000F30D0000}"/>
    <cellStyle name="Porcentual 2 2 2" xfId="2992" xr:uid="{00000000-0005-0000-0000-0000F40D0000}"/>
    <cellStyle name="Porcentual 2 2 3" xfId="3551" xr:uid="{00000000-0005-0000-0000-0000F50D0000}"/>
    <cellStyle name="Porcentual 2 3" xfId="4159" xr:uid="{00000000-0005-0000-0000-0000F60D0000}"/>
    <cellStyle name="Porcentual 3" xfId="39" xr:uid="{00000000-0005-0000-0000-0000F70D0000}"/>
    <cellStyle name="Porcentual 3 2" xfId="2678" xr:uid="{00000000-0005-0000-0000-0000F80D0000}"/>
    <cellStyle name="Porcentual 4" xfId="2993" xr:uid="{00000000-0005-0000-0000-0000F90D0000}"/>
    <cellStyle name="Porcentual 4 2" xfId="2994" xr:uid="{00000000-0005-0000-0000-0000FA0D0000}"/>
    <cellStyle name="Porcentual 5" xfId="2995" xr:uid="{00000000-0005-0000-0000-0000FB0D0000}"/>
    <cellStyle name="Porcentual 5 2" xfId="2996" xr:uid="{00000000-0005-0000-0000-0000FC0D0000}"/>
    <cellStyle name="Porcentual 6" xfId="2997" xr:uid="{00000000-0005-0000-0000-0000FD0D0000}"/>
    <cellStyle name="Porcentual 7" xfId="2998" xr:uid="{00000000-0005-0000-0000-0000FE0D0000}"/>
    <cellStyle name="Porcentual 7 2" xfId="2999" xr:uid="{00000000-0005-0000-0000-0000FF0D0000}"/>
    <cellStyle name="Porcentual 8" xfId="3000" xr:uid="{00000000-0005-0000-0000-0000000E0000}"/>
    <cellStyle name="Porcentual 8 2" xfId="3001" xr:uid="{00000000-0005-0000-0000-0000010E0000}"/>
    <cellStyle name="Porcentual 9" xfId="3002" xr:uid="{00000000-0005-0000-0000-0000020E0000}"/>
    <cellStyle name="Punto" xfId="1422" xr:uid="{00000000-0005-0000-0000-0000030E0000}"/>
    <cellStyle name="Punto0" xfId="1423" xr:uid="{00000000-0005-0000-0000-0000040E0000}"/>
    <cellStyle name="Punto0 - Estilo1" xfId="1424" xr:uid="{00000000-0005-0000-0000-0000050E0000}"/>
    <cellStyle name="Punto0 - Estilo4" xfId="1425" xr:uid="{00000000-0005-0000-0000-0000060E0000}"/>
    <cellStyle name="Punto0_Agbar Chile S.A. dic 2004.(Def.)" xfId="1426" xr:uid="{00000000-0005-0000-0000-0000070E0000}"/>
    <cellStyle name="Punto1 - Estilo1" xfId="1427" xr:uid="{00000000-0005-0000-0000-0000080E0000}"/>
    <cellStyle name="Salida" xfId="3292" builtinId="21" customBuiltin="1"/>
    <cellStyle name="Salida 10" xfId="1428" xr:uid="{00000000-0005-0000-0000-00000A0E0000}"/>
    <cellStyle name="Salida 10 2" xfId="1429" xr:uid="{00000000-0005-0000-0000-00000B0E0000}"/>
    <cellStyle name="Salida 10 3" xfId="1430" xr:uid="{00000000-0005-0000-0000-00000C0E0000}"/>
    <cellStyle name="Salida 10 4" xfId="1431" xr:uid="{00000000-0005-0000-0000-00000D0E0000}"/>
    <cellStyle name="Salida 10 5" xfId="1432" xr:uid="{00000000-0005-0000-0000-00000E0E0000}"/>
    <cellStyle name="Salida 10 6" xfId="3476" xr:uid="{00000000-0005-0000-0000-00000F0E0000}"/>
    <cellStyle name="Salida 10 7" xfId="3550" xr:uid="{00000000-0005-0000-0000-0000100E0000}"/>
    <cellStyle name="Salida 10 8" xfId="3536" xr:uid="{00000000-0005-0000-0000-0000110E0000}"/>
    <cellStyle name="Salida 10 9" xfId="4429" xr:uid="{00000000-0005-0000-0000-0000120E0000}"/>
    <cellStyle name="Salida 11" xfId="1433" xr:uid="{00000000-0005-0000-0000-0000130E0000}"/>
    <cellStyle name="Salida 11 2" xfId="4516" xr:uid="{00000000-0005-0000-0000-0000140E0000}"/>
    <cellStyle name="Salida 12" xfId="1434" xr:uid="{00000000-0005-0000-0000-0000150E0000}"/>
    <cellStyle name="Salida 12 2" xfId="4033" xr:uid="{00000000-0005-0000-0000-0000160E0000}"/>
    <cellStyle name="Salida 13" xfId="1435" xr:uid="{00000000-0005-0000-0000-0000170E0000}"/>
    <cellStyle name="Salida 14" xfId="1436" xr:uid="{00000000-0005-0000-0000-0000180E0000}"/>
    <cellStyle name="Salida 15" xfId="173" xr:uid="{00000000-0005-0000-0000-0000190E0000}"/>
    <cellStyle name="Salida 16" xfId="3726" xr:uid="{00000000-0005-0000-0000-00001A0E0000}"/>
    <cellStyle name="Salida 2" xfId="1437" xr:uid="{00000000-0005-0000-0000-00001B0E0000}"/>
    <cellStyle name="Salida 2 2" xfId="1438" xr:uid="{00000000-0005-0000-0000-00001C0E0000}"/>
    <cellStyle name="Salida 2 3" xfId="1439" xr:uid="{00000000-0005-0000-0000-00001D0E0000}"/>
    <cellStyle name="Salida 2 4" xfId="1440" xr:uid="{00000000-0005-0000-0000-00001E0E0000}"/>
    <cellStyle name="Salida 2 5" xfId="1441" xr:uid="{00000000-0005-0000-0000-00001F0E0000}"/>
    <cellStyle name="Salida 2 6" xfId="1442" xr:uid="{00000000-0005-0000-0000-0000200E0000}"/>
    <cellStyle name="Salida 2 7" xfId="3549" xr:uid="{00000000-0005-0000-0000-0000210E0000}"/>
    <cellStyle name="Salida 2 8" xfId="3776" xr:uid="{00000000-0005-0000-0000-0000220E0000}"/>
    <cellStyle name="Salida 2 9" xfId="3982" xr:uid="{00000000-0005-0000-0000-0000230E0000}"/>
    <cellStyle name="Salida 3" xfId="1443" xr:uid="{00000000-0005-0000-0000-0000240E0000}"/>
    <cellStyle name="Salida 3 2" xfId="1444" xr:uid="{00000000-0005-0000-0000-0000250E0000}"/>
    <cellStyle name="Salida 3 3" xfId="1445" xr:uid="{00000000-0005-0000-0000-0000260E0000}"/>
    <cellStyle name="Salida 3 4" xfId="1446" xr:uid="{00000000-0005-0000-0000-0000270E0000}"/>
    <cellStyle name="Salida 3 5" xfId="1447" xr:uid="{00000000-0005-0000-0000-0000280E0000}"/>
    <cellStyle name="Salida 3 6" xfId="3548" xr:uid="{00000000-0005-0000-0000-0000290E0000}"/>
    <cellStyle name="Salida 3 7" xfId="4160" xr:uid="{00000000-0005-0000-0000-00002A0E0000}"/>
    <cellStyle name="Salida 4" xfId="1448" xr:uid="{00000000-0005-0000-0000-00002B0E0000}"/>
    <cellStyle name="Salida 4 2" xfId="1449" xr:uid="{00000000-0005-0000-0000-00002C0E0000}"/>
    <cellStyle name="Salida 4 3" xfId="1450" xr:uid="{00000000-0005-0000-0000-00002D0E0000}"/>
    <cellStyle name="Salida 4 4" xfId="1451" xr:uid="{00000000-0005-0000-0000-00002E0E0000}"/>
    <cellStyle name="Salida 4 5" xfId="1452" xr:uid="{00000000-0005-0000-0000-00002F0E0000}"/>
    <cellStyle name="Salida 4 6" xfId="3547" xr:uid="{00000000-0005-0000-0000-0000300E0000}"/>
    <cellStyle name="Salida 4 7" xfId="4161" xr:uid="{00000000-0005-0000-0000-0000310E0000}"/>
    <cellStyle name="Salida 5" xfId="1453" xr:uid="{00000000-0005-0000-0000-0000320E0000}"/>
    <cellStyle name="Salida 5 2" xfId="1454" xr:uid="{00000000-0005-0000-0000-0000330E0000}"/>
    <cellStyle name="Salida 5 3" xfId="1455" xr:uid="{00000000-0005-0000-0000-0000340E0000}"/>
    <cellStyle name="Salida 5 4" xfId="1456" xr:uid="{00000000-0005-0000-0000-0000350E0000}"/>
    <cellStyle name="Salida 5 5" xfId="1457" xr:uid="{00000000-0005-0000-0000-0000360E0000}"/>
    <cellStyle name="Salida 5 6" xfId="3546" xr:uid="{00000000-0005-0000-0000-0000370E0000}"/>
    <cellStyle name="Salida 5 7" xfId="4162" xr:uid="{00000000-0005-0000-0000-0000380E0000}"/>
    <cellStyle name="Salida 6" xfId="1458" xr:uid="{00000000-0005-0000-0000-0000390E0000}"/>
    <cellStyle name="Salida 6 2" xfId="1459" xr:uid="{00000000-0005-0000-0000-00003A0E0000}"/>
    <cellStyle name="Salida 6 3" xfId="1460" xr:uid="{00000000-0005-0000-0000-00003B0E0000}"/>
    <cellStyle name="Salida 6 4" xfId="1461" xr:uid="{00000000-0005-0000-0000-00003C0E0000}"/>
    <cellStyle name="Salida 6 5" xfId="1462" xr:uid="{00000000-0005-0000-0000-00003D0E0000}"/>
    <cellStyle name="Salida 6 6" xfId="4163" xr:uid="{00000000-0005-0000-0000-00003E0E0000}"/>
    <cellStyle name="Salida 7" xfId="1463" xr:uid="{00000000-0005-0000-0000-00003F0E0000}"/>
    <cellStyle name="Salida 7 2" xfId="1464" xr:uid="{00000000-0005-0000-0000-0000400E0000}"/>
    <cellStyle name="Salida 7 3" xfId="1465" xr:uid="{00000000-0005-0000-0000-0000410E0000}"/>
    <cellStyle name="Salida 7 4" xfId="1466" xr:uid="{00000000-0005-0000-0000-0000420E0000}"/>
    <cellStyle name="Salida 7 5" xfId="1467" xr:uid="{00000000-0005-0000-0000-0000430E0000}"/>
    <cellStyle name="Salida 7 6" xfId="4164" xr:uid="{00000000-0005-0000-0000-0000440E0000}"/>
    <cellStyle name="Salida 8" xfId="1468" xr:uid="{00000000-0005-0000-0000-0000450E0000}"/>
    <cellStyle name="Salida 8 2" xfId="1469" xr:uid="{00000000-0005-0000-0000-0000460E0000}"/>
    <cellStyle name="Salida 8 3" xfId="1470" xr:uid="{00000000-0005-0000-0000-0000470E0000}"/>
    <cellStyle name="Salida 8 4" xfId="1471" xr:uid="{00000000-0005-0000-0000-0000480E0000}"/>
    <cellStyle name="Salida 8 5" xfId="1472" xr:uid="{00000000-0005-0000-0000-0000490E0000}"/>
    <cellStyle name="Salida 8 6" xfId="4230" xr:uid="{00000000-0005-0000-0000-00004A0E0000}"/>
    <cellStyle name="Salida 9" xfId="1473" xr:uid="{00000000-0005-0000-0000-00004B0E0000}"/>
    <cellStyle name="Salida 9 2" xfId="1474" xr:uid="{00000000-0005-0000-0000-00004C0E0000}"/>
    <cellStyle name="Salida 9 3" xfId="1475" xr:uid="{00000000-0005-0000-0000-00004D0E0000}"/>
    <cellStyle name="Salida 9 4" xfId="1476" xr:uid="{00000000-0005-0000-0000-00004E0E0000}"/>
    <cellStyle name="Salida 9 5" xfId="1477" xr:uid="{00000000-0005-0000-0000-00004F0E0000}"/>
    <cellStyle name="Salida 9 6" xfId="4323" xr:uid="{00000000-0005-0000-0000-0000500E0000}"/>
    <cellStyle name="SAPBEXaggData" xfId="1478" xr:uid="{00000000-0005-0000-0000-0000510E0000}"/>
    <cellStyle name="SAPBEXaggData 10" xfId="1479" xr:uid="{00000000-0005-0000-0000-0000520E0000}"/>
    <cellStyle name="SAPBEXaggData 10 2" xfId="3003" xr:uid="{00000000-0005-0000-0000-0000530E0000}"/>
    <cellStyle name="SAPBEXaggData 11" xfId="1480" xr:uid="{00000000-0005-0000-0000-0000540E0000}"/>
    <cellStyle name="SAPBEXaggData 11 2" xfId="3004" xr:uid="{00000000-0005-0000-0000-0000550E0000}"/>
    <cellStyle name="SAPBEXaggData 12" xfId="1481" xr:uid="{00000000-0005-0000-0000-0000560E0000}"/>
    <cellStyle name="SAPBEXaggData 12 2" xfId="3005" xr:uid="{00000000-0005-0000-0000-0000570E0000}"/>
    <cellStyle name="SAPBEXaggData 13" xfId="1482" xr:uid="{00000000-0005-0000-0000-0000580E0000}"/>
    <cellStyle name="SAPBEXaggData 13 2" xfId="3006" xr:uid="{00000000-0005-0000-0000-0000590E0000}"/>
    <cellStyle name="SAPBEXaggData 14" xfId="3727" xr:uid="{00000000-0005-0000-0000-00005A0E0000}"/>
    <cellStyle name="SAPBEXaggData 15" xfId="3777" xr:uid="{00000000-0005-0000-0000-00005B0E0000}"/>
    <cellStyle name="SAPBEXaggData 16" xfId="3825" xr:uid="{00000000-0005-0000-0000-00005C0E0000}"/>
    <cellStyle name="SAPBEXaggData 2" xfId="1483" xr:uid="{00000000-0005-0000-0000-00005D0E0000}"/>
    <cellStyle name="SAPBEXaggData 2 2" xfId="1484" xr:uid="{00000000-0005-0000-0000-00005E0E0000}"/>
    <cellStyle name="SAPBEXaggData 2 2 2" xfId="1485" xr:uid="{00000000-0005-0000-0000-00005F0E0000}"/>
    <cellStyle name="SAPBEXaggData 2 2 2 2" xfId="3008" xr:uid="{00000000-0005-0000-0000-0000600E0000}"/>
    <cellStyle name="SAPBEXaggData 2 3" xfId="3007" xr:uid="{00000000-0005-0000-0000-0000610E0000}"/>
    <cellStyle name="SAPBEXaggData 2 4" xfId="3846" xr:uid="{00000000-0005-0000-0000-0000620E0000}"/>
    <cellStyle name="SAPBEXaggData 3" xfId="1486" xr:uid="{00000000-0005-0000-0000-0000630E0000}"/>
    <cellStyle name="SAPBEXaggData 3 2" xfId="3009" xr:uid="{00000000-0005-0000-0000-0000640E0000}"/>
    <cellStyle name="SAPBEXaggData 4" xfId="1487" xr:uid="{00000000-0005-0000-0000-0000650E0000}"/>
    <cellStyle name="SAPBEXaggData 4 2" xfId="3010" xr:uid="{00000000-0005-0000-0000-0000660E0000}"/>
    <cellStyle name="SAPBEXaggData 5" xfId="1488" xr:uid="{00000000-0005-0000-0000-0000670E0000}"/>
    <cellStyle name="SAPBEXaggData 5 2" xfId="3011" xr:uid="{00000000-0005-0000-0000-0000680E0000}"/>
    <cellStyle name="SAPBEXaggData 6" xfId="1489" xr:uid="{00000000-0005-0000-0000-0000690E0000}"/>
    <cellStyle name="SAPBEXaggData 6 2" xfId="3012" xr:uid="{00000000-0005-0000-0000-00006A0E0000}"/>
    <cellStyle name="SAPBEXaggData 7" xfId="1490" xr:uid="{00000000-0005-0000-0000-00006B0E0000}"/>
    <cellStyle name="SAPBEXaggData 7 2" xfId="3013" xr:uid="{00000000-0005-0000-0000-00006C0E0000}"/>
    <cellStyle name="SAPBEXaggData 8" xfId="1491" xr:uid="{00000000-0005-0000-0000-00006D0E0000}"/>
    <cellStyle name="SAPBEXaggData 8 2" xfId="3014" xr:uid="{00000000-0005-0000-0000-00006E0E0000}"/>
    <cellStyle name="SAPBEXaggData 9" xfId="1492" xr:uid="{00000000-0005-0000-0000-00006F0E0000}"/>
    <cellStyle name="SAPBEXaggData 9 2" xfId="3015" xr:uid="{00000000-0005-0000-0000-0000700E0000}"/>
    <cellStyle name="SAPBEXaggData_gxaccion, 68" xfId="1493" xr:uid="{00000000-0005-0000-0000-0000710E0000}"/>
    <cellStyle name="SAPBEXaggDataEmph" xfId="1494" xr:uid="{00000000-0005-0000-0000-0000720E0000}"/>
    <cellStyle name="SAPBEXaggDataEmph 10" xfId="1495" xr:uid="{00000000-0005-0000-0000-0000730E0000}"/>
    <cellStyle name="SAPBEXaggDataEmph 10 2" xfId="3016" xr:uid="{00000000-0005-0000-0000-0000740E0000}"/>
    <cellStyle name="SAPBEXaggDataEmph 11" xfId="1496" xr:uid="{00000000-0005-0000-0000-0000750E0000}"/>
    <cellStyle name="SAPBEXaggDataEmph 11 2" xfId="3017" xr:uid="{00000000-0005-0000-0000-0000760E0000}"/>
    <cellStyle name="SAPBEXaggDataEmph 12" xfId="3728" xr:uid="{00000000-0005-0000-0000-0000770E0000}"/>
    <cellStyle name="SAPBEXaggDataEmph 13" xfId="3778" xr:uid="{00000000-0005-0000-0000-0000780E0000}"/>
    <cellStyle name="SAPBEXaggDataEmph 14" xfId="3831" xr:uid="{00000000-0005-0000-0000-0000790E0000}"/>
    <cellStyle name="SAPBEXaggDataEmph 2" xfId="1497" xr:uid="{00000000-0005-0000-0000-00007A0E0000}"/>
    <cellStyle name="SAPBEXaggDataEmph 2 2" xfId="1498" xr:uid="{00000000-0005-0000-0000-00007B0E0000}"/>
    <cellStyle name="SAPBEXaggDataEmph 2 2 2" xfId="1499" xr:uid="{00000000-0005-0000-0000-00007C0E0000}"/>
    <cellStyle name="SAPBEXaggDataEmph 2 2 2 2" xfId="3019" xr:uid="{00000000-0005-0000-0000-00007D0E0000}"/>
    <cellStyle name="SAPBEXaggDataEmph 2 3" xfId="3018" xr:uid="{00000000-0005-0000-0000-00007E0E0000}"/>
    <cellStyle name="SAPBEXaggDataEmph 2 4" xfId="3847" xr:uid="{00000000-0005-0000-0000-00007F0E0000}"/>
    <cellStyle name="SAPBEXaggDataEmph 3" xfId="1500" xr:uid="{00000000-0005-0000-0000-0000800E0000}"/>
    <cellStyle name="SAPBEXaggDataEmph 3 2" xfId="3020" xr:uid="{00000000-0005-0000-0000-0000810E0000}"/>
    <cellStyle name="SAPBEXaggDataEmph 4" xfId="1501" xr:uid="{00000000-0005-0000-0000-0000820E0000}"/>
    <cellStyle name="SAPBEXaggDataEmph 4 2" xfId="3021" xr:uid="{00000000-0005-0000-0000-0000830E0000}"/>
    <cellStyle name="SAPBEXaggDataEmph 5" xfId="1502" xr:uid="{00000000-0005-0000-0000-0000840E0000}"/>
    <cellStyle name="SAPBEXaggDataEmph 5 2" xfId="3022" xr:uid="{00000000-0005-0000-0000-0000850E0000}"/>
    <cellStyle name="SAPBEXaggDataEmph 6" xfId="1503" xr:uid="{00000000-0005-0000-0000-0000860E0000}"/>
    <cellStyle name="SAPBEXaggDataEmph 6 2" xfId="3023" xr:uid="{00000000-0005-0000-0000-0000870E0000}"/>
    <cellStyle name="SAPBEXaggDataEmph 7" xfId="1504" xr:uid="{00000000-0005-0000-0000-0000880E0000}"/>
    <cellStyle name="SAPBEXaggDataEmph 7 2" xfId="3024" xr:uid="{00000000-0005-0000-0000-0000890E0000}"/>
    <cellStyle name="SAPBEXaggDataEmph 8" xfId="1505" xr:uid="{00000000-0005-0000-0000-00008A0E0000}"/>
    <cellStyle name="SAPBEXaggDataEmph 8 2" xfId="3025" xr:uid="{00000000-0005-0000-0000-00008B0E0000}"/>
    <cellStyle name="SAPBEXaggDataEmph 9" xfId="1506" xr:uid="{00000000-0005-0000-0000-00008C0E0000}"/>
    <cellStyle name="SAPBEXaggDataEmph 9 2" xfId="3026" xr:uid="{00000000-0005-0000-0000-00008D0E0000}"/>
    <cellStyle name="SAPBEXaggDataEmph_valor justo.junio2010" xfId="3027" xr:uid="{00000000-0005-0000-0000-00008E0E0000}"/>
    <cellStyle name="SAPBEXaggItem" xfId="1507" xr:uid="{00000000-0005-0000-0000-00008F0E0000}"/>
    <cellStyle name="SAPBEXaggItem 10" xfId="1508" xr:uid="{00000000-0005-0000-0000-0000900E0000}"/>
    <cellStyle name="SAPBEXaggItem 10 2" xfId="3028" xr:uid="{00000000-0005-0000-0000-0000910E0000}"/>
    <cellStyle name="SAPBEXaggItem 11" xfId="1509" xr:uid="{00000000-0005-0000-0000-0000920E0000}"/>
    <cellStyle name="SAPBEXaggItem 11 2" xfId="3029" xr:uid="{00000000-0005-0000-0000-0000930E0000}"/>
    <cellStyle name="SAPBEXaggItem 12" xfId="1510" xr:uid="{00000000-0005-0000-0000-0000940E0000}"/>
    <cellStyle name="SAPBEXaggItem 12 2" xfId="3030" xr:uid="{00000000-0005-0000-0000-0000950E0000}"/>
    <cellStyle name="SAPBEXaggItem 13" xfId="1511" xr:uid="{00000000-0005-0000-0000-0000960E0000}"/>
    <cellStyle name="SAPBEXaggItem 13 2" xfId="3031" xr:uid="{00000000-0005-0000-0000-0000970E0000}"/>
    <cellStyle name="SAPBEXaggItem 14" xfId="3729" xr:uid="{00000000-0005-0000-0000-0000980E0000}"/>
    <cellStyle name="SAPBEXaggItem 15" xfId="3779" xr:uid="{00000000-0005-0000-0000-0000990E0000}"/>
    <cellStyle name="SAPBEXaggItem 16" xfId="3830" xr:uid="{00000000-0005-0000-0000-00009A0E0000}"/>
    <cellStyle name="SAPBEXaggItem 2" xfId="1512" xr:uid="{00000000-0005-0000-0000-00009B0E0000}"/>
    <cellStyle name="SAPBEXaggItem 2 2" xfId="1513" xr:uid="{00000000-0005-0000-0000-00009C0E0000}"/>
    <cellStyle name="SAPBEXaggItem 2 2 2" xfId="1514" xr:uid="{00000000-0005-0000-0000-00009D0E0000}"/>
    <cellStyle name="SAPBEXaggItem 2 2 2 2" xfId="3033" xr:uid="{00000000-0005-0000-0000-00009E0E0000}"/>
    <cellStyle name="SAPBEXaggItem 2 3" xfId="3032" xr:uid="{00000000-0005-0000-0000-00009F0E0000}"/>
    <cellStyle name="SAPBEXaggItem 2 4" xfId="3848" xr:uid="{00000000-0005-0000-0000-0000A00E0000}"/>
    <cellStyle name="SAPBEXaggItem 3" xfId="1515" xr:uid="{00000000-0005-0000-0000-0000A10E0000}"/>
    <cellStyle name="SAPBEXaggItem 3 2" xfId="3034" xr:uid="{00000000-0005-0000-0000-0000A20E0000}"/>
    <cellStyle name="SAPBEXaggItem 4" xfId="1516" xr:uid="{00000000-0005-0000-0000-0000A30E0000}"/>
    <cellStyle name="SAPBEXaggItem 4 2" xfId="3035" xr:uid="{00000000-0005-0000-0000-0000A40E0000}"/>
    <cellStyle name="SAPBEXaggItem 5" xfId="1517" xr:uid="{00000000-0005-0000-0000-0000A50E0000}"/>
    <cellStyle name="SAPBEXaggItem 5 2" xfId="3036" xr:uid="{00000000-0005-0000-0000-0000A60E0000}"/>
    <cellStyle name="SAPBEXaggItem 6" xfId="1518" xr:uid="{00000000-0005-0000-0000-0000A70E0000}"/>
    <cellStyle name="SAPBEXaggItem 6 2" xfId="3037" xr:uid="{00000000-0005-0000-0000-0000A80E0000}"/>
    <cellStyle name="SAPBEXaggItem 7" xfId="1519" xr:uid="{00000000-0005-0000-0000-0000A90E0000}"/>
    <cellStyle name="SAPBEXaggItem 7 2" xfId="3038" xr:uid="{00000000-0005-0000-0000-0000AA0E0000}"/>
    <cellStyle name="SAPBEXaggItem 8" xfId="1520" xr:uid="{00000000-0005-0000-0000-0000AB0E0000}"/>
    <cellStyle name="SAPBEXaggItem 8 2" xfId="3039" xr:uid="{00000000-0005-0000-0000-0000AC0E0000}"/>
    <cellStyle name="SAPBEXaggItem 9" xfId="1521" xr:uid="{00000000-0005-0000-0000-0000AD0E0000}"/>
    <cellStyle name="SAPBEXaggItem 9 2" xfId="3040" xr:uid="{00000000-0005-0000-0000-0000AE0E0000}"/>
    <cellStyle name="SAPBEXaggItem_gxaccion, 68" xfId="1522" xr:uid="{00000000-0005-0000-0000-0000AF0E0000}"/>
    <cellStyle name="SAPBEXaggItemX" xfId="1523" xr:uid="{00000000-0005-0000-0000-0000B00E0000}"/>
    <cellStyle name="SAPBEXaggItemX 10" xfId="1524" xr:uid="{00000000-0005-0000-0000-0000B10E0000}"/>
    <cellStyle name="SAPBEXaggItemX 11" xfId="1525" xr:uid="{00000000-0005-0000-0000-0000B20E0000}"/>
    <cellStyle name="SAPBEXaggItemX 12" xfId="3730" xr:uid="{00000000-0005-0000-0000-0000B30E0000}"/>
    <cellStyle name="SAPBEXaggItemX 13" xfId="3829" xr:uid="{00000000-0005-0000-0000-0000B40E0000}"/>
    <cellStyle name="SAPBEXaggItemX 2" xfId="1526" xr:uid="{00000000-0005-0000-0000-0000B50E0000}"/>
    <cellStyle name="SAPBEXaggItemX 2 2" xfId="1527" xr:uid="{00000000-0005-0000-0000-0000B60E0000}"/>
    <cellStyle name="SAPBEXaggItemX 2 2 2" xfId="1528" xr:uid="{00000000-0005-0000-0000-0000B70E0000}"/>
    <cellStyle name="SAPBEXaggItemX 2 3" xfId="3849" xr:uid="{00000000-0005-0000-0000-0000B80E0000}"/>
    <cellStyle name="SAPBEXaggItemX 3" xfId="1529" xr:uid="{00000000-0005-0000-0000-0000B90E0000}"/>
    <cellStyle name="SAPBEXaggItemX 4" xfId="1530" xr:uid="{00000000-0005-0000-0000-0000BA0E0000}"/>
    <cellStyle name="SAPBEXaggItemX 5" xfId="1531" xr:uid="{00000000-0005-0000-0000-0000BB0E0000}"/>
    <cellStyle name="SAPBEXaggItemX 6" xfId="1532" xr:uid="{00000000-0005-0000-0000-0000BC0E0000}"/>
    <cellStyle name="SAPBEXaggItemX 7" xfId="1533" xr:uid="{00000000-0005-0000-0000-0000BD0E0000}"/>
    <cellStyle name="SAPBEXaggItemX 8" xfId="1534" xr:uid="{00000000-0005-0000-0000-0000BE0E0000}"/>
    <cellStyle name="SAPBEXaggItemX 9" xfId="1535" xr:uid="{00000000-0005-0000-0000-0000BF0E0000}"/>
    <cellStyle name="SAPBEXaggItemX_valor justo.junio2010" xfId="3041" xr:uid="{00000000-0005-0000-0000-0000C00E0000}"/>
    <cellStyle name="SAPBEXchaText" xfId="3" xr:uid="{00000000-0005-0000-0000-0000C10E0000}"/>
    <cellStyle name="SAPBEXchaText 10" xfId="1537" xr:uid="{00000000-0005-0000-0000-0000C20E0000}"/>
    <cellStyle name="SAPBEXchaText 10 2" xfId="3042" xr:uid="{00000000-0005-0000-0000-0000C30E0000}"/>
    <cellStyle name="SAPBEXchaText 11" xfId="1538" xr:uid="{00000000-0005-0000-0000-0000C40E0000}"/>
    <cellStyle name="SAPBEXchaText 11 2" xfId="3043" xr:uid="{00000000-0005-0000-0000-0000C50E0000}"/>
    <cellStyle name="SAPBEXchaText 12" xfId="1539" xr:uid="{00000000-0005-0000-0000-0000C60E0000}"/>
    <cellStyle name="SAPBEXchaText 12 2" xfId="3044" xr:uid="{00000000-0005-0000-0000-0000C70E0000}"/>
    <cellStyle name="SAPBEXchaText 13" xfId="1540" xr:uid="{00000000-0005-0000-0000-0000C80E0000}"/>
    <cellStyle name="SAPBEXchaText 13 2" xfId="3045" xr:uid="{00000000-0005-0000-0000-0000C90E0000}"/>
    <cellStyle name="SAPBEXchaText 14" xfId="1536" xr:uid="{00000000-0005-0000-0000-0000CA0E0000}"/>
    <cellStyle name="SAPBEXchaText 15" xfId="3731" xr:uid="{00000000-0005-0000-0000-0000CB0E0000}"/>
    <cellStyle name="SAPBEXchaText 16" xfId="3766" xr:uid="{00000000-0005-0000-0000-0000CC0E0000}"/>
    <cellStyle name="SAPBEXchaText 2" xfId="51" xr:uid="{00000000-0005-0000-0000-0000CD0E0000}"/>
    <cellStyle name="SAPBEXchaText 2 2" xfId="1541" xr:uid="{00000000-0005-0000-0000-0000CE0E0000}"/>
    <cellStyle name="SAPBEXchaText 2 2 2" xfId="1542" xr:uid="{00000000-0005-0000-0000-0000CF0E0000}"/>
    <cellStyle name="SAPBEXchaText 2 2 2 2" xfId="3047" xr:uid="{00000000-0005-0000-0000-0000D00E0000}"/>
    <cellStyle name="SAPBEXchaText 2 3" xfId="3046" xr:uid="{00000000-0005-0000-0000-0000D10E0000}"/>
    <cellStyle name="SAPBEXchaText 2 4" xfId="3850" xr:uid="{00000000-0005-0000-0000-0000D20E0000}"/>
    <cellStyle name="SAPBEXchaText 3" xfId="1543" xr:uid="{00000000-0005-0000-0000-0000D30E0000}"/>
    <cellStyle name="SAPBEXchaText 3 2" xfId="3048" xr:uid="{00000000-0005-0000-0000-0000D40E0000}"/>
    <cellStyle name="SAPBEXchaText 4" xfId="1544" xr:uid="{00000000-0005-0000-0000-0000D50E0000}"/>
    <cellStyle name="SAPBEXchaText 4 2" xfId="3049" xr:uid="{00000000-0005-0000-0000-0000D60E0000}"/>
    <cellStyle name="SAPBEXchaText 5" xfId="1545" xr:uid="{00000000-0005-0000-0000-0000D70E0000}"/>
    <cellStyle name="SAPBEXchaText 5 2" xfId="3050" xr:uid="{00000000-0005-0000-0000-0000D80E0000}"/>
    <cellStyle name="SAPBEXchaText 6" xfId="1546" xr:uid="{00000000-0005-0000-0000-0000D90E0000}"/>
    <cellStyle name="SAPBEXchaText 6 2" xfId="3051" xr:uid="{00000000-0005-0000-0000-0000DA0E0000}"/>
    <cellStyle name="SAPBEXchaText 7" xfId="1547" xr:uid="{00000000-0005-0000-0000-0000DB0E0000}"/>
    <cellStyle name="SAPBEXchaText 7 2" xfId="3052" xr:uid="{00000000-0005-0000-0000-0000DC0E0000}"/>
    <cellStyle name="SAPBEXchaText 8" xfId="1548" xr:uid="{00000000-0005-0000-0000-0000DD0E0000}"/>
    <cellStyle name="SAPBEXchaText 8 2" xfId="3053" xr:uid="{00000000-0005-0000-0000-0000DE0E0000}"/>
    <cellStyle name="SAPBEXchaText 9" xfId="1549" xr:uid="{00000000-0005-0000-0000-0000DF0E0000}"/>
    <cellStyle name="SAPBEXchaText 9 2" xfId="3054" xr:uid="{00000000-0005-0000-0000-0000E00E0000}"/>
    <cellStyle name="SAPBEXchaText_gxaccion, 68" xfId="1550" xr:uid="{00000000-0005-0000-0000-0000E10E0000}"/>
    <cellStyle name="SAPBEXexcBad7" xfId="1551" xr:uid="{00000000-0005-0000-0000-0000E20E0000}"/>
    <cellStyle name="SAPBEXexcBad7 10" xfId="1552" xr:uid="{00000000-0005-0000-0000-0000E30E0000}"/>
    <cellStyle name="SAPBEXexcBad7 10 2" xfId="3055" xr:uid="{00000000-0005-0000-0000-0000E40E0000}"/>
    <cellStyle name="SAPBEXexcBad7 11" xfId="1553" xr:uid="{00000000-0005-0000-0000-0000E50E0000}"/>
    <cellStyle name="SAPBEXexcBad7 11 2" xfId="3056" xr:uid="{00000000-0005-0000-0000-0000E60E0000}"/>
    <cellStyle name="SAPBEXexcBad7 12" xfId="3732" xr:uid="{00000000-0005-0000-0000-0000E70E0000}"/>
    <cellStyle name="SAPBEXexcBad7 13" xfId="3780" xr:uid="{00000000-0005-0000-0000-0000E80E0000}"/>
    <cellStyle name="SAPBEXexcBad7 14" xfId="3827" xr:uid="{00000000-0005-0000-0000-0000E90E0000}"/>
    <cellStyle name="SAPBEXexcBad7 2" xfId="1554" xr:uid="{00000000-0005-0000-0000-0000EA0E0000}"/>
    <cellStyle name="SAPBEXexcBad7 2 2" xfId="1555" xr:uid="{00000000-0005-0000-0000-0000EB0E0000}"/>
    <cellStyle name="SAPBEXexcBad7 2 2 2" xfId="1556" xr:uid="{00000000-0005-0000-0000-0000EC0E0000}"/>
    <cellStyle name="SAPBEXexcBad7 2 2 2 2" xfId="3058" xr:uid="{00000000-0005-0000-0000-0000ED0E0000}"/>
    <cellStyle name="SAPBEXexcBad7 2 3" xfId="3057" xr:uid="{00000000-0005-0000-0000-0000EE0E0000}"/>
    <cellStyle name="SAPBEXexcBad7 2 4" xfId="3851" xr:uid="{00000000-0005-0000-0000-0000EF0E0000}"/>
    <cellStyle name="SAPBEXexcBad7 3" xfId="1557" xr:uid="{00000000-0005-0000-0000-0000F00E0000}"/>
    <cellStyle name="SAPBEXexcBad7 3 2" xfId="3059" xr:uid="{00000000-0005-0000-0000-0000F10E0000}"/>
    <cellStyle name="SAPBEXexcBad7 4" xfId="1558" xr:uid="{00000000-0005-0000-0000-0000F20E0000}"/>
    <cellStyle name="SAPBEXexcBad7 4 2" xfId="3060" xr:uid="{00000000-0005-0000-0000-0000F30E0000}"/>
    <cellStyle name="SAPBEXexcBad7 5" xfId="1559" xr:uid="{00000000-0005-0000-0000-0000F40E0000}"/>
    <cellStyle name="SAPBEXexcBad7 5 2" xfId="3061" xr:uid="{00000000-0005-0000-0000-0000F50E0000}"/>
    <cellStyle name="SAPBEXexcBad7 6" xfId="1560" xr:uid="{00000000-0005-0000-0000-0000F60E0000}"/>
    <cellStyle name="SAPBEXexcBad7 6 2" xfId="3062" xr:uid="{00000000-0005-0000-0000-0000F70E0000}"/>
    <cellStyle name="SAPBEXexcBad7 7" xfId="1561" xr:uid="{00000000-0005-0000-0000-0000F80E0000}"/>
    <cellStyle name="SAPBEXexcBad7 7 2" xfId="3063" xr:uid="{00000000-0005-0000-0000-0000F90E0000}"/>
    <cellStyle name="SAPBEXexcBad7 8" xfId="1562" xr:uid="{00000000-0005-0000-0000-0000FA0E0000}"/>
    <cellStyle name="SAPBEXexcBad7 8 2" xfId="3064" xr:uid="{00000000-0005-0000-0000-0000FB0E0000}"/>
    <cellStyle name="SAPBEXexcBad7 9" xfId="1563" xr:uid="{00000000-0005-0000-0000-0000FC0E0000}"/>
    <cellStyle name="SAPBEXexcBad7 9 2" xfId="3065" xr:uid="{00000000-0005-0000-0000-0000FD0E0000}"/>
    <cellStyle name="SAPBEXexcBad7_gxaccion, 68" xfId="1564" xr:uid="{00000000-0005-0000-0000-0000FE0E0000}"/>
    <cellStyle name="SAPBEXexcBad8" xfId="1565" xr:uid="{00000000-0005-0000-0000-0000FF0E0000}"/>
    <cellStyle name="SAPBEXexcBad8 10" xfId="1566" xr:uid="{00000000-0005-0000-0000-0000000F0000}"/>
    <cellStyle name="SAPBEXexcBad8 10 2" xfId="3066" xr:uid="{00000000-0005-0000-0000-0000010F0000}"/>
    <cellStyle name="SAPBEXexcBad8 11" xfId="1567" xr:uid="{00000000-0005-0000-0000-0000020F0000}"/>
    <cellStyle name="SAPBEXexcBad8 11 2" xfId="3067" xr:uid="{00000000-0005-0000-0000-0000030F0000}"/>
    <cellStyle name="SAPBEXexcBad8 12" xfId="3733" xr:uid="{00000000-0005-0000-0000-0000040F0000}"/>
    <cellStyle name="SAPBEXexcBad8 13" xfId="3781" xr:uid="{00000000-0005-0000-0000-0000050F0000}"/>
    <cellStyle name="SAPBEXexcBad8 14" xfId="3817" xr:uid="{00000000-0005-0000-0000-0000060F0000}"/>
    <cellStyle name="SAPBEXexcBad8 2" xfId="1568" xr:uid="{00000000-0005-0000-0000-0000070F0000}"/>
    <cellStyle name="SAPBEXexcBad8 2 2" xfId="1569" xr:uid="{00000000-0005-0000-0000-0000080F0000}"/>
    <cellStyle name="SAPBEXexcBad8 2 2 2" xfId="1570" xr:uid="{00000000-0005-0000-0000-0000090F0000}"/>
    <cellStyle name="SAPBEXexcBad8 2 2 2 2" xfId="3069" xr:uid="{00000000-0005-0000-0000-00000A0F0000}"/>
    <cellStyle name="SAPBEXexcBad8 2 3" xfId="3068" xr:uid="{00000000-0005-0000-0000-00000B0F0000}"/>
    <cellStyle name="SAPBEXexcBad8 2 4" xfId="3852" xr:uid="{00000000-0005-0000-0000-00000C0F0000}"/>
    <cellStyle name="SAPBEXexcBad8 3" xfId="1571" xr:uid="{00000000-0005-0000-0000-00000D0F0000}"/>
    <cellStyle name="SAPBEXexcBad8 3 2" xfId="3070" xr:uid="{00000000-0005-0000-0000-00000E0F0000}"/>
    <cellStyle name="SAPBEXexcBad8 4" xfId="1572" xr:uid="{00000000-0005-0000-0000-00000F0F0000}"/>
    <cellStyle name="SAPBEXexcBad8 4 2" xfId="3071" xr:uid="{00000000-0005-0000-0000-0000100F0000}"/>
    <cellStyle name="SAPBEXexcBad8 5" xfId="1573" xr:uid="{00000000-0005-0000-0000-0000110F0000}"/>
    <cellStyle name="SAPBEXexcBad8 5 2" xfId="3072" xr:uid="{00000000-0005-0000-0000-0000120F0000}"/>
    <cellStyle name="SAPBEXexcBad8 6" xfId="1574" xr:uid="{00000000-0005-0000-0000-0000130F0000}"/>
    <cellStyle name="SAPBEXexcBad8 6 2" xfId="3073" xr:uid="{00000000-0005-0000-0000-0000140F0000}"/>
    <cellStyle name="SAPBEXexcBad8 7" xfId="1575" xr:uid="{00000000-0005-0000-0000-0000150F0000}"/>
    <cellStyle name="SAPBEXexcBad8 7 2" xfId="3074" xr:uid="{00000000-0005-0000-0000-0000160F0000}"/>
    <cellStyle name="SAPBEXexcBad8 8" xfId="1576" xr:uid="{00000000-0005-0000-0000-0000170F0000}"/>
    <cellStyle name="SAPBEXexcBad8 8 2" xfId="3075" xr:uid="{00000000-0005-0000-0000-0000180F0000}"/>
    <cellStyle name="SAPBEXexcBad8 9" xfId="1577" xr:uid="{00000000-0005-0000-0000-0000190F0000}"/>
    <cellStyle name="SAPBEXexcBad8 9 2" xfId="3076" xr:uid="{00000000-0005-0000-0000-00001A0F0000}"/>
    <cellStyle name="SAPBEXexcBad8_gxaccion, 68" xfId="1578" xr:uid="{00000000-0005-0000-0000-00001B0F0000}"/>
    <cellStyle name="SAPBEXexcBad9" xfId="1579" xr:uid="{00000000-0005-0000-0000-00001C0F0000}"/>
    <cellStyle name="SAPBEXexcBad9 10" xfId="1580" xr:uid="{00000000-0005-0000-0000-00001D0F0000}"/>
    <cellStyle name="SAPBEXexcBad9 11" xfId="1581" xr:uid="{00000000-0005-0000-0000-00001E0F0000}"/>
    <cellStyle name="SAPBEXexcBad9 12" xfId="3734" xr:uid="{00000000-0005-0000-0000-00001F0F0000}"/>
    <cellStyle name="SAPBEXexcBad9 13" xfId="3782" xr:uid="{00000000-0005-0000-0000-0000200F0000}"/>
    <cellStyle name="SAPBEXexcBad9 14" xfId="3839" xr:uid="{00000000-0005-0000-0000-0000210F0000}"/>
    <cellStyle name="SAPBEXexcBad9 2" xfId="1582" xr:uid="{00000000-0005-0000-0000-0000220F0000}"/>
    <cellStyle name="SAPBEXexcBad9 2 2" xfId="1583" xr:uid="{00000000-0005-0000-0000-0000230F0000}"/>
    <cellStyle name="SAPBEXexcBad9 2 2 2" xfId="1584" xr:uid="{00000000-0005-0000-0000-0000240F0000}"/>
    <cellStyle name="SAPBEXexcBad9 2 3" xfId="3853" xr:uid="{00000000-0005-0000-0000-0000250F0000}"/>
    <cellStyle name="SAPBEXexcBad9 3" xfId="1585" xr:uid="{00000000-0005-0000-0000-0000260F0000}"/>
    <cellStyle name="SAPBEXexcBad9 4" xfId="1586" xr:uid="{00000000-0005-0000-0000-0000270F0000}"/>
    <cellStyle name="SAPBEXexcBad9 5" xfId="1587" xr:uid="{00000000-0005-0000-0000-0000280F0000}"/>
    <cellStyle name="SAPBEXexcBad9 6" xfId="1588" xr:uid="{00000000-0005-0000-0000-0000290F0000}"/>
    <cellStyle name="SAPBEXexcBad9 7" xfId="1589" xr:uid="{00000000-0005-0000-0000-00002A0F0000}"/>
    <cellStyle name="SAPBEXexcBad9 8" xfId="1590" xr:uid="{00000000-0005-0000-0000-00002B0F0000}"/>
    <cellStyle name="SAPBEXexcBad9 9" xfId="1591" xr:uid="{00000000-0005-0000-0000-00002C0F0000}"/>
    <cellStyle name="SAPBEXexcBad9_gxaccion, 68" xfId="1592" xr:uid="{00000000-0005-0000-0000-00002D0F0000}"/>
    <cellStyle name="SAPBEXexcCritical4" xfId="1593" xr:uid="{00000000-0005-0000-0000-00002E0F0000}"/>
    <cellStyle name="SAPBEXexcCritical4 10" xfId="1594" xr:uid="{00000000-0005-0000-0000-00002F0F0000}"/>
    <cellStyle name="SAPBEXexcCritical4 10 2" xfId="3077" xr:uid="{00000000-0005-0000-0000-0000300F0000}"/>
    <cellStyle name="SAPBEXexcCritical4 11" xfId="1595" xr:uid="{00000000-0005-0000-0000-0000310F0000}"/>
    <cellStyle name="SAPBEXexcCritical4 11 2" xfId="3078" xr:uid="{00000000-0005-0000-0000-0000320F0000}"/>
    <cellStyle name="SAPBEXexcCritical4 12" xfId="3735" xr:uid="{00000000-0005-0000-0000-0000330F0000}"/>
    <cellStyle name="SAPBEXexcCritical4 13" xfId="3783" xr:uid="{00000000-0005-0000-0000-0000340F0000}"/>
    <cellStyle name="SAPBEXexcCritical4 14" xfId="3837" xr:uid="{00000000-0005-0000-0000-0000350F0000}"/>
    <cellStyle name="SAPBEXexcCritical4 2" xfId="1596" xr:uid="{00000000-0005-0000-0000-0000360F0000}"/>
    <cellStyle name="SAPBEXexcCritical4 2 2" xfId="1597" xr:uid="{00000000-0005-0000-0000-0000370F0000}"/>
    <cellStyle name="SAPBEXexcCritical4 2 2 2" xfId="1598" xr:uid="{00000000-0005-0000-0000-0000380F0000}"/>
    <cellStyle name="SAPBEXexcCritical4 2 2 2 2" xfId="3080" xr:uid="{00000000-0005-0000-0000-0000390F0000}"/>
    <cellStyle name="SAPBEXexcCritical4 2 3" xfId="3079" xr:uid="{00000000-0005-0000-0000-00003A0F0000}"/>
    <cellStyle name="SAPBEXexcCritical4 2 4" xfId="3854" xr:uid="{00000000-0005-0000-0000-00003B0F0000}"/>
    <cellStyle name="SAPBEXexcCritical4 3" xfId="1599" xr:uid="{00000000-0005-0000-0000-00003C0F0000}"/>
    <cellStyle name="SAPBEXexcCritical4 3 2" xfId="3081" xr:uid="{00000000-0005-0000-0000-00003D0F0000}"/>
    <cellStyle name="SAPBEXexcCritical4 4" xfId="1600" xr:uid="{00000000-0005-0000-0000-00003E0F0000}"/>
    <cellStyle name="SAPBEXexcCritical4 4 2" xfId="3082" xr:uid="{00000000-0005-0000-0000-00003F0F0000}"/>
    <cellStyle name="SAPBEXexcCritical4 5" xfId="1601" xr:uid="{00000000-0005-0000-0000-0000400F0000}"/>
    <cellStyle name="SAPBEXexcCritical4 5 2" xfId="3083" xr:uid="{00000000-0005-0000-0000-0000410F0000}"/>
    <cellStyle name="SAPBEXexcCritical4 6" xfId="1602" xr:uid="{00000000-0005-0000-0000-0000420F0000}"/>
    <cellStyle name="SAPBEXexcCritical4 6 2" xfId="3084" xr:uid="{00000000-0005-0000-0000-0000430F0000}"/>
    <cellStyle name="SAPBEXexcCritical4 7" xfId="1603" xr:uid="{00000000-0005-0000-0000-0000440F0000}"/>
    <cellStyle name="SAPBEXexcCritical4 7 2" xfId="3085" xr:uid="{00000000-0005-0000-0000-0000450F0000}"/>
    <cellStyle name="SAPBEXexcCritical4 8" xfId="1604" xr:uid="{00000000-0005-0000-0000-0000460F0000}"/>
    <cellStyle name="SAPBEXexcCritical4 8 2" xfId="3086" xr:uid="{00000000-0005-0000-0000-0000470F0000}"/>
    <cellStyle name="SAPBEXexcCritical4 9" xfId="1605" xr:uid="{00000000-0005-0000-0000-0000480F0000}"/>
    <cellStyle name="SAPBEXexcCritical4 9 2" xfId="3087" xr:uid="{00000000-0005-0000-0000-0000490F0000}"/>
    <cellStyle name="SAPBEXexcCritical4_gxaccion, 68" xfId="1606" xr:uid="{00000000-0005-0000-0000-00004A0F0000}"/>
    <cellStyle name="SAPBEXexcCritical5" xfId="1607" xr:uid="{00000000-0005-0000-0000-00004B0F0000}"/>
    <cellStyle name="SAPBEXexcCritical5 10" xfId="1608" xr:uid="{00000000-0005-0000-0000-00004C0F0000}"/>
    <cellStyle name="SAPBEXexcCritical5 10 2" xfId="3088" xr:uid="{00000000-0005-0000-0000-00004D0F0000}"/>
    <cellStyle name="SAPBEXexcCritical5 11" xfId="1609" xr:uid="{00000000-0005-0000-0000-00004E0F0000}"/>
    <cellStyle name="SAPBEXexcCritical5 11 2" xfId="3089" xr:uid="{00000000-0005-0000-0000-00004F0F0000}"/>
    <cellStyle name="SAPBEXexcCritical5 12" xfId="3736" xr:uid="{00000000-0005-0000-0000-0000500F0000}"/>
    <cellStyle name="SAPBEXexcCritical5 13" xfId="3784" xr:uid="{00000000-0005-0000-0000-0000510F0000}"/>
    <cellStyle name="SAPBEXexcCritical5 14" xfId="3835" xr:uid="{00000000-0005-0000-0000-0000520F0000}"/>
    <cellStyle name="SAPBEXexcCritical5 2" xfId="1610" xr:uid="{00000000-0005-0000-0000-0000530F0000}"/>
    <cellStyle name="SAPBEXexcCritical5 2 2" xfId="1611" xr:uid="{00000000-0005-0000-0000-0000540F0000}"/>
    <cellStyle name="SAPBEXexcCritical5 2 2 2" xfId="1612" xr:uid="{00000000-0005-0000-0000-0000550F0000}"/>
    <cellStyle name="SAPBEXexcCritical5 2 2 2 2" xfId="3091" xr:uid="{00000000-0005-0000-0000-0000560F0000}"/>
    <cellStyle name="SAPBEXexcCritical5 2 3" xfId="3090" xr:uid="{00000000-0005-0000-0000-0000570F0000}"/>
    <cellStyle name="SAPBEXexcCritical5 2 4" xfId="3855" xr:uid="{00000000-0005-0000-0000-0000580F0000}"/>
    <cellStyle name="SAPBEXexcCritical5 3" xfId="1613" xr:uid="{00000000-0005-0000-0000-0000590F0000}"/>
    <cellStyle name="SAPBEXexcCritical5 3 2" xfId="3092" xr:uid="{00000000-0005-0000-0000-00005A0F0000}"/>
    <cellStyle name="SAPBEXexcCritical5 4" xfId="1614" xr:uid="{00000000-0005-0000-0000-00005B0F0000}"/>
    <cellStyle name="SAPBEXexcCritical5 4 2" xfId="3093" xr:uid="{00000000-0005-0000-0000-00005C0F0000}"/>
    <cellStyle name="SAPBEXexcCritical5 5" xfId="1615" xr:uid="{00000000-0005-0000-0000-00005D0F0000}"/>
    <cellStyle name="SAPBEXexcCritical5 5 2" xfId="3094" xr:uid="{00000000-0005-0000-0000-00005E0F0000}"/>
    <cellStyle name="SAPBEXexcCritical5 6" xfId="1616" xr:uid="{00000000-0005-0000-0000-00005F0F0000}"/>
    <cellStyle name="SAPBEXexcCritical5 6 2" xfId="3095" xr:uid="{00000000-0005-0000-0000-0000600F0000}"/>
    <cellStyle name="SAPBEXexcCritical5 7" xfId="1617" xr:uid="{00000000-0005-0000-0000-0000610F0000}"/>
    <cellStyle name="SAPBEXexcCritical5 7 2" xfId="3096" xr:uid="{00000000-0005-0000-0000-0000620F0000}"/>
    <cellStyle name="SAPBEXexcCritical5 8" xfId="1618" xr:uid="{00000000-0005-0000-0000-0000630F0000}"/>
    <cellStyle name="SAPBEXexcCritical5 8 2" xfId="3097" xr:uid="{00000000-0005-0000-0000-0000640F0000}"/>
    <cellStyle name="SAPBEXexcCritical5 9" xfId="1619" xr:uid="{00000000-0005-0000-0000-0000650F0000}"/>
    <cellStyle name="SAPBEXexcCritical5 9 2" xfId="3098" xr:uid="{00000000-0005-0000-0000-0000660F0000}"/>
    <cellStyle name="SAPBEXexcCritical5_gxaccion, 68" xfId="1620" xr:uid="{00000000-0005-0000-0000-0000670F0000}"/>
    <cellStyle name="SAPBEXexcCritical6" xfId="1621" xr:uid="{00000000-0005-0000-0000-0000680F0000}"/>
    <cellStyle name="SAPBEXexcCritical6 10" xfId="1622" xr:uid="{00000000-0005-0000-0000-0000690F0000}"/>
    <cellStyle name="SAPBEXexcCritical6 10 2" xfId="3099" xr:uid="{00000000-0005-0000-0000-00006A0F0000}"/>
    <cellStyle name="SAPBEXexcCritical6 11" xfId="1623" xr:uid="{00000000-0005-0000-0000-00006B0F0000}"/>
    <cellStyle name="SAPBEXexcCritical6 11 2" xfId="3100" xr:uid="{00000000-0005-0000-0000-00006C0F0000}"/>
    <cellStyle name="SAPBEXexcCritical6 12" xfId="3737" xr:uid="{00000000-0005-0000-0000-00006D0F0000}"/>
    <cellStyle name="SAPBEXexcCritical6 13" xfId="3785" xr:uid="{00000000-0005-0000-0000-00006E0F0000}"/>
    <cellStyle name="SAPBEXexcCritical6 14" xfId="3834" xr:uid="{00000000-0005-0000-0000-00006F0F0000}"/>
    <cellStyle name="SAPBEXexcCritical6 2" xfId="1624" xr:uid="{00000000-0005-0000-0000-0000700F0000}"/>
    <cellStyle name="SAPBEXexcCritical6 2 2" xfId="1625" xr:uid="{00000000-0005-0000-0000-0000710F0000}"/>
    <cellStyle name="SAPBEXexcCritical6 2 2 2" xfId="1626" xr:uid="{00000000-0005-0000-0000-0000720F0000}"/>
    <cellStyle name="SAPBEXexcCritical6 2 2 2 2" xfId="3102" xr:uid="{00000000-0005-0000-0000-0000730F0000}"/>
    <cellStyle name="SAPBEXexcCritical6 2 3" xfId="3101" xr:uid="{00000000-0005-0000-0000-0000740F0000}"/>
    <cellStyle name="SAPBEXexcCritical6 2 4" xfId="3856" xr:uid="{00000000-0005-0000-0000-0000750F0000}"/>
    <cellStyle name="SAPBEXexcCritical6 3" xfId="1627" xr:uid="{00000000-0005-0000-0000-0000760F0000}"/>
    <cellStyle name="SAPBEXexcCritical6 3 2" xfId="3103" xr:uid="{00000000-0005-0000-0000-0000770F0000}"/>
    <cellStyle name="SAPBEXexcCritical6 4" xfId="1628" xr:uid="{00000000-0005-0000-0000-0000780F0000}"/>
    <cellStyle name="SAPBEXexcCritical6 4 2" xfId="3104" xr:uid="{00000000-0005-0000-0000-0000790F0000}"/>
    <cellStyle name="SAPBEXexcCritical6 5" xfId="1629" xr:uid="{00000000-0005-0000-0000-00007A0F0000}"/>
    <cellStyle name="SAPBEXexcCritical6 5 2" xfId="3105" xr:uid="{00000000-0005-0000-0000-00007B0F0000}"/>
    <cellStyle name="SAPBEXexcCritical6 6" xfId="1630" xr:uid="{00000000-0005-0000-0000-00007C0F0000}"/>
    <cellStyle name="SAPBEXexcCritical6 6 2" xfId="3106" xr:uid="{00000000-0005-0000-0000-00007D0F0000}"/>
    <cellStyle name="SAPBEXexcCritical6 7" xfId="1631" xr:uid="{00000000-0005-0000-0000-00007E0F0000}"/>
    <cellStyle name="SAPBEXexcCritical6 7 2" xfId="3107" xr:uid="{00000000-0005-0000-0000-00007F0F0000}"/>
    <cellStyle name="SAPBEXexcCritical6 8" xfId="1632" xr:uid="{00000000-0005-0000-0000-0000800F0000}"/>
    <cellStyle name="SAPBEXexcCritical6 8 2" xfId="3108" xr:uid="{00000000-0005-0000-0000-0000810F0000}"/>
    <cellStyle name="SAPBEXexcCritical6 9" xfId="1633" xr:uid="{00000000-0005-0000-0000-0000820F0000}"/>
    <cellStyle name="SAPBEXexcCritical6 9 2" xfId="3109" xr:uid="{00000000-0005-0000-0000-0000830F0000}"/>
    <cellStyle name="SAPBEXexcCritical6_gxaccion, 68" xfId="1634" xr:uid="{00000000-0005-0000-0000-0000840F0000}"/>
    <cellStyle name="SAPBEXexcGood1" xfId="1635" xr:uid="{00000000-0005-0000-0000-0000850F0000}"/>
    <cellStyle name="SAPBEXexcGood1 10" xfId="1636" xr:uid="{00000000-0005-0000-0000-0000860F0000}"/>
    <cellStyle name="SAPBEXexcGood1 10 2" xfId="3110" xr:uid="{00000000-0005-0000-0000-0000870F0000}"/>
    <cellStyle name="SAPBEXexcGood1 11" xfId="1637" xr:uid="{00000000-0005-0000-0000-0000880F0000}"/>
    <cellStyle name="SAPBEXexcGood1 11 2" xfId="3111" xr:uid="{00000000-0005-0000-0000-0000890F0000}"/>
    <cellStyle name="SAPBEXexcGood1 12" xfId="3738" xr:uid="{00000000-0005-0000-0000-00008A0F0000}"/>
    <cellStyle name="SAPBEXexcGood1 13" xfId="3786" xr:uid="{00000000-0005-0000-0000-00008B0F0000}"/>
    <cellStyle name="SAPBEXexcGood1 14" xfId="3833" xr:uid="{00000000-0005-0000-0000-00008C0F0000}"/>
    <cellStyle name="SAPBEXexcGood1 2" xfId="1638" xr:uid="{00000000-0005-0000-0000-00008D0F0000}"/>
    <cellStyle name="SAPBEXexcGood1 2 2" xfId="1639" xr:uid="{00000000-0005-0000-0000-00008E0F0000}"/>
    <cellStyle name="SAPBEXexcGood1 2 2 2" xfId="1640" xr:uid="{00000000-0005-0000-0000-00008F0F0000}"/>
    <cellStyle name="SAPBEXexcGood1 2 2 2 2" xfId="3113" xr:uid="{00000000-0005-0000-0000-0000900F0000}"/>
    <cellStyle name="SAPBEXexcGood1 2 3" xfId="3112" xr:uid="{00000000-0005-0000-0000-0000910F0000}"/>
    <cellStyle name="SAPBEXexcGood1 2 4" xfId="3857" xr:uid="{00000000-0005-0000-0000-0000920F0000}"/>
    <cellStyle name="SAPBEXexcGood1 3" xfId="1641" xr:uid="{00000000-0005-0000-0000-0000930F0000}"/>
    <cellStyle name="SAPBEXexcGood1 3 2" xfId="3114" xr:uid="{00000000-0005-0000-0000-0000940F0000}"/>
    <cellStyle name="SAPBEXexcGood1 4" xfId="1642" xr:uid="{00000000-0005-0000-0000-0000950F0000}"/>
    <cellStyle name="SAPBEXexcGood1 4 2" xfId="3115" xr:uid="{00000000-0005-0000-0000-0000960F0000}"/>
    <cellStyle name="SAPBEXexcGood1 5" xfId="1643" xr:uid="{00000000-0005-0000-0000-0000970F0000}"/>
    <cellStyle name="SAPBEXexcGood1 5 2" xfId="3116" xr:uid="{00000000-0005-0000-0000-0000980F0000}"/>
    <cellStyle name="SAPBEXexcGood1 6" xfId="1644" xr:uid="{00000000-0005-0000-0000-0000990F0000}"/>
    <cellStyle name="SAPBEXexcGood1 6 2" xfId="3117" xr:uid="{00000000-0005-0000-0000-00009A0F0000}"/>
    <cellStyle name="SAPBEXexcGood1 7" xfId="1645" xr:uid="{00000000-0005-0000-0000-00009B0F0000}"/>
    <cellStyle name="SAPBEXexcGood1 7 2" xfId="3118" xr:uid="{00000000-0005-0000-0000-00009C0F0000}"/>
    <cellStyle name="SAPBEXexcGood1 8" xfId="1646" xr:uid="{00000000-0005-0000-0000-00009D0F0000}"/>
    <cellStyle name="SAPBEXexcGood1 8 2" xfId="3119" xr:uid="{00000000-0005-0000-0000-00009E0F0000}"/>
    <cellStyle name="SAPBEXexcGood1 9" xfId="1647" xr:uid="{00000000-0005-0000-0000-00009F0F0000}"/>
    <cellStyle name="SAPBEXexcGood1 9 2" xfId="3120" xr:uid="{00000000-0005-0000-0000-0000A00F0000}"/>
    <cellStyle name="SAPBEXexcGood1_gxaccion, 68" xfId="1648" xr:uid="{00000000-0005-0000-0000-0000A10F0000}"/>
    <cellStyle name="SAPBEXexcGood2" xfId="1649" xr:uid="{00000000-0005-0000-0000-0000A20F0000}"/>
    <cellStyle name="SAPBEXexcGood2 10" xfId="1650" xr:uid="{00000000-0005-0000-0000-0000A30F0000}"/>
    <cellStyle name="SAPBEXexcGood2 10 2" xfId="3121" xr:uid="{00000000-0005-0000-0000-0000A40F0000}"/>
    <cellStyle name="SAPBEXexcGood2 11" xfId="1651" xr:uid="{00000000-0005-0000-0000-0000A50F0000}"/>
    <cellStyle name="SAPBEXexcGood2 11 2" xfId="3122" xr:uid="{00000000-0005-0000-0000-0000A60F0000}"/>
    <cellStyle name="SAPBEXexcGood2 12" xfId="3739" xr:uid="{00000000-0005-0000-0000-0000A70F0000}"/>
    <cellStyle name="SAPBEXexcGood2 13" xfId="3787" xr:uid="{00000000-0005-0000-0000-0000A80F0000}"/>
    <cellStyle name="SAPBEXexcGood2 14" xfId="3826" xr:uid="{00000000-0005-0000-0000-0000A90F0000}"/>
    <cellStyle name="SAPBEXexcGood2 2" xfId="1652" xr:uid="{00000000-0005-0000-0000-0000AA0F0000}"/>
    <cellStyle name="SAPBEXexcGood2 2 2" xfId="1653" xr:uid="{00000000-0005-0000-0000-0000AB0F0000}"/>
    <cellStyle name="SAPBEXexcGood2 2 2 2" xfId="1654" xr:uid="{00000000-0005-0000-0000-0000AC0F0000}"/>
    <cellStyle name="SAPBEXexcGood2 2 2 2 2" xfId="3124" xr:uid="{00000000-0005-0000-0000-0000AD0F0000}"/>
    <cellStyle name="SAPBEXexcGood2 2 3" xfId="3123" xr:uid="{00000000-0005-0000-0000-0000AE0F0000}"/>
    <cellStyle name="SAPBEXexcGood2 2 4" xfId="3858" xr:uid="{00000000-0005-0000-0000-0000AF0F0000}"/>
    <cellStyle name="SAPBEXexcGood2 3" xfId="1655" xr:uid="{00000000-0005-0000-0000-0000B00F0000}"/>
    <cellStyle name="SAPBEXexcGood2 3 2" xfId="3125" xr:uid="{00000000-0005-0000-0000-0000B10F0000}"/>
    <cellStyle name="SAPBEXexcGood2 4" xfId="1656" xr:uid="{00000000-0005-0000-0000-0000B20F0000}"/>
    <cellStyle name="SAPBEXexcGood2 4 2" xfId="3126" xr:uid="{00000000-0005-0000-0000-0000B30F0000}"/>
    <cellStyle name="SAPBEXexcGood2 5" xfId="1657" xr:uid="{00000000-0005-0000-0000-0000B40F0000}"/>
    <cellStyle name="SAPBEXexcGood2 5 2" xfId="3127" xr:uid="{00000000-0005-0000-0000-0000B50F0000}"/>
    <cellStyle name="SAPBEXexcGood2 6" xfId="1658" xr:uid="{00000000-0005-0000-0000-0000B60F0000}"/>
    <cellStyle name="SAPBEXexcGood2 6 2" xfId="3128" xr:uid="{00000000-0005-0000-0000-0000B70F0000}"/>
    <cellStyle name="SAPBEXexcGood2 7" xfId="1659" xr:uid="{00000000-0005-0000-0000-0000B80F0000}"/>
    <cellStyle name="SAPBEXexcGood2 7 2" xfId="3129" xr:uid="{00000000-0005-0000-0000-0000B90F0000}"/>
    <cellStyle name="SAPBEXexcGood2 8" xfId="1660" xr:uid="{00000000-0005-0000-0000-0000BA0F0000}"/>
    <cellStyle name="SAPBEXexcGood2 8 2" xfId="3130" xr:uid="{00000000-0005-0000-0000-0000BB0F0000}"/>
    <cellStyle name="SAPBEXexcGood2 9" xfId="1661" xr:uid="{00000000-0005-0000-0000-0000BC0F0000}"/>
    <cellStyle name="SAPBEXexcGood2 9 2" xfId="3131" xr:uid="{00000000-0005-0000-0000-0000BD0F0000}"/>
    <cellStyle name="SAPBEXexcGood2_gxaccion, 68" xfId="1662" xr:uid="{00000000-0005-0000-0000-0000BE0F0000}"/>
    <cellStyle name="SAPBEXexcGood3" xfId="1663" xr:uid="{00000000-0005-0000-0000-0000BF0F0000}"/>
    <cellStyle name="SAPBEXexcGood3 10" xfId="1664" xr:uid="{00000000-0005-0000-0000-0000C00F0000}"/>
    <cellStyle name="SAPBEXexcGood3 10 2" xfId="3132" xr:uid="{00000000-0005-0000-0000-0000C10F0000}"/>
    <cellStyle name="SAPBEXexcGood3 11" xfId="1665" xr:uid="{00000000-0005-0000-0000-0000C20F0000}"/>
    <cellStyle name="SAPBEXexcGood3 11 2" xfId="3133" xr:uid="{00000000-0005-0000-0000-0000C30F0000}"/>
    <cellStyle name="SAPBEXexcGood3 12" xfId="3740" xr:uid="{00000000-0005-0000-0000-0000C40F0000}"/>
    <cellStyle name="SAPBEXexcGood3 13" xfId="3788" xr:uid="{00000000-0005-0000-0000-0000C50F0000}"/>
    <cellStyle name="SAPBEXexcGood3 14" xfId="3832" xr:uid="{00000000-0005-0000-0000-0000C60F0000}"/>
    <cellStyle name="SAPBEXexcGood3 2" xfId="1666" xr:uid="{00000000-0005-0000-0000-0000C70F0000}"/>
    <cellStyle name="SAPBEXexcGood3 2 2" xfId="1667" xr:uid="{00000000-0005-0000-0000-0000C80F0000}"/>
    <cellStyle name="SAPBEXexcGood3 2 2 2" xfId="1668" xr:uid="{00000000-0005-0000-0000-0000C90F0000}"/>
    <cellStyle name="SAPBEXexcGood3 2 2 2 2" xfId="3135" xr:uid="{00000000-0005-0000-0000-0000CA0F0000}"/>
    <cellStyle name="SAPBEXexcGood3 2 3" xfId="3134" xr:uid="{00000000-0005-0000-0000-0000CB0F0000}"/>
    <cellStyle name="SAPBEXexcGood3 2 4" xfId="3859" xr:uid="{00000000-0005-0000-0000-0000CC0F0000}"/>
    <cellStyle name="SAPBEXexcGood3 3" xfId="1669" xr:uid="{00000000-0005-0000-0000-0000CD0F0000}"/>
    <cellStyle name="SAPBEXexcGood3 3 2" xfId="3136" xr:uid="{00000000-0005-0000-0000-0000CE0F0000}"/>
    <cellStyle name="SAPBEXexcGood3 4" xfId="1670" xr:uid="{00000000-0005-0000-0000-0000CF0F0000}"/>
    <cellStyle name="SAPBEXexcGood3 4 2" xfId="3137" xr:uid="{00000000-0005-0000-0000-0000D00F0000}"/>
    <cellStyle name="SAPBEXexcGood3 5" xfId="1671" xr:uid="{00000000-0005-0000-0000-0000D10F0000}"/>
    <cellStyle name="SAPBEXexcGood3 5 2" xfId="3138" xr:uid="{00000000-0005-0000-0000-0000D20F0000}"/>
    <cellStyle name="SAPBEXexcGood3 6" xfId="1672" xr:uid="{00000000-0005-0000-0000-0000D30F0000}"/>
    <cellStyle name="SAPBEXexcGood3 6 2" xfId="3139" xr:uid="{00000000-0005-0000-0000-0000D40F0000}"/>
    <cellStyle name="SAPBEXexcGood3 7" xfId="1673" xr:uid="{00000000-0005-0000-0000-0000D50F0000}"/>
    <cellStyle name="SAPBEXexcGood3 7 2" xfId="3140" xr:uid="{00000000-0005-0000-0000-0000D60F0000}"/>
    <cellStyle name="SAPBEXexcGood3 8" xfId="1674" xr:uid="{00000000-0005-0000-0000-0000D70F0000}"/>
    <cellStyle name="SAPBEXexcGood3 8 2" xfId="3141" xr:uid="{00000000-0005-0000-0000-0000D80F0000}"/>
    <cellStyle name="SAPBEXexcGood3 9" xfId="1675" xr:uid="{00000000-0005-0000-0000-0000D90F0000}"/>
    <cellStyle name="SAPBEXexcGood3 9 2" xfId="3142" xr:uid="{00000000-0005-0000-0000-0000DA0F0000}"/>
    <cellStyle name="SAPBEXexcGood3_gxaccion, 68" xfId="1676" xr:uid="{00000000-0005-0000-0000-0000DB0F0000}"/>
    <cellStyle name="SAPBEXfilterDrill" xfId="1677" xr:uid="{00000000-0005-0000-0000-0000DC0F0000}"/>
    <cellStyle name="SAPBEXfilterDrill 10" xfId="1678" xr:uid="{00000000-0005-0000-0000-0000DD0F0000}"/>
    <cellStyle name="SAPBEXfilterDrill 11" xfId="1679" xr:uid="{00000000-0005-0000-0000-0000DE0F0000}"/>
    <cellStyle name="SAPBEXfilterDrill 12" xfId="3741" xr:uid="{00000000-0005-0000-0000-0000DF0F0000}"/>
    <cellStyle name="SAPBEXfilterDrill 13" xfId="3789" xr:uid="{00000000-0005-0000-0000-0000E00F0000}"/>
    <cellStyle name="SAPBEXfilterDrill 2" xfId="1680" xr:uid="{00000000-0005-0000-0000-0000E10F0000}"/>
    <cellStyle name="SAPBEXfilterDrill 2 2" xfId="1681" xr:uid="{00000000-0005-0000-0000-0000E20F0000}"/>
    <cellStyle name="SAPBEXfilterDrill 2 2 2" xfId="1682" xr:uid="{00000000-0005-0000-0000-0000E30F0000}"/>
    <cellStyle name="SAPBEXfilterDrill 2 3" xfId="3860" xr:uid="{00000000-0005-0000-0000-0000E40F0000}"/>
    <cellStyle name="SAPBEXfilterDrill 3" xfId="1683" xr:uid="{00000000-0005-0000-0000-0000E50F0000}"/>
    <cellStyle name="SAPBEXfilterDrill 4" xfId="1684" xr:uid="{00000000-0005-0000-0000-0000E60F0000}"/>
    <cellStyle name="SAPBEXfilterDrill 5" xfId="1685" xr:uid="{00000000-0005-0000-0000-0000E70F0000}"/>
    <cellStyle name="SAPBEXfilterDrill 6" xfId="1686" xr:uid="{00000000-0005-0000-0000-0000E80F0000}"/>
    <cellStyle name="SAPBEXfilterDrill 7" xfId="1687" xr:uid="{00000000-0005-0000-0000-0000E90F0000}"/>
    <cellStyle name="SAPBEXfilterDrill 8" xfId="1688" xr:uid="{00000000-0005-0000-0000-0000EA0F0000}"/>
    <cellStyle name="SAPBEXfilterDrill 9" xfId="1689" xr:uid="{00000000-0005-0000-0000-0000EB0F0000}"/>
    <cellStyle name="SAPBEXfilterDrill_gxaccion, 68" xfId="1690" xr:uid="{00000000-0005-0000-0000-0000EC0F0000}"/>
    <cellStyle name="SAPBEXfilterItem" xfId="1691" xr:uid="{00000000-0005-0000-0000-0000ED0F0000}"/>
    <cellStyle name="SAPBEXfilterItem 10" xfId="1692" xr:uid="{00000000-0005-0000-0000-0000EE0F0000}"/>
    <cellStyle name="SAPBEXfilterItem 11" xfId="1693" xr:uid="{00000000-0005-0000-0000-0000EF0F0000}"/>
    <cellStyle name="SAPBEXfilterItem 12" xfId="3742" xr:uid="{00000000-0005-0000-0000-0000F00F0000}"/>
    <cellStyle name="SAPBEXfilterItem 13" xfId="3790" xr:uid="{00000000-0005-0000-0000-0000F10F0000}"/>
    <cellStyle name="SAPBEXfilterItem 2" xfId="1694" xr:uid="{00000000-0005-0000-0000-0000F20F0000}"/>
    <cellStyle name="SAPBEXfilterItem 2 2" xfId="1695" xr:uid="{00000000-0005-0000-0000-0000F30F0000}"/>
    <cellStyle name="SAPBEXfilterItem 2 2 2" xfId="1696" xr:uid="{00000000-0005-0000-0000-0000F40F0000}"/>
    <cellStyle name="SAPBEXfilterItem 2 3" xfId="3861" xr:uid="{00000000-0005-0000-0000-0000F50F0000}"/>
    <cellStyle name="SAPBEXfilterItem 3" xfId="1697" xr:uid="{00000000-0005-0000-0000-0000F60F0000}"/>
    <cellStyle name="SAPBEXfilterItem 4" xfId="1698" xr:uid="{00000000-0005-0000-0000-0000F70F0000}"/>
    <cellStyle name="SAPBEXfilterItem 5" xfId="1699" xr:uid="{00000000-0005-0000-0000-0000F80F0000}"/>
    <cellStyle name="SAPBEXfilterItem 6" xfId="1700" xr:uid="{00000000-0005-0000-0000-0000F90F0000}"/>
    <cellStyle name="SAPBEXfilterItem 7" xfId="1701" xr:uid="{00000000-0005-0000-0000-0000FA0F0000}"/>
    <cellStyle name="SAPBEXfilterItem 8" xfId="1702" xr:uid="{00000000-0005-0000-0000-0000FB0F0000}"/>
    <cellStyle name="SAPBEXfilterItem 9" xfId="1703" xr:uid="{00000000-0005-0000-0000-0000FC0F0000}"/>
    <cellStyle name="SAPBEXfilterText" xfId="1704" xr:uid="{00000000-0005-0000-0000-0000FD0F0000}"/>
    <cellStyle name="SAPBEXfilterText 10" xfId="1705" xr:uid="{00000000-0005-0000-0000-0000FE0F0000}"/>
    <cellStyle name="SAPBEXfilterText 11" xfId="1706" xr:uid="{00000000-0005-0000-0000-0000FF0F0000}"/>
    <cellStyle name="SAPBEXfilterText 12" xfId="3743" xr:uid="{00000000-0005-0000-0000-000000100000}"/>
    <cellStyle name="SAPBEXfilterText 13" xfId="3791" xr:uid="{00000000-0005-0000-0000-000001100000}"/>
    <cellStyle name="SAPBEXfilterText 2" xfId="1707" xr:uid="{00000000-0005-0000-0000-000002100000}"/>
    <cellStyle name="SAPBEXfilterText 2 2" xfId="1708" xr:uid="{00000000-0005-0000-0000-000003100000}"/>
    <cellStyle name="SAPBEXfilterText 2 2 2" xfId="1709" xr:uid="{00000000-0005-0000-0000-000004100000}"/>
    <cellStyle name="SAPBEXfilterText 2 3" xfId="3862" xr:uid="{00000000-0005-0000-0000-000005100000}"/>
    <cellStyle name="SAPBEXfilterText 3" xfId="1710" xr:uid="{00000000-0005-0000-0000-000006100000}"/>
    <cellStyle name="SAPBEXfilterText 4" xfId="1711" xr:uid="{00000000-0005-0000-0000-000007100000}"/>
    <cellStyle name="SAPBEXfilterText 5" xfId="1712" xr:uid="{00000000-0005-0000-0000-000008100000}"/>
    <cellStyle name="SAPBEXfilterText 6" xfId="1713" xr:uid="{00000000-0005-0000-0000-000009100000}"/>
    <cellStyle name="SAPBEXfilterText 7" xfId="1714" xr:uid="{00000000-0005-0000-0000-00000A100000}"/>
    <cellStyle name="SAPBEXfilterText 8" xfId="1715" xr:uid="{00000000-0005-0000-0000-00000B100000}"/>
    <cellStyle name="SAPBEXfilterText 9" xfId="1716" xr:uid="{00000000-0005-0000-0000-00000C100000}"/>
    <cellStyle name="SAPBEXformats" xfId="1717" xr:uid="{00000000-0005-0000-0000-00000D100000}"/>
    <cellStyle name="SAPBEXformats 10" xfId="1718" xr:uid="{00000000-0005-0000-0000-00000E100000}"/>
    <cellStyle name="SAPBEXformats 10 2" xfId="3143" xr:uid="{00000000-0005-0000-0000-00000F100000}"/>
    <cellStyle name="SAPBEXformats 11" xfId="1719" xr:uid="{00000000-0005-0000-0000-000010100000}"/>
    <cellStyle name="SAPBEXformats 11 2" xfId="3144" xr:uid="{00000000-0005-0000-0000-000011100000}"/>
    <cellStyle name="SAPBEXformats 12" xfId="3744" xr:uid="{00000000-0005-0000-0000-000012100000}"/>
    <cellStyle name="SAPBEXformats 13" xfId="3792" xr:uid="{00000000-0005-0000-0000-000013100000}"/>
    <cellStyle name="SAPBEXformats 14" xfId="3824" xr:uid="{00000000-0005-0000-0000-000014100000}"/>
    <cellStyle name="SAPBEXformats 2" xfId="1720" xr:uid="{00000000-0005-0000-0000-000015100000}"/>
    <cellStyle name="SAPBEXformats 2 2" xfId="1721" xr:uid="{00000000-0005-0000-0000-000016100000}"/>
    <cellStyle name="SAPBEXformats 2 2 2" xfId="1722" xr:uid="{00000000-0005-0000-0000-000017100000}"/>
    <cellStyle name="SAPBEXformats 2 2 2 2" xfId="3146" xr:uid="{00000000-0005-0000-0000-000018100000}"/>
    <cellStyle name="SAPBEXformats 2 3" xfId="3145" xr:uid="{00000000-0005-0000-0000-000019100000}"/>
    <cellStyle name="SAPBEXformats 2 4" xfId="3863" xr:uid="{00000000-0005-0000-0000-00001A100000}"/>
    <cellStyle name="SAPBEXformats 3" xfId="1723" xr:uid="{00000000-0005-0000-0000-00001B100000}"/>
    <cellStyle name="SAPBEXformats 3 2" xfId="3147" xr:uid="{00000000-0005-0000-0000-00001C100000}"/>
    <cellStyle name="SAPBEXformats 4" xfId="1724" xr:uid="{00000000-0005-0000-0000-00001D100000}"/>
    <cellStyle name="SAPBEXformats 4 2" xfId="3148" xr:uid="{00000000-0005-0000-0000-00001E100000}"/>
    <cellStyle name="SAPBEXformats 5" xfId="1725" xr:uid="{00000000-0005-0000-0000-00001F100000}"/>
    <cellStyle name="SAPBEXformats 5 2" xfId="3149" xr:uid="{00000000-0005-0000-0000-000020100000}"/>
    <cellStyle name="SAPBEXformats 6" xfId="1726" xr:uid="{00000000-0005-0000-0000-000021100000}"/>
    <cellStyle name="SAPBEXformats 6 2" xfId="3150" xr:uid="{00000000-0005-0000-0000-000022100000}"/>
    <cellStyle name="SAPBEXformats 7" xfId="1727" xr:uid="{00000000-0005-0000-0000-000023100000}"/>
    <cellStyle name="SAPBEXformats 7 2" xfId="3151" xr:uid="{00000000-0005-0000-0000-000024100000}"/>
    <cellStyle name="SAPBEXformats 8" xfId="1728" xr:uid="{00000000-0005-0000-0000-000025100000}"/>
    <cellStyle name="SAPBEXformats 8 2" xfId="3152" xr:uid="{00000000-0005-0000-0000-000026100000}"/>
    <cellStyle name="SAPBEXformats 9" xfId="1729" xr:uid="{00000000-0005-0000-0000-000027100000}"/>
    <cellStyle name="SAPBEXformats 9 2" xfId="3153" xr:uid="{00000000-0005-0000-0000-000028100000}"/>
    <cellStyle name="SAPBEXformats_gxaccion, 68" xfId="1730" xr:uid="{00000000-0005-0000-0000-000029100000}"/>
    <cellStyle name="SAPBEXheaderItem" xfId="1731" xr:uid="{00000000-0005-0000-0000-00002A100000}"/>
    <cellStyle name="SAPBEXheaderItem 10" xfId="1732" xr:uid="{00000000-0005-0000-0000-00002B100000}"/>
    <cellStyle name="SAPBEXheaderItem 11" xfId="1733" xr:uid="{00000000-0005-0000-0000-00002C100000}"/>
    <cellStyle name="SAPBEXheaderItem 12" xfId="3745" xr:uid="{00000000-0005-0000-0000-00002D100000}"/>
    <cellStyle name="SAPBEXheaderItem 13" xfId="3793" xr:uid="{00000000-0005-0000-0000-00002E100000}"/>
    <cellStyle name="SAPBEXheaderItem 2" xfId="1734" xr:uid="{00000000-0005-0000-0000-00002F100000}"/>
    <cellStyle name="SAPBEXheaderItem 2 2" xfId="1735" xr:uid="{00000000-0005-0000-0000-000030100000}"/>
    <cellStyle name="SAPBEXheaderItem 2 2 2" xfId="1736" xr:uid="{00000000-0005-0000-0000-000031100000}"/>
    <cellStyle name="SAPBEXheaderItem 2 3" xfId="3864" xr:uid="{00000000-0005-0000-0000-000032100000}"/>
    <cellStyle name="SAPBEXheaderItem 3" xfId="1737" xr:uid="{00000000-0005-0000-0000-000033100000}"/>
    <cellStyle name="SAPBEXheaderItem 4" xfId="1738" xr:uid="{00000000-0005-0000-0000-000034100000}"/>
    <cellStyle name="SAPBEXheaderItem 5" xfId="1739" xr:uid="{00000000-0005-0000-0000-000035100000}"/>
    <cellStyle name="SAPBEXheaderItem 6" xfId="1740" xr:uid="{00000000-0005-0000-0000-000036100000}"/>
    <cellStyle name="SAPBEXheaderItem 7" xfId="1741" xr:uid="{00000000-0005-0000-0000-000037100000}"/>
    <cellStyle name="SAPBEXheaderItem 8" xfId="1742" xr:uid="{00000000-0005-0000-0000-000038100000}"/>
    <cellStyle name="SAPBEXheaderItem 9" xfId="1743" xr:uid="{00000000-0005-0000-0000-000039100000}"/>
    <cellStyle name="SAPBEXheaderItem_gxaccion, 68" xfId="1744" xr:uid="{00000000-0005-0000-0000-00003A100000}"/>
    <cellStyle name="SAPBEXheaderText" xfId="1745" xr:uid="{00000000-0005-0000-0000-00003B100000}"/>
    <cellStyle name="SAPBEXheaderText 10" xfId="1746" xr:uid="{00000000-0005-0000-0000-00003C100000}"/>
    <cellStyle name="SAPBEXheaderText 11" xfId="1747" xr:uid="{00000000-0005-0000-0000-00003D100000}"/>
    <cellStyle name="SAPBEXheaderText 12" xfId="3746" xr:uid="{00000000-0005-0000-0000-00003E100000}"/>
    <cellStyle name="SAPBEXheaderText 13" xfId="3794" xr:uid="{00000000-0005-0000-0000-00003F100000}"/>
    <cellStyle name="SAPBEXheaderText 2" xfId="1748" xr:uid="{00000000-0005-0000-0000-000040100000}"/>
    <cellStyle name="SAPBEXheaderText 2 2" xfId="1749" xr:uid="{00000000-0005-0000-0000-000041100000}"/>
    <cellStyle name="SAPBEXheaderText 2 2 2" xfId="1750" xr:uid="{00000000-0005-0000-0000-000042100000}"/>
    <cellStyle name="SAPBEXheaderText 2 3" xfId="3865" xr:uid="{00000000-0005-0000-0000-000043100000}"/>
    <cellStyle name="SAPBEXheaderText 3" xfId="1751" xr:uid="{00000000-0005-0000-0000-000044100000}"/>
    <cellStyle name="SAPBEXheaderText 4" xfId="1752" xr:uid="{00000000-0005-0000-0000-000045100000}"/>
    <cellStyle name="SAPBEXheaderText 5" xfId="1753" xr:uid="{00000000-0005-0000-0000-000046100000}"/>
    <cellStyle name="SAPBEXheaderText 6" xfId="1754" xr:uid="{00000000-0005-0000-0000-000047100000}"/>
    <cellStyle name="SAPBEXheaderText 7" xfId="1755" xr:uid="{00000000-0005-0000-0000-000048100000}"/>
    <cellStyle name="SAPBEXheaderText 8" xfId="1756" xr:uid="{00000000-0005-0000-0000-000049100000}"/>
    <cellStyle name="SAPBEXheaderText 9" xfId="1757" xr:uid="{00000000-0005-0000-0000-00004A100000}"/>
    <cellStyle name="SAPBEXheaderText_gxaccion, 68" xfId="1758" xr:uid="{00000000-0005-0000-0000-00004B100000}"/>
    <cellStyle name="SAPBEXHLevel0" xfId="5" xr:uid="{00000000-0005-0000-0000-00004C100000}"/>
    <cellStyle name="SAPBEXHLevel0 10" xfId="1760" xr:uid="{00000000-0005-0000-0000-00004D100000}"/>
    <cellStyle name="SAPBEXHLevel0 10 2" xfId="3154" xr:uid="{00000000-0005-0000-0000-00004E100000}"/>
    <cellStyle name="SAPBEXHLevel0 11" xfId="1761" xr:uid="{00000000-0005-0000-0000-00004F100000}"/>
    <cellStyle name="SAPBEXHLevel0 11 2" xfId="3155" xr:uid="{00000000-0005-0000-0000-000050100000}"/>
    <cellStyle name="SAPBEXHLevel0 12" xfId="1762" xr:uid="{00000000-0005-0000-0000-000051100000}"/>
    <cellStyle name="SAPBEXHLevel0 12 2" xfId="3156" xr:uid="{00000000-0005-0000-0000-000052100000}"/>
    <cellStyle name="SAPBEXHLevel0 13" xfId="1763" xr:uid="{00000000-0005-0000-0000-000053100000}"/>
    <cellStyle name="SAPBEXHLevel0 13 2" xfId="3157" xr:uid="{00000000-0005-0000-0000-000054100000}"/>
    <cellStyle name="SAPBEXHLevel0 14" xfId="1759" xr:uid="{00000000-0005-0000-0000-000055100000}"/>
    <cellStyle name="SAPBEXHLevel0 15" xfId="3747" xr:uid="{00000000-0005-0000-0000-000056100000}"/>
    <cellStyle name="SAPBEXHLevel0 16" xfId="3768" xr:uid="{00000000-0005-0000-0000-000057100000}"/>
    <cellStyle name="SAPBEXHLevel0 17" xfId="3822" xr:uid="{00000000-0005-0000-0000-000058100000}"/>
    <cellStyle name="SAPBEXHLevel0 2" xfId="53" xr:uid="{00000000-0005-0000-0000-000059100000}"/>
    <cellStyle name="SAPBEXHLevel0 2 2" xfId="1764" xr:uid="{00000000-0005-0000-0000-00005A100000}"/>
    <cellStyle name="SAPBEXHLevel0 2 2 2" xfId="1765" xr:uid="{00000000-0005-0000-0000-00005B100000}"/>
    <cellStyle name="SAPBEXHLevel0 2 2 2 2" xfId="3159" xr:uid="{00000000-0005-0000-0000-00005C100000}"/>
    <cellStyle name="SAPBEXHLevel0 2 3" xfId="3158" xr:uid="{00000000-0005-0000-0000-00005D100000}"/>
    <cellStyle name="SAPBEXHLevel0 2 4" xfId="3866" xr:uid="{00000000-0005-0000-0000-00005E100000}"/>
    <cellStyle name="SAPBEXHLevel0 3" xfId="1766" xr:uid="{00000000-0005-0000-0000-00005F100000}"/>
    <cellStyle name="SAPBEXHLevel0 3 2" xfId="3160" xr:uid="{00000000-0005-0000-0000-000060100000}"/>
    <cellStyle name="SAPBEXHLevel0 4" xfId="1767" xr:uid="{00000000-0005-0000-0000-000061100000}"/>
    <cellStyle name="SAPBEXHLevel0 4 2" xfId="3161" xr:uid="{00000000-0005-0000-0000-000062100000}"/>
    <cellStyle name="SAPBEXHLevel0 5" xfId="1768" xr:uid="{00000000-0005-0000-0000-000063100000}"/>
    <cellStyle name="SAPBEXHLevel0 5 2" xfId="3162" xr:uid="{00000000-0005-0000-0000-000064100000}"/>
    <cellStyle name="SAPBEXHLevel0 6" xfId="1769" xr:uid="{00000000-0005-0000-0000-000065100000}"/>
    <cellStyle name="SAPBEXHLevel0 6 2" xfId="3163" xr:uid="{00000000-0005-0000-0000-000066100000}"/>
    <cellStyle name="SAPBEXHLevel0 7" xfId="1770" xr:uid="{00000000-0005-0000-0000-000067100000}"/>
    <cellStyle name="SAPBEXHLevel0 7 2" xfId="3164" xr:uid="{00000000-0005-0000-0000-000068100000}"/>
    <cellStyle name="SAPBEXHLevel0 8" xfId="1771" xr:uid="{00000000-0005-0000-0000-000069100000}"/>
    <cellStyle name="SAPBEXHLevel0 8 2" xfId="3165" xr:uid="{00000000-0005-0000-0000-00006A100000}"/>
    <cellStyle name="SAPBEXHLevel0 9" xfId="1772" xr:uid="{00000000-0005-0000-0000-00006B100000}"/>
    <cellStyle name="SAPBEXHLevel0 9 2" xfId="3166" xr:uid="{00000000-0005-0000-0000-00006C100000}"/>
    <cellStyle name="SAPBEXHLevel0_gxaccion, 68" xfId="1773" xr:uid="{00000000-0005-0000-0000-00006D100000}"/>
    <cellStyle name="SAPBEXHLevel0X" xfId="1774" xr:uid="{00000000-0005-0000-0000-00006E100000}"/>
    <cellStyle name="SAPBEXHLevel0X 10" xfId="1775" xr:uid="{00000000-0005-0000-0000-00006F100000}"/>
    <cellStyle name="SAPBEXHLevel0X 11" xfId="1776" xr:uid="{00000000-0005-0000-0000-000070100000}"/>
    <cellStyle name="SAPBEXHLevel0X 12" xfId="3748" xr:uid="{00000000-0005-0000-0000-000071100000}"/>
    <cellStyle name="SAPBEXHLevel0X 13" xfId="3821" xr:uid="{00000000-0005-0000-0000-000072100000}"/>
    <cellStyle name="SAPBEXHLevel0X 2" xfId="1777" xr:uid="{00000000-0005-0000-0000-000073100000}"/>
    <cellStyle name="SAPBEXHLevel0X 2 2" xfId="1778" xr:uid="{00000000-0005-0000-0000-000074100000}"/>
    <cellStyle name="SAPBEXHLevel0X 2 2 2" xfId="1779" xr:uid="{00000000-0005-0000-0000-000075100000}"/>
    <cellStyle name="SAPBEXHLevel0X 2 3" xfId="1780" xr:uid="{00000000-0005-0000-0000-000076100000}"/>
    <cellStyle name="SAPBEXHLevel0X 2 4" xfId="1781" xr:uid="{00000000-0005-0000-0000-000077100000}"/>
    <cellStyle name="SAPBEXHLevel0X 2 5" xfId="1782" xr:uid="{00000000-0005-0000-0000-000078100000}"/>
    <cellStyle name="SAPBEXHLevel0X 2 6" xfId="3867" xr:uid="{00000000-0005-0000-0000-000079100000}"/>
    <cellStyle name="SAPBEXHLevel0X 3" xfId="1783" xr:uid="{00000000-0005-0000-0000-00007A100000}"/>
    <cellStyle name="SAPBEXHLevel0X 3 2" xfId="1784" xr:uid="{00000000-0005-0000-0000-00007B100000}"/>
    <cellStyle name="SAPBEXHLevel0X 3 3" xfId="1785" xr:uid="{00000000-0005-0000-0000-00007C100000}"/>
    <cellStyle name="SAPBEXHLevel0X 3 4" xfId="1786" xr:uid="{00000000-0005-0000-0000-00007D100000}"/>
    <cellStyle name="SAPBEXHLevel0X 3 5" xfId="1787" xr:uid="{00000000-0005-0000-0000-00007E100000}"/>
    <cellStyle name="SAPBEXHLevel0X 4" xfId="1788" xr:uid="{00000000-0005-0000-0000-00007F100000}"/>
    <cellStyle name="SAPBEXHLevel0X 4 2" xfId="1789" xr:uid="{00000000-0005-0000-0000-000080100000}"/>
    <cellStyle name="SAPBEXHLevel0X 4 3" xfId="1790" xr:uid="{00000000-0005-0000-0000-000081100000}"/>
    <cellStyle name="SAPBEXHLevel0X 4 4" xfId="1791" xr:uid="{00000000-0005-0000-0000-000082100000}"/>
    <cellStyle name="SAPBEXHLevel0X 4 5" xfId="1792" xr:uid="{00000000-0005-0000-0000-000083100000}"/>
    <cellStyle name="SAPBEXHLevel0X 5" xfId="1793" xr:uid="{00000000-0005-0000-0000-000084100000}"/>
    <cellStyle name="SAPBEXHLevel0X 5 2" xfId="1794" xr:uid="{00000000-0005-0000-0000-000085100000}"/>
    <cellStyle name="SAPBEXHLevel0X 5 3" xfId="1795" xr:uid="{00000000-0005-0000-0000-000086100000}"/>
    <cellStyle name="SAPBEXHLevel0X 5 4" xfId="1796" xr:uid="{00000000-0005-0000-0000-000087100000}"/>
    <cellStyle name="SAPBEXHLevel0X 5 5" xfId="1797" xr:uid="{00000000-0005-0000-0000-000088100000}"/>
    <cellStyle name="SAPBEXHLevel0X 6" xfId="1798" xr:uid="{00000000-0005-0000-0000-000089100000}"/>
    <cellStyle name="SAPBEXHLevel0X 6 2" xfId="1799" xr:uid="{00000000-0005-0000-0000-00008A100000}"/>
    <cellStyle name="SAPBEXHLevel0X 6 3" xfId="1800" xr:uid="{00000000-0005-0000-0000-00008B100000}"/>
    <cellStyle name="SAPBEXHLevel0X 6 4" xfId="1801" xr:uid="{00000000-0005-0000-0000-00008C100000}"/>
    <cellStyle name="SAPBEXHLevel0X 6 5" xfId="1802" xr:uid="{00000000-0005-0000-0000-00008D100000}"/>
    <cellStyle name="SAPBEXHLevel0X 7" xfId="1803" xr:uid="{00000000-0005-0000-0000-00008E100000}"/>
    <cellStyle name="SAPBEXHLevel0X 7 2" xfId="1804" xr:uid="{00000000-0005-0000-0000-00008F100000}"/>
    <cellStyle name="SAPBEXHLevel0X 7 3" xfId="1805" xr:uid="{00000000-0005-0000-0000-000090100000}"/>
    <cellStyle name="SAPBEXHLevel0X 7 4" xfId="1806" xr:uid="{00000000-0005-0000-0000-000091100000}"/>
    <cellStyle name="SAPBEXHLevel0X 7 5" xfId="1807" xr:uid="{00000000-0005-0000-0000-000092100000}"/>
    <cellStyle name="SAPBEXHLevel0X 8" xfId="1808" xr:uid="{00000000-0005-0000-0000-000093100000}"/>
    <cellStyle name="SAPBEXHLevel0X 9" xfId="1809" xr:uid="{00000000-0005-0000-0000-000094100000}"/>
    <cellStyle name="SAPBEXHLevel0X_gxaccion, 68" xfId="1810" xr:uid="{00000000-0005-0000-0000-000095100000}"/>
    <cellStyle name="SAPBEXHLevel1" xfId="6" xr:uid="{00000000-0005-0000-0000-000096100000}"/>
    <cellStyle name="SAPBEXHLevel1 10" xfId="1812" xr:uid="{00000000-0005-0000-0000-000097100000}"/>
    <cellStyle name="SAPBEXHLevel1 10 2" xfId="3167" xr:uid="{00000000-0005-0000-0000-000098100000}"/>
    <cellStyle name="SAPBEXHLevel1 11" xfId="1813" xr:uid="{00000000-0005-0000-0000-000099100000}"/>
    <cellStyle name="SAPBEXHLevel1 11 2" xfId="3168" xr:uid="{00000000-0005-0000-0000-00009A100000}"/>
    <cellStyle name="SAPBEXHLevel1 12" xfId="1814" xr:uid="{00000000-0005-0000-0000-00009B100000}"/>
    <cellStyle name="SAPBEXHLevel1 12 2" xfId="3169" xr:uid="{00000000-0005-0000-0000-00009C100000}"/>
    <cellStyle name="SAPBEXHLevel1 13" xfId="1815" xr:uid="{00000000-0005-0000-0000-00009D100000}"/>
    <cellStyle name="SAPBEXHLevel1 13 2" xfId="3170" xr:uid="{00000000-0005-0000-0000-00009E100000}"/>
    <cellStyle name="SAPBEXHLevel1 14" xfId="1811" xr:uid="{00000000-0005-0000-0000-00009F100000}"/>
    <cellStyle name="SAPBEXHLevel1 15" xfId="3749" xr:uid="{00000000-0005-0000-0000-0000A0100000}"/>
    <cellStyle name="SAPBEXHLevel1 16" xfId="3770" xr:uid="{00000000-0005-0000-0000-0000A1100000}"/>
    <cellStyle name="SAPBEXHLevel1 17" xfId="3815" xr:uid="{00000000-0005-0000-0000-0000A2100000}"/>
    <cellStyle name="SAPBEXHLevel1 2" xfId="54" xr:uid="{00000000-0005-0000-0000-0000A3100000}"/>
    <cellStyle name="SAPBEXHLevel1 2 2" xfId="1816" xr:uid="{00000000-0005-0000-0000-0000A4100000}"/>
    <cellStyle name="SAPBEXHLevel1 2 2 2" xfId="1817" xr:uid="{00000000-0005-0000-0000-0000A5100000}"/>
    <cellStyle name="SAPBEXHLevel1 2 2 2 2" xfId="3172" xr:uid="{00000000-0005-0000-0000-0000A6100000}"/>
    <cellStyle name="SAPBEXHLevel1 2 3" xfId="3171" xr:uid="{00000000-0005-0000-0000-0000A7100000}"/>
    <cellStyle name="SAPBEXHLevel1 2 4" xfId="3868" xr:uid="{00000000-0005-0000-0000-0000A8100000}"/>
    <cellStyle name="SAPBEXHLevel1 3" xfId="1818" xr:uid="{00000000-0005-0000-0000-0000A9100000}"/>
    <cellStyle name="SAPBEXHLevel1 3 2" xfId="3173" xr:uid="{00000000-0005-0000-0000-0000AA100000}"/>
    <cellStyle name="SAPBEXHLevel1 4" xfId="1819" xr:uid="{00000000-0005-0000-0000-0000AB100000}"/>
    <cellStyle name="SAPBEXHLevel1 4 2" xfId="3174" xr:uid="{00000000-0005-0000-0000-0000AC100000}"/>
    <cellStyle name="SAPBEXHLevel1 5" xfId="1820" xr:uid="{00000000-0005-0000-0000-0000AD100000}"/>
    <cellStyle name="SAPBEXHLevel1 5 2" xfId="3175" xr:uid="{00000000-0005-0000-0000-0000AE100000}"/>
    <cellStyle name="SAPBEXHLevel1 6" xfId="1821" xr:uid="{00000000-0005-0000-0000-0000AF100000}"/>
    <cellStyle name="SAPBEXHLevel1 6 2" xfId="3176" xr:uid="{00000000-0005-0000-0000-0000B0100000}"/>
    <cellStyle name="SAPBEXHLevel1 7" xfId="1822" xr:uid="{00000000-0005-0000-0000-0000B1100000}"/>
    <cellStyle name="SAPBEXHLevel1 7 2" xfId="3177" xr:uid="{00000000-0005-0000-0000-0000B2100000}"/>
    <cellStyle name="SAPBEXHLevel1 8" xfId="1823" xr:uid="{00000000-0005-0000-0000-0000B3100000}"/>
    <cellStyle name="SAPBEXHLevel1 8 2" xfId="3178" xr:uid="{00000000-0005-0000-0000-0000B4100000}"/>
    <cellStyle name="SAPBEXHLevel1 9" xfId="1824" xr:uid="{00000000-0005-0000-0000-0000B5100000}"/>
    <cellStyle name="SAPBEXHLevel1 9 2" xfId="3179" xr:uid="{00000000-0005-0000-0000-0000B6100000}"/>
    <cellStyle name="SAPBEXHLevel1_gxaccion, 68" xfId="1825" xr:uid="{00000000-0005-0000-0000-0000B7100000}"/>
    <cellStyle name="SAPBEXHLevel1X" xfId="1826" xr:uid="{00000000-0005-0000-0000-0000B8100000}"/>
    <cellStyle name="SAPBEXHLevel1X 10" xfId="1827" xr:uid="{00000000-0005-0000-0000-0000B9100000}"/>
    <cellStyle name="SAPBEXHLevel1X 11" xfId="1828" xr:uid="{00000000-0005-0000-0000-0000BA100000}"/>
    <cellStyle name="SAPBEXHLevel1X 12" xfId="3750" xr:uid="{00000000-0005-0000-0000-0000BB100000}"/>
    <cellStyle name="SAPBEXHLevel1X 13" xfId="3813" xr:uid="{00000000-0005-0000-0000-0000BC100000}"/>
    <cellStyle name="SAPBEXHLevel1X 2" xfId="1829" xr:uid="{00000000-0005-0000-0000-0000BD100000}"/>
    <cellStyle name="SAPBEXHLevel1X 2 2" xfId="1830" xr:uid="{00000000-0005-0000-0000-0000BE100000}"/>
    <cellStyle name="SAPBEXHLevel1X 2 2 2" xfId="1831" xr:uid="{00000000-0005-0000-0000-0000BF100000}"/>
    <cellStyle name="SAPBEXHLevel1X 2 3" xfId="1832" xr:uid="{00000000-0005-0000-0000-0000C0100000}"/>
    <cellStyle name="SAPBEXHLevel1X 2 4" xfId="1833" xr:uid="{00000000-0005-0000-0000-0000C1100000}"/>
    <cellStyle name="SAPBEXHLevel1X 2 5" xfId="1834" xr:uid="{00000000-0005-0000-0000-0000C2100000}"/>
    <cellStyle name="SAPBEXHLevel1X 2 6" xfId="3869" xr:uid="{00000000-0005-0000-0000-0000C3100000}"/>
    <cellStyle name="SAPBEXHLevel1X 3" xfId="1835" xr:uid="{00000000-0005-0000-0000-0000C4100000}"/>
    <cellStyle name="SAPBEXHLevel1X 3 2" xfId="1836" xr:uid="{00000000-0005-0000-0000-0000C5100000}"/>
    <cellStyle name="SAPBEXHLevel1X 3 3" xfId="1837" xr:uid="{00000000-0005-0000-0000-0000C6100000}"/>
    <cellStyle name="SAPBEXHLevel1X 3 4" xfId="1838" xr:uid="{00000000-0005-0000-0000-0000C7100000}"/>
    <cellStyle name="SAPBEXHLevel1X 3 5" xfId="1839" xr:uid="{00000000-0005-0000-0000-0000C8100000}"/>
    <cellStyle name="SAPBEXHLevel1X 4" xfId="1840" xr:uid="{00000000-0005-0000-0000-0000C9100000}"/>
    <cellStyle name="SAPBEXHLevel1X 4 2" xfId="1841" xr:uid="{00000000-0005-0000-0000-0000CA100000}"/>
    <cellStyle name="SAPBEXHLevel1X 4 3" xfId="1842" xr:uid="{00000000-0005-0000-0000-0000CB100000}"/>
    <cellStyle name="SAPBEXHLevel1X 4 4" xfId="1843" xr:uid="{00000000-0005-0000-0000-0000CC100000}"/>
    <cellStyle name="SAPBEXHLevel1X 4 5" xfId="1844" xr:uid="{00000000-0005-0000-0000-0000CD100000}"/>
    <cellStyle name="SAPBEXHLevel1X 5" xfId="1845" xr:uid="{00000000-0005-0000-0000-0000CE100000}"/>
    <cellStyle name="SAPBEXHLevel1X 5 2" xfId="1846" xr:uid="{00000000-0005-0000-0000-0000CF100000}"/>
    <cellStyle name="SAPBEXHLevel1X 5 3" xfId="1847" xr:uid="{00000000-0005-0000-0000-0000D0100000}"/>
    <cellStyle name="SAPBEXHLevel1X 5 4" xfId="1848" xr:uid="{00000000-0005-0000-0000-0000D1100000}"/>
    <cellStyle name="SAPBEXHLevel1X 5 5" xfId="1849" xr:uid="{00000000-0005-0000-0000-0000D2100000}"/>
    <cellStyle name="SAPBEXHLevel1X 6" xfId="1850" xr:uid="{00000000-0005-0000-0000-0000D3100000}"/>
    <cellStyle name="SAPBEXHLevel1X 6 2" xfId="1851" xr:uid="{00000000-0005-0000-0000-0000D4100000}"/>
    <cellStyle name="SAPBEXHLevel1X 6 3" xfId="1852" xr:uid="{00000000-0005-0000-0000-0000D5100000}"/>
    <cellStyle name="SAPBEXHLevel1X 6 4" xfId="1853" xr:uid="{00000000-0005-0000-0000-0000D6100000}"/>
    <cellStyle name="SAPBEXHLevel1X 6 5" xfId="1854" xr:uid="{00000000-0005-0000-0000-0000D7100000}"/>
    <cellStyle name="SAPBEXHLevel1X 7" xfId="1855" xr:uid="{00000000-0005-0000-0000-0000D8100000}"/>
    <cellStyle name="SAPBEXHLevel1X 7 2" xfId="1856" xr:uid="{00000000-0005-0000-0000-0000D9100000}"/>
    <cellStyle name="SAPBEXHLevel1X 7 3" xfId="1857" xr:uid="{00000000-0005-0000-0000-0000DA100000}"/>
    <cellStyle name="SAPBEXHLevel1X 7 4" xfId="1858" xr:uid="{00000000-0005-0000-0000-0000DB100000}"/>
    <cellStyle name="SAPBEXHLevel1X 7 5" xfId="1859" xr:uid="{00000000-0005-0000-0000-0000DC100000}"/>
    <cellStyle name="SAPBEXHLevel1X 8" xfId="1860" xr:uid="{00000000-0005-0000-0000-0000DD100000}"/>
    <cellStyle name="SAPBEXHLevel1X 9" xfId="1861" xr:uid="{00000000-0005-0000-0000-0000DE100000}"/>
    <cellStyle name="SAPBEXHLevel1X_gxaccion, 68" xfId="1862" xr:uid="{00000000-0005-0000-0000-0000DF100000}"/>
    <cellStyle name="SAPBEXHLevel2" xfId="7" xr:uid="{00000000-0005-0000-0000-0000E0100000}"/>
    <cellStyle name="SAPBEXHLevel2 10" xfId="1864" xr:uid="{00000000-0005-0000-0000-0000E1100000}"/>
    <cellStyle name="SAPBEXHLevel2 10 2" xfId="3180" xr:uid="{00000000-0005-0000-0000-0000E2100000}"/>
    <cellStyle name="SAPBEXHLevel2 11" xfId="1865" xr:uid="{00000000-0005-0000-0000-0000E3100000}"/>
    <cellStyle name="SAPBEXHLevel2 11 2" xfId="3181" xr:uid="{00000000-0005-0000-0000-0000E4100000}"/>
    <cellStyle name="SAPBEXHLevel2 12" xfId="1866" xr:uid="{00000000-0005-0000-0000-0000E5100000}"/>
    <cellStyle name="SAPBEXHLevel2 12 2" xfId="3182" xr:uid="{00000000-0005-0000-0000-0000E6100000}"/>
    <cellStyle name="SAPBEXHLevel2 13" xfId="1867" xr:uid="{00000000-0005-0000-0000-0000E7100000}"/>
    <cellStyle name="SAPBEXHLevel2 13 2" xfId="3183" xr:uid="{00000000-0005-0000-0000-0000E8100000}"/>
    <cellStyle name="SAPBEXHLevel2 14" xfId="1863" xr:uid="{00000000-0005-0000-0000-0000E9100000}"/>
    <cellStyle name="SAPBEXHLevel2 15" xfId="3751" xr:uid="{00000000-0005-0000-0000-0000EA100000}"/>
    <cellStyle name="SAPBEXHLevel2 16" xfId="3771" xr:uid="{00000000-0005-0000-0000-0000EB100000}"/>
    <cellStyle name="SAPBEXHLevel2 17" xfId="3814" xr:uid="{00000000-0005-0000-0000-0000EC100000}"/>
    <cellStyle name="SAPBEXHLevel2 2" xfId="55" xr:uid="{00000000-0005-0000-0000-0000ED100000}"/>
    <cellStyle name="SAPBEXHLevel2 2 2" xfId="1868" xr:uid="{00000000-0005-0000-0000-0000EE100000}"/>
    <cellStyle name="SAPBEXHLevel2 2 2 2" xfId="1869" xr:uid="{00000000-0005-0000-0000-0000EF100000}"/>
    <cellStyle name="SAPBEXHLevel2 2 2 2 2" xfId="3185" xr:uid="{00000000-0005-0000-0000-0000F0100000}"/>
    <cellStyle name="SAPBEXHLevel2 2 3" xfId="3184" xr:uid="{00000000-0005-0000-0000-0000F1100000}"/>
    <cellStyle name="SAPBEXHLevel2 2 4" xfId="3870" xr:uid="{00000000-0005-0000-0000-0000F2100000}"/>
    <cellStyle name="SAPBEXHLevel2 3" xfId="1870" xr:uid="{00000000-0005-0000-0000-0000F3100000}"/>
    <cellStyle name="SAPBEXHLevel2 3 2" xfId="3186" xr:uid="{00000000-0005-0000-0000-0000F4100000}"/>
    <cellStyle name="SAPBEXHLevel2 4" xfId="1871" xr:uid="{00000000-0005-0000-0000-0000F5100000}"/>
    <cellStyle name="SAPBEXHLevel2 4 2" xfId="3187" xr:uid="{00000000-0005-0000-0000-0000F6100000}"/>
    <cellStyle name="SAPBEXHLevel2 5" xfId="1872" xr:uid="{00000000-0005-0000-0000-0000F7100000}"/>
    <cellStyle name="SAPBEXHLevel2 5 2" xfId="3188" xr:uid="{00000000-0005-0000-0000-0000F8100000}"/>
    <cellStyle name="SAPBEXHLevel2 6" xfId="1873" xr:uid="{00000000-0005-0000-0000-0000F9100000}"/>
    <cellStyle name="SAPBEXHLevel2 6 2" xfId="3189" xr:uid="{00000000-0005-0000-0000-0000FA100000}"/>
    <cellStyle name="SAPBEXHLevel2 7" xfId="1874" xr:uid="{00000000-0005-0000-0000-0000FB100000}"/>
    <cellStyle name="SAPBEXHLevel2 7 2" xfId="3190" xr:uid="{00000000-0005-0000-0000-0000FC100000}"/>
    <cellStyle name="SAPBEXHLevel2 8" xfId="1875" xr:uid="{00000000-0005-0000-0000-0000FD100000}"/>
    <cellStyle name="SAPBEXHLevel2 8 2" xfId="3191" xr:uid="{00000000-0005-0000-0000-0000FE100000}"/>
    <cellStyle name="SAPBEXHLevel2 9" xfId="1876" xr:uid="{00000000-0005-0000-0000-0000FF100000}"/>
    <cellStyle name="SAPBEXHLevel2 9 2" xfId="3192" xr:uid="{00000000-0005-0000-0000-000000110000}"/>
    <cellStyle name="SAPBEXHLevel2_gxaccion, 68" xfId="1877" xr:uid="{00000000-0005-0000-0000-000001110000}"/>
    <cellStyle name="SAPBEXHLevel2X" xfId="1878" xr:uid="{00000000-0005-0000-0000-000002110000}"/>
    <cellStyle name="SAPBEXHLevel2X 10" xfId="1879" xr:uid="{00000000-0005-0000-0000-000003110000}"/>
    <cellStyle name="SAPBEXHLevel2X 11" xfId="1880" xr:uid="{00000000-0005-0000-0000-000004110000}"/>
    <cellStyle name="SAPBEXHLevel2X 12" xfId="3752" xr:uid="{00000000-0005-0000-0000-000005110000}"/>
    <cellStyle name="SAPBEXHLevel2X 13" xfId="3812" xr:uid="{00000000-0005-0000-0000-000006110000}"/>
    <cellStyle name="SAPBEXHLevel2X 2" xfId="1881" xr:uid="{00000000-0005-0000-0000-000007110000}"/>
    <cellStyle name="SAPBEXHLevel2X 2 2" xfId="1882" xr:uid="{00000000-0005-0000-0000-000008110000}"/>
    <cellStyle name="SAPBEXHLevel2X 2 2 2" xfId="1883" xr:uid="{00000000-0005-0000-0000-000009110000}"/>
    <cellStyle name="SAPBEXHLevel2X 2 3" xfId="1884" xr:uid="{00000000-0005-0000-0000-00000A110000}"/>
    <cellStyle name="SAPBEXHLevel2X 2 4" xfId="1885" xr:uid="{00000000-0005-0000-0000-00000B110000}"/>
    <cellStyle name="SAPBEXHLevel2X 2 5" xfId="1886" xr:uid="{00000000-0005-0000-0000-00000C110000}"/>
    <cellStyle name="SAPBEXHLevel2X 2 6" xfId="3871" xr:uid="{00000000-0005-0000-0000-00000D110000}"/>
    <cellStyle name="SAPBEXHLevel2X 3" xfId="1887" xr:uid="{00000000-0005-0000-0000-00000E110000}"/>
    <cellStyle name="SAPBEXHLevel2X 3 2" xfId="1888" xr:uid="{00000000-0005-0000-0000-00000F110000}"/>
    <cellStyle name="SAPBEXHLevel2X 3 3" xfId="1889" xr:uid="{00000000-0005-0000-0000-000010110000}"/>
    <cellStyle name="SAPBEXHLevel2X 3 4" xfId="1890" xr:uid="{00000000-0005-0000-0000-000011110000}"/>
    <cellStyle name="SAPBEXHLevel2X 3 5" xfId="1891" xr:uid="{00000000-0005-0000-0000-000012110000}"/>
    <cellStyle name="SAPBEXHLevel2X 4" xfId="1892" xr:uid="{00000000-0005-0000-0000-000013110000}"/>
    <cellStyle name="SAPBEXHLevel2X 4 2" xfId="1893" xr:uid="{00000000-0005-0000-0000-000014110000}"/>
    <cellStyle name="SAPBEXHLevel2X 4 3" xfId="1894" xr:uid="{00000000-0005-0000-0000-000015110000}"/>
    <cellStyle name="SAPBEXHLevel2X 4 4" xfId="1895" xr:uid="{00000000-0005-0000-0000-000016110000}"/>
    <cellStyle name="SAPBEXHLevel2X 4 5" xfId="1896" xr:uid="{00000000-0005-0000-0000-000017110000}"/>
    <cellStyle name="SAPBEXHLevel2X 5" xfId="1897" xr:uid="{00000000-0005-0000-0000-000018110000}"/>
    <cellStyle name="SAPBEXHLevel2X 5 2" xfId="1898" xr:uid="{00000000-0005-0000-0000-000019110000}"/>
    <cellStyle name="SAPBEXHLevel2X 5 3" xfId="1899" xr:uid="{00000000-0005-0000-0000-00001A110000}"/>
    <cellStyle name="SAPBEXHLevel2X 5 4" xfId="1900" xr:uid="{00000000-0005-0000-0000-00001B110000}"/>
    <cellStyle name="SAPBEXHLevel2X 5 5" xfId="1901" xr:uid="{00000000-0005-0000-0000-00001C110000}"/>
    <cellStyle name="SAPBEXHLevel2X 6" xfId="1902" xr:uid="{00000000-0005-0000-0000-00001D110000}"/>
    <cellStyle name="SAPBEXHLevel2X 6 2" xfId="1903" xr:uid="{00000000-0005-0000-0000-00001E110000}"/>
    <cellStyle name="SAPBEXHLevel2X 6 3" xfId="1904" xr:uid="{00000000-0005-0000-0000-00001F110000}"/>
    <cellStyle name="SAPBEXHLevel2X 6 4" xfId="1905" xr:uid="{00000000-0005-0000-0000-000020110000}"/>
    <cellStyle name="SAPBEXHLevel2X 6 5" xfId="1906" xr:uid="{00000000-0005-0000-0000-000021110000}"/>
    <cellStyle name="SAPBEXHLevel2X 7" xfId="1907" xr:uid="{00000000-0005-0000-0000-000022110000}"/>
    <cellStyle name="SAPBEXHLevel2X 7 2" xfId="1908" xr:uid="{00000000-0005-0000-0000-000023110000}"/>
    <cellStyle name="SAPBEXHLevel2X 7 3" xfId="1909" xr:uid="{00000000-0005-0000-0000-000024110000}"/>
    <cellStyle name="SAPBEXHLevel2X 7 4" xfId="1910" xr:uid="{00000000-0005-0000-0000-000025110000}"/>
    <cellStyle name="SAPBEXHLevel2X 7 5" xfId="1911" xr:uid="{00000000-0005-0000-0000-000026110000}"/>
    <cellStyle name="SAPBEXHLevel2X 8" xfId="1912" xr:uid="{00000000-0005-0000-0000-000027110000}"/>
    <cellStyle name="SAPBEXHLevel2X 9" xfId="1913" xr:uid="{00000000-0005-0000-0000-000028110000}"/>
    <cellStyle name="SAPBEXHLevel2X_gxaccion, 68" xfId="1914" xr:uid="{00000000-0005-0000-0000-000029110000}"/>
    <cellStyle name="SAPBEXHLevel3" xfId="8" xr:uid="{00000000-0005-0000-0000-00002A110000}"/>
    <cellStyle name="SAPBEXHLevel3 10" xfId="1916" xr:uid="{00000000-0005-0000-0000-00002B110000}"/>
    <cellStyle name="SAPBEXHLevel3 10 2" xfId="3193" xr:uid="{00000000-0005-0000-0000-00002C110000}"/>
    <cellStyle name="SAPBEXHLevel3 11" xfId="1917" xr:uid="{00000000-0005-0000-0000-00002D110000}"/>
    <cellStyle name="SAPBEXHLevel3 11 2" xfId="3194" xr:uid="{00000000-0005-0000-0000-00002E110000}"/>
    <cellStyle name="SAPBEXHLevel3 12" xfId="1918" xr:uid="{00000000-0005-0000-0000-00002F110000}"/>
    <cellStyle name="SAPBEXHLevel3 12 2" xfId="3195" xr:uid="{00000000-0005-0000-0000-000030110000}"/>
    <cellStyle name="SAPBEXHLevel3 13" xfId="1919" xr:uid="{00000000-0005-0000-0000-000031110000}"/>
    <cellStyle name="SAPBEXHLevel3 13 2" xfId="3196" xr:uid="{00000000-0005-0000-0000-000032110000}"/>
    <cellStyle name="SAPBEXHLevel3 14" xfId="1915" xr:uid="{00000000-0005-0000-0000-000033110000}"/>
    <cellStyle name="SAPBEXHLevel3 15" xfId="3753" xr:uid="{00000000-0005-0000-0000-000034110000}"/>
    <cellStyle name="SAPBEXHLevel3 16" xfId="3772" xr:uid="{00000000-0005-0000-0000-000035110000}"/>
    <cellStyle name="SAPBEXHLevel3 17" xfId="3811" xr:uid="{00000000-0005-0000-0000-000036110000}"/>
    <cellStyle name="SAPBEXHLevel3 2" xfId="56" xr:uid="{00000000-0005-0000-0000-000037110000}"/>
    <cellStyle name="SAPBEXHLevel3 2 2" xfId="1921" xr:uid="{00000000-0005-0000-0000-000038110000}"/>
    <cellStyle name="SAPBEXHLevel3 2 2 2" xfId="1922" xr:uid="{00000000-0005-0000-0000-000039110000}"/>
    <cellStyle name="SAPBEXHLevel3 2 2 2 2" xfId="3198" xr:uid="{00000000-0005-0000-0000-00003A110000}"/>
    <cellStyle name="SAPBEXHLevel3 2 3" xfId="3197" xr:uid="{00000000-0005-0000-0000-00003B110000}"/>
    <cellStyle name="SAPBEXHLevel3 2 4" xfId="3872" xr:uid="{00000000-0005-0000-0000-00003C110000}"/>
    <cellStyle name="SAPBEXHLevel3 2 5" xfId="3983" xr:uid="{00000000-0005-0000-0000-00003D110000}"/>
    <cellStyle name="SAPBEXHLevel3 3" xfId="1923" xr:uid="{00000000-0005-0000-0000-00003E110000}"/>
    <cellStyle name="SAPBEXHLevel3 3 2" xfId="3199" xr:uid="{00000000-0005-0000-0000-00003F110000}"/>
    <cellStyle name="SAPBEXHLevel3 4" xfId="1924" xr:uid="{00000000-0005-0000-0000-000040110000}"/>
    <cellStyle name="SAPBEXHLevel3 4 2" xfId="3200" xr:uid="{00000000-0005-0000-0000-000041110000}"/>
    <cellStyle name="SAPBEXHLevel3 5" xfId="1925" xr:uid="{00000000-0005-0000-0000-000042110000}"/>
    <cellStyle name="SAPBEXHLevel3 5 2" xfId="3201" xr:uid="{00000000-0005-0000-0000-000043110000}"/>
    <cellStyle name="SAPBEXHLevel3 6" xfId="1926" xr:uid="{00000000-0005-0000-0000-000044110000}"/>
    <cellStyle name="SAPBEXHLevel3 6 2" xfId="3202" xr:uid="{00000000-0005-0000-0000-000045110000}"/>
    <cellStyle name="SAPBEXHLevel3 7" xfId="1927" xr:uid="{00000000-0005-0000-0000-000046110000}"/>
    <cellStyle name="SAPBEXHLevel3 7 2" xfId="3203" xr:uid="{00000000-0005-0000-0000-000047110000}"/>
    <cellStyle name="SAPBEXHLevel3 8" xfId="1928" xr:uid="{00000000-0005-0000-0000-000048110000}"/>
    <cellStyle name="SAPBEXHLevel3 8 2" xfId="3204" xr:uid="{00000000-0005-0000-0000-000049110000}"/>
    <cellStyle name="SAPBEXHLevel3 9" xfId="1929" xr:uid="{00000000-0005-0000-0000-00004A110000}"/>
    <cellStyle name="SAPBEXHLevel3 9 2" xfId="3205" xr:uid="{00000000-0005-0000-0000-00004B110000}"/>
    <cellStyle name="SAPBEXHLevel3_gxaccion, 68" xfId="1930" xr:uid="{00000000-0005-0000-0000-00004C110000}"/>
    <cellStyle name="SAPBEXHLevel3X" xfId="1931" xr:uid="{00000000-0005-0000-0000-00004D110000}"/>
    <cellStyle name="SAPBEXHLevel3X 10" xfId="1932" xr:uid="{00000000-0005-0000-0000-00004E110000}"/>
    <cellStyle name="SAPBEXHLevel3X 11" xfId="1933" xr:uid="{00000000-0005-0000-0000-00004F110000}"/>
    <cellStyle name="SAPBEXHLevel3X 12" xfId="3754" xr:uid="{00000000-0005-0000-0000-000050110000}"/>
    <cellStyle name="SAPBEXHLevel3X 13" xfId="3809" xr:uid="{00000000-0005-0000-0000-000051110000}"/>
    <cellStyle name="SAPBEXHLevel3X 2" xfId="1934" xr:uid="{00000000-0005-0000-0000-000052110000}"/>
    <cellStyle name="SAPBEXHLevel3X 2 2" xfId="1935" xr:uid="{00000000-0005-0000-0000-000053110000}"/>
    <cellStyle name="SAPBEXHLevel3X 2 2 2" xfId="1936" xr:uid="{00000000-0005-0000-0000-000054110000}"/>
    <cellStyle name="SAPBEXHLevel3X 2 3" xfId="1937" xr:uid="{00000000-0005-0000-0000-000055110000}"/>
    <cellStyle name="SAPBEXHLevel3X 2 4" xfId="1938" xr:uid="{00000000-0005-0000-0000-000056110000}"/>
    <cellStyle name="SAPBEXHLevel3X 2 5" xfId="1939" xr:uid="{00000000-0005-0000-0000-000057110000}"/>
    <cellStyle name="SAPBEXHLevel3X 2 6" xfId="3873" xr:uid="{00000000-0005-0000-0000-000058110000}"/>
    <cellStyle name="SAPBEXHLevel3X 3" xfId="1940" xr:uid="{00000000-0005-0000-0000-000059110000}"/>
    <cellStyle name="SAPBEXHLevel3X 3 2" xfId="1941" xr:uid="{00000000-0005-0000-0000-00005A110000}"/>
    <cellStyle name="SAPBEXHLevel3X 3 3" xfId="1942" xr:uid="{00000000-0005-0000-0000-00005B110000}"/>
    <cellStyle name="SAPBEXHLevel3X 3 4" xfId="1943" xr:uid="{00000000-0005-0000-0000-00005C110000}"/>
    <cellStyle name="SAPBEXHLevel3X 3 5" xfId="1944" xr:uid="{00000000-0005-0000-0000-00005D110000}"/>
    <cellStyle name="SAPBEXHLevel3X 4" xfId="1945" xr:uid="{00000000-0005-0000-0000-00005E110000}"/>
    <cellStyle name="SAPBEXHLevel3X 4 2" xfId="1946" xr:uid="{00000000-0005-0000-0000-00005F110000}"/>
    <cellStyle name="SAPBEXHLevel3X 4 3" xfId="1947" xr:uid="{00000000-0005-0000-0000-000060110000}"/>
    <cellStyle name="SAPBEXHLevel3X 4 4" xfId="1948" xr:uid="{00000000-0005-0000-0000-000061110000}"/>
    <cellStyle name="SAPBEXHLevel3X 4 5" xfId="1949" xr:uid="{00000000-0005-0000-0000-000062110000}"/>
    <cellStyle name="SAPBEXHLevel3X 5" xfId="1950" xr:uid="{00000000-0005-0000-0000-000063110000}"/>
    <cellStyle name="SAPBEXHLevel3X 5 2" xfId="1951" xr:uid="{00000000-0005-0000-0000-000064110000}"/>
    <cellStyle name="SAPBEXHLevel3X 5 3" xfId="1952" xr:uid="{00000000-0005-0000-0000-000065110000}"/>
    <cellStyle name="SAPBEXHLevel3X 5 4" xfId="1953" xr:uid="{00000000-0005-0000-0000-000066110000}"/>
    <cellStyle name="SAPBEXHLevel3X 5 5" xfId="1954" xr:uid="{00000000-0005-0000-0000-000067110000}"/>
    <cellStyle name="SAPBEXHLevel3X 6" xfId="1955" xr:uid="{00000000-0005-0000-0000-000068110000}"/>
    <cellStyle name="SAPBEXHLevel3X 6 2" xfId="1956" xr:uid="{00000000-0005-0000-0000-000069110000}"/>
    <cellStyle name="SAPBEXHLevel3X 6 3" xfId="1957" xr:uid="{00000000-0005-0000-0000-00006A110000}"/>
    <cellStyle name="SAPBEXHLevel3X 6 4" xfId="1958" xr:uid="{00000000-0005-0000-0000-00006B110000}"/>
    <cellStyle name="SAPBEXHLevel3X 6 5" xfId="1959" xr:uid="{00000000-0005-0000-0000-00006C110000}"/>
    <cellStyle name="SAPBEXHLevel3X 7" xfId="1960" xr:uid="{00000000-0005-0000-0000-00006D110000}"/>
    <cellStyle name="SAPBEXHLevel3X 7 2" xfId="1961" xr:uid="{00000000-0005-0000-0000-00006E110000}"/>
    <cellStyle name="SAPBEXHLevel3X 7 3" xfId="1962" xr:uid="{00000000-0005-0000-0000-00006F110000}"/>
    <cellStyle name="SAPBEXHLevel3X 7 4" xfId="1963" xr:uid="{00000000-0005-0000-0000-000070110000}"/>
    <cellStyle name="SAPBEXHLevel3X 7 5" xfId="1964" xr:uid="{00000000-0005-0000-0000-000071110000}"/>
    <cellStyle name="SAPBEXHLevel3X 8" xfId="1965" xr:uid="{00000000-0005-0000-0000-000072110000}"/>
    <cellStyle name="SAPBEXHLevel3X 9" xfId="1966" xr:uid="{00000000-0005-0000-0000-000073110000}"/>
    <cellStyle name="SAPBEXHLevel3X_gxaccion, 68" xfId="1967" xr:uid="{00000000-0005-0000-0000-000074110000}"/>
    <cellStyle name="SAPBEXinputData" xfId="1968" xr:uid="{00000000-0005-0000-0000-000075110000}"/>
    <cellStyle name="SAPBEXinputData 10" xfId="1969" xr:uid="{00000000-0005-0000-0000-000076110000}"/>
    <cellStyle name="SAPBEXinputData 11" xfId="1970" xr:uid="{00000000-0005-0000-0000-000077110000}"/>
    <cellStyle name="SAPBEXinputData 12" xfId="3807" xr:uid="{00000000-0005-0000-0000-000078110000}"/>
    <cellStyle name="SAPBEXinputData 2" xfId="1971" xr:uid="{00000000-0005-0000-0000-000079110000}"/>
    <cellStyle name="SAPBEXinputData 2 2" xfId="1972" xr:uid="{00000000-0005-0000-0000-00007A110000}"/>
    <cellStyle name="SAPBEXinputData 2 2 2" xfId="1973" xr:uid="{00000000-0005-0000-0000-00007B110000}"/>
    <cellStyle name="SAPBEXinputData 2 3" xfId="1974" xr:uid="{00000000-0005-0000-0000-00007C110000}"/>
    <cellStyle name="SAPBEXinputData 2 4" xfId="1975" xr:uid="{00000000-0005-0000-0000-00007D110000}"/>
    <cellStyle name="SAPBEXinputData 2 5" xfId="1976" xr:uid="{00000000-0005-0000-0000-00007E110000}"/>
    <cellStyle name="SAPBEXinputData 3" xfId="1977" xr:uid="{00000000-0005-0000-0000-00007F110000}"/>
    <cellStyle name="SAPBEXinputData 3 2" xfId="1978" xr:uid="{00000000-0005-0000-0000-000080110000}"/>
    <cellStyle name="SAPBEXinputData 3 3" xfId="1979" xr:uid="{00000000-0005-0000-0000-000081110000}"/>
    <cellStyle name="SAPBEXinputData 3 4" xfId="1980" xr:uid="{00000000-0005-0000-0000-000082110000}"/>
    <cellStyle name="SAPBEXinputData 3 5" xfId="1981" xr:uid="{00000000-0005-0000-0000-000083110000}"/>
    <cellStyle name="SAPBEXinputData 4" xfId="1982" xr:uid="{00000000-0005-0000-0000-000084110000}"/>
    <cellStyle name="SAPBEXinputData 4 2" xfId="1983" xr:uid="{00000000-0005-0000-0000-000085110000}"/>
    <cellStyle name="SAPBEXinputData 4 3" xfId="1984" xr:uid="{00000000-0005-0000-0000-000086110000}"/>
    <cellStyle name="SAPBEXinputData 4 4" xfId="1985" xr:uid="{00000000-0005-0000-0000-000087110000}"/>
    <cellStyle name="SAPBEXinputData 4 5" xfId="1986" xr:uid="{00000000-0005-0000-0000-000088110000}"/>
    <cellStyle name="SAPBEXinputData 5" xfId="1987" xr:uid="{00000000-0005-0000-0000-000089110000}"/>
    <cellStyle name="SAPBEXinputData 5 2" xfId="1988" xr:uid="{00000000-0005-0000-0000-00008A110000}"/>
    <cellStyle name="SAPBEXinputData 5 3" xfId="1989" xr:uid="{00000000-0005-0000-0000-00008B110000}"/>
    <cellStyle name="SAPBEXinputData 5 4" xfId="1990" xr:uid="{00000000-0005-0000-0000-00008C110000}"/>
    <cellStyle name="SAPBEXinputData 5 5" xfId="1991" xr:uid="{00000000-0005-0000-0000-00008D110000}"/>
    <cellStyle name="SAPBEXinputData 6" xfId="1992" xr:uid="{00000000-0005-0000-0000-00008E110000}"/>
    <cellStyle name="SAPBEXinputData 6 2" xfId="1993" xr:uid="{00000000-0005-0000-0000-00008F110000}"/>
    <cellStyle name="SAPBEXinputData 6 3" xfId="1994" xr:uid="{00000000-0005-0000-0000-000090110000}"/>
    <cellStyle name="SAPBEXinputData 6 4" xfId="1995" xr:uid="{00000000-0005-0000-0000-000091110000}"/>
    <cellStyle name="SAPBEXinputData 6 5" xfId="1996" xr:uid="{00000000-0005-0000-0000-000092110000}"/>
    <cellStyle name="SAPBEXinputData 7" xfId="1997" xr:uid="{00000000-0005-0000-0000-000093110000}"/>
    <cellStyle name="SAPBEXinputData 7 2" xfId="1998" xr:uid="{00000000-0005-0000-0000-000094110000}"/>
    <cellStyle name="SAPBEXinputData 7 3" xfId="1999" xr:uid="{00000000-0005-0000-0000-000095110000}"/>
    <cellStyle name="SAPBEXinputData 7 4" xfId="2000" xr:uid="{00000000-0005-0000-0000-000096110000}"/>
    <cellStyle name="SAPBEXinputData 7 5" xfId="2001" xr:uid="{00000000-0005-0000-0000-000097110000}"/>
    <cellStyle name="SAPBEXinputData 8" xfId="2002" xr:uid="{00000000-0005-0000-0000-000098110000}"/>
    <cellStyle name="SAPBEXinputData 9" xfId="2003" xr:uid="{00000000-0005-0000-0000-000099110000}"/>
    <cellStyle name="SAPBEXinputData_gxaccion, 68" xfId="2004" xr:uid="{00000000-0005-0000-0000-00009A110000}"/>
    <cellStyle name="SAPBEXItemHeader" xfId="2005" xr:uid="{00000000-0005-0000-0000-00009B110000}"/>
    <cellStyle name="SAPBEXItemHeader 2" xfId="3755" xr:uid="{00000000-0005-0000-0000-00009C110000}"/>
    <cellStyle name="SAPBEXresData" xfId="2006" xr:uid="{00000000-0005-0000-0000-00009D110000}"/>
    <cellStyle name="SAPBEXresData 10" xfId="2007" xr:uid="{00000000-0005-0000-0000-00009E110000}"/>
    <cellStyle name="SAPBEXresData 11" xfId="2008" xr:uid="{00000000-0005-0000-0000-00009F110000}"/>
    <cellStyle name="SAPBEXresData 12" xfId="3756" xr:uid="{00000000-0005-0000-0000-0000A0110000}"/>
    <cellStyle name="SAPBEXresData 13" xfId="3841" xr:uid="{00000000-0005-0000-0000-0000A1110000}"/>
    <cellStyle name="SAPBEXresData 2" xfId="2009" xr:uid="{00000000-0005-0000-0000-0000A2110000}"/>
    <cellStyle name="SAPBEXresData 2 2" xfId="2010" xr:uid="{00000000-0005-0000-0000-0000A3110000}"/>
    <cellStyle name="SAPBEXresData 2 2 2" xfId="2011" xr:uid="{00000000-0005-0000-0000-0000A4110000}"/>
    <cellStyle name="SAPBEXresData 2 3" xfId="3874" xr:uid="{00000000-0005-0000-0000-0000A5110000}"/>
    <cellStyle name="SAPBEXresData 3" xfId="2012" xr:uid="{00000000-0005-0000-0000-0000A6110000}"/>
    <cellStyle name="SAPBEXresData 4" xfId="2013" xr:uid="{00000000-0005-0000-0000-0000A7110000}"/>
    <cellStyle name="SAPBEXresData 5" xfId="2014" xr:uid="{00000000-0005-0000-0000-0000A8110000}"/>
    <cellStyle name="SAPBEXresData 6" xfId="2015" xr:uid="{00000000-0005-0000-0000-0000A9110000}"/>
    <cellStyle name="SAPBEXresData 7" xfId="2016" xr:uid="{00000000-0005-0000-0000-0000AA110000}"/>
    <cellStyle name="SAPBEXresData 8" xfId="2017" xr:uid="{00000000-0005-0000-0000-0000AB110000}"/>
    <cellStyle name="SAPBEXresData 9" xfId="2018" xr:uid="{00000000-0005-0000-0000-0000AC110000}"/>
    <cellStyle name="SAPBEXresData_valor justo.junio2010" xfId="3206" xr:uid="{00000000-0005-0000-0000-0000AD110000}"/>
    <cellStyle name="SAPBEXresDataEmph" xfId="2019" xr:uid="{00000000-0005-0000-0000-0000AE110000}"/>
    <cellStyle name="SAPBEXresDataEmph 10" xfId="2020" xr:uid="{00000000-0005-0000-0000-0000AF110000}"/>
    <cellStyle name="SAPBEXresDataEmph 11" xfId="2021" xr:uid="{00000000-0005-0000-0000-0000B0110000}"/>
    <cellStyle name="SAPBEXresDataEmph 12" xfId="3836" xr:uid="{00000000-0005-0000-0000-0000B1110000}"/>
    <cellStyle name="SAPBEXresDataEmph 13" xfId="3819" xr:uid="{00000000-0005-0000-0000-0000B2110000}"/>
    <cellStyle name="SAPBEXresDataEmph 2" xfId="2022" xr:uid="{00000000-0005-0000-0000-0000B3110000}"/>
    <cellStyle name="SAPBEXresDataEmph 2 2" xfId="2023" xr:uid="{00000000-0005-0000-0000-0000B4110000}"/>
    <cellStyle name="SAPBEXresDataEmph 2 2 2" xfId="2024" xr:uid="{00000000-0005-0000-0000-0000B5110000}"/>
    <cellStyle name="SAPBEXresDataEmph 2 3" xfId="3875" xr:uid="{00000000-0005-0000-0000-0000B6110000}"/>
    <cellStyle name="SAPBEXresDataEmph 3" xfId="2025" xr:uid="{00000000-0005-0000-0000-0000B7110000}"/>
    <cellStyle name="SAPBEXresDataEmph 4" xfId="2026" xr:uid="{00000000-0005-0000-0000-0000B8110000}"/>
    <cellStyle name="SAPBEXresDataEmph 5" xfId="2027" xr:uid="{00000000-0005-0000-0000-0000B9110000}"/>
    <cellStyle name="SAPBEXresDataEmph 6" xfId="2028" xr:uid="{00000000-0005-0000-0000-0000BA110000}"/>
    <cellStyle name="SAPBEXresDataEmph 7" xfId="2029" xr:uid="{00000000-0005-0000-0000-0000BB110000}"/>
    <cellStyle name="SAPBEXresDataEmph 8" xfId="2030" xr:uid="{00000000-0005-0000-0000-0000BC110000}"/>
    <cellStyle name="SAPBEXresDataEmph 9" xfId="2031" xr:uid="{00000000-0005-0000-0000-0000BD110000}"/>
    <cellStyle name="SAPBEXresDataEmph_valor justo.junio2010" xfId="3207" xr:uid="{00000000-0005-0000-0000-0000BE110000}"/>
    <cellStyle name="SAPBEXresItem" xfId="2032" xr:uid="{00000000-0005-0000-0000-0000BF110000}"/>
    <cellStyle name="SAPBEXresItem 10" xfId="2033" xr:uid="{00000000-0005-0000-0000-0000C0110000}"/>
    <cellStyle name="SAPBEXresItem 11" xfId="2034" xr:uid="{00000000-0005-0000-0000-0000C1110000}"/>
    <cellStyle name="SAPBEXresItem 12" xfId="3757" xr:uid="{00000000-0005-0000-0000-0000C2110000}"/>
    <cellStyle name="SAPBEXresItem 13" xfId="3810" xr:uid="{00000000-0005-0000-0000-0000C3110000}"/>
    <cellStyle name="SAPBEXresItem 2" xfId="2035" xr:uid="{00000000-0005-0000-0000-0000C4110000}"/>
    <cellStyle name="SAPBEXresItem 2 2" xfId="2036" xr:uid="{00000000-0005-0000-0000-0000C5110000}"/>
    <cellStyle name="SAPBEXresItem 2 2 2" xfId="2037" xr:uid="{00000000-0005-0000-0000-0000C6110000}"/>
    <cellStyle name="SAPBEXresItem 2 3" xfId="3876" xr:uid="{00000000-0005-0000-0000-0000C7110000}"/>
    <cellStyle name="SAPBEXresItem 3" xfId="2038" xr:uid="{00000000-0005-0000-0000-0000C8110000}"/>
    <cellStyle name="SAPBEXresItem 4" xfId="2039" xr:uid="{00000000-0005-0000-0000-0000C9110000}"/>
    <cellStyle name="SAPBEXresItem 5" xfId="2040" xr:uid="{00000000-0005-0000-0000-0000CA110000}"/>
    <cellStyle name="SAPBEXresItem 6" xfId="2041" xr:uid="{00000000-0005-0000-0000-0000CB110000}"/>
    <cellStyle name="SAPBEXresItem 7" xfId="2042" xr:uid="{00000000-0005-0000-0000-0000CC110000}"/>
    <cellStyle name="SAPBEXresItem 8" xfId="2043" xr:uid="{00000000-0005-0000-0000-0000CD110000}"/>
    <cellStyle name="SAPBEXresItem 9" xfId="2044" xr:uid="{00000000-0005-0000-0000-0000CE110000}"/>
    <cellStyle name="SAPBEXresItem_valor justo.junio2010" xfId="3208" xr:uid="{00000000-0005-0000-0000-0000CF110000}"/>
    <cellStyle name="SAPBEXresItemX" xfId="2045" xr:uid="{00000000-0005-0000-0000-0000D0110000}"/>
    <cellStyle name="SAPBEXresItemX 10" xfId="2046" xr:uid="{00000000-0005-0000-0000-0000D1110000}"/>
    <cellStyle name="SAPBEXresItemX 11" xfId="2047" xr:uid="{00000000-0005-0000-0000-0000D2110000}"/>
    <cellStyle name="SAPBEXresItemX 12" xfId="3758" xr:uid="{00000000-0005-0000-0000-0000D3110000}"/>
    <cellStyle name="SAPBEXresItemX 13" xfId="3806" xr:uid="{00000000-0005-0000-0000-0000D4110000}"/>
    <cellStyle name="SAPBEXresItemX 2" xfId="2048" xr:uid="{00000000-0005-0000-0000-0000D5110000}"/>
    <cellStyle name="SAPBEXresItemX 2 2" xfId="2049" xr:uid="{00000000-0005-0000-0000-0000D6110000}"/>
    <cellStyle name="SAPBEXresItemX 2 2 2" xfId="2050" xr:uid="{00000000-0005-0000-0000-0000D7110000}"/>
    <cellStyle name="SAPBEXresItemX 2 3" xfId="3877" xr:uid="{00000000-0005-0000-0000-0000D8110000}"/>
    <cellStyle name="SAPBEXresItemX 3" xfId="2051" xr:uid="{00000000-0005-0000-0000-0000D9110000}"/>
    <cellStyle name="SAPBEXresItemX 4" xfId="2052" xr:uid="{00000000-0005-0000-0000-0000DA110000}"/>
    <cellStyle name="SAPBEXresItemX 5" xfId="2053" xr:uid="{00000000-0005-0000-0000-0000DB110000}"/>
    <cellStyle name="SAPBEXresItemX 6" xfId="2054" xr:uid="{00000000-0005-0000-0000-0000DC110000}"/>
    <cellStyle name="SAPBEXresItemX 7" xfId="2055" xr:uid="{00000000-0005-0000-0000-0000DD110000}"/>
    <cellStyle name="SAPBEXresItemX 8" xfId="2056" xr:uid="{00000000-0005-0000-0000-0000DE110000}"/>
    <cellStyle name="SAPBEXresItemX 9" xfId="2057" xr:uid="{00000000-0005-0000-0000-0000DF110000}"/>
    <cellStyle name="SAPBEXresItemX_valor justo.junio2010" xfId="3209" xr:uid="{00000000-0005-0000-0000-0000E0110000}"/>
    <cellStyle name="SAPBEXstdData" xfId="174" xr:uid="{00000000-0005-0000-0000-0000E1110000}"/>
    <cellStyle name="SAPBEXstdData 10" xfId="2058" xr:uid="{00000000-0005-0000-0000-0000E2110000}"/>
    <cellStyle name="SAPBEXstdData 10 2" xfId="3210" xr:uid="{00000000-0005-0000-0000-0000E3110000}"/>
    <cellStyle name="SAPBEXstdData 11" xfId="2059" xr:uid="{00000000-0005-0000-0000-0000E4110000}"/>
    <cellStyle name="SAPBEXstdData 11 2" xfId="3211" xr:uid="{00000000-0005-0000-0000-0000E5110000}"/>
    <cellStyle name="SAPBEXstdData 12" xfId="2060" xr:uid="{00000000-0005-0000-0000-0000E6110000}"/>
    <cellStyle name="SAPBEXstdData 12 2" xfId="3212" xr:uid="{00000000-0005-0000-0000-0000E7110000}"/>
    <cellStyle name="SAPBEXstdData 13" xfId="2061" xr:uid="{00000000-0005-0000-0000-0000E8110000}"/>
    <cellStyle name="SAPBEXstdData 13 2" xfId="3213" xr:uid="{00000000-0005-0000-0000-0000E9110000}"/>
    <cellStyle name="SAPBEXstdData 14" xfId="2062" xr:uid="{00000000-0005-0000-0000-0000EA110000}"/>
    <cellStyle name="SAPBEXstdData 14 2" xfId="3214" xr:uid="{00000000-0005-0000-0000-0000EB110000}"/>
    <cellStyle name="SAPBEXstdData 15" xfId="2063" xr:uid="{00000000-0005-0000-0000-0000EC110000}"/>
    <cellStyle name="SAPBEXstdData 15 2" xfId="3215" xr:uid="{00000000-0005-0000-0000-0000ED110000}"/>
    <cellStyle name="SAPBEXstdData 16" xfId="2064" xr:uid="{00000000-0005-0000-0000-0000EE110000}"/>
    <cellStyle name="SAPBEXstdData 16 2" xfId="3216" xr:uid="{00000000-0005-0000-0000-0000EF110000}"/>
    <cellStyle name="SAPBEXstdData 17" xfId="3759" xr:uid="{00000000-0005-0000-0000-0000F0110000}"/>
    <cellStyle name="SAPBEXstdData 18" xfId="3769" xr:uid="{00000000-0005-0000-0000-0000F1110000}"/>
    <cellStyle name="SAPBEXstdData 19" xfId="3804" xr:uid="{00000000-0005-0000-0000-0000F2110000}"/>
    <cellStyle name="SAPBEXstdData 2" xfId="2065" xr:uid="{00000000-0005-0000-0000-0000F3110000}"/>
    <cellStyle name="SAPBEXstdData 2 2" xfId="2066" xr:uid="{00000000-0005-0000-0000-0000F4110000}"/>
    <cellStyle name="SAPBEXstdData 2 2 2" xfId="2067" xr:uid="{00000000-0005-0000-0000-0000F5110000}"/>
    <cellStyle name="SAPBEXstdData 2 2 2 2" xfId="3218" xr:uid="{00000000-0005-0000-0000-0000F6110000}"/>
    <cellStyle name="SAPBEXstdData 2 3" xfId="3217" xr:uid="{00000000-0005-0000-0000-0000F7110000}"/>
    <cellStyle name="SAPBEXstdData 2 4" xfId="3800" xr:uid="{00000000-0005-0000-0000-0000F8110000}"/>
    <cellStyle name="SAPBEXstdData 3" xfId="2068" xr:uid="{00000000-0005-0000-0000-0000F9110000}"/>
    <cellStyle name="SAPBEXstdData 3 2" xfId="3219" xr:uid="{00000000-0005-0000-0000-0000FA110000}"/>
    <cellStyle name="SAPBEXstdData 3 3" xfId="3900" xr:uid="{00000000-0005-0000-0000-0000FB110000}"/>
    <cellStyle name="SAPBEXstdData 4" xfId="2069" xr:uid="{00000000-0005-0000-0000-0000FC110000}"/>
    <cellStyle name="SAPBEXstdData 4 2" xfId="3220" xr:uid="{00000000-0005-0000-0000-0000FD110000}"/>
    <cellStyle name="SAPBEXstdData 4 3" xfId="3984" xr:uid="{00000000-0005-0000-0000-0000FE110000}"/>
    <cellStyle name="SAPBEXstdData 5" xfId="2070" xr:uid="{00000000-0005-0000-0000-0000FF110000}"/>
    <cellStyle name="SAPBEXstdData 5 2" xfId="3221" xr:uid="{00000000-0005-0000-0000-000000120000}"/>
    <cellStyle name="SAPBEXstdData 6" xfId="2071" xr:uid="{00000000-0005-0000-0000-000001120000}"/>
    <cellStyle name="SAPBEXstdData 6 2" xfId="3222" xr:uid="{00000000-0005-0000-0000-000002120000}"/>
    <cellStyle name="SAPBEXstdData 7" xfId="2072" xr:uid="{00000000-0005-0000-0000-000003120000}"/>
    <cellStyle name="SAPBEXstdData 7 2" xfId="3223" xr:uid="{00000000-0005-0000-0000-000004120000}"/>
    <cellStyle name="SAPBEXstdData 8" xfId="2073" xr:uid="{00000000-0005-0000-0000-000005120000}"/>
    <cellStyle name="SAPBEXstdData 8 2" xfId="3224" xr:uid="{00000000-0005-0000-0000-000006120000}"/>
    <cellStyle name="SAPBEXstdData 9" xfId="2074" xr:uid="{00000000-0005-0000-0000-000007120000}"/>
    <cellStyle name="SAPBEXstdData 9 2" xfId="3225" xr:uid="{00000000-0005-0000-0000-000008120000}"/>
    <cellStyle name="SAPBEXstdData_gxaccion, 68" xfId="2075" xr:uid="{00000000-0005-0000-0000-000009120000}"/>
    <cellStyle name="SAPBEXstdDataEmph" xfId="2076" xr:uid="{00000000-0005-0000-0000-00000A120000}"/>
    <cellStyle name="SAPBEXstdDataEmph 10" xfId="2077" xr:uid="{00000000-0005-0000-0000-00000B120000}"/>
    <cellStyle name="SAPBEXstdDataEmph 10 2" xfId="3226" xr:uid="{00000000-0005-0000-0000-00000C120000}"/>
    <cellStyle name="SAPBEXstdDataEmph 11" xfId="2078" xr:uid="{00000000-0005-0000-0000-00000D120000}"/>
    <cellStyle name="SAPBEXstdDataEmph 11 2" xfId="3227" xr:uid="{00000000-0005-0000-0000-00000E120000}"/>
    <cellStyle name="SAPBEXstdDataEmph 12" xfId="3760" xr:uid="{00000000-0005-0000-0000-00000F120000}"/>
    <cellStyle name="SAPBEXstdDataEmph 13" xfId="3796" xr:uid="{00000000-0005-0000-0000-000010120000}"/>
    <cellStyle name="SAPBEXstdDataEmph 14" xfId="3818" xr:uid="{00000000-0005-0000-0000-000011120000}"/>
    <cellStyle name="SAPBEXstdDataEmph 2" xfId="2079" xr:uid="{00000000-0005-0000-0000-000012120000}"/>
    <cellStyle name="SAPBEXstdDataEmph 2 2" xfId="2080" xr:uid="{00000000-0005-0000-0000-000013120000}"/>
    <cellStyle name="SAPBEXstdDataEmph 2 2 2" xfId="2081" xr:uid="{00000000-0005-0000-0000-000014120000}"/>
    <cellStyle name="SAPBEXstdDataEmph 2 2 2 2" xfId="3229" xr:uid="{00000000-0005-0000-0000-000015120000}"/>
    <cellStyle name="SAPBEXstdDataEmph 2 3" xfId="3228" xr:uid="{00000000-0005-0000-0000-000016120000}"/>
    <cellStyle name="SAPBEXstdDataEmph 2 4" xfId="3878" xr:uid="{00000000-0005-0000-0000-000017120000}"/>
    <cellStyle name="SAPBEXstdDataEmph 3" xfId="2082" xr:uid="{00000000-0005-0000-0000-000018120000}"/>
    <cellStyle name="SAPBEXstdDataEmph 3 2" xfId="3230" xr:uid="{00000000-0005-0000-0000-000019120000}"/>
    <cellStyle name="SAPBEXstdDataEmph 4" xfId="2083" xr:uid="{00000000-0005-0000-0000-00001A120000}"/>
    <cellStyle name="SAPBEXstdDataEmph 4 2" xfId="3231" xr:uid="{00000000-0005-0000-0000-00001B120000}"/>
    <cellStyle name="SAPBEXstdDataEmph 5" xfId="2084" xr:uid="{00000000-0005-0000-0000-00001C120000}"/>
    <cellStyle name="SAPBEXstdDataEmph 5 2" xfId="3232" xr:uid="{00000000-0005-0000-0000-00001D120000}"/>
    <cellStyle name="SAPBEXstdDataEmph 6" xfId="2085" xr:uid="{00000000-0005-0000-0000-00001E120000}"/>
    <cellStyle name="SAPBEXstdDataEmph 6 2" xfId="3233" xr:uid="{00000000-0005-0000-0000-00001F120000}"/>
    <cellStyle name="SAPBEXstdDataEmph 7" xfId="2086" xr:uid="{00000000-0005-0000-0000-000020120000}"/>
    <cellStyle name="SAPBEXstdDataEmph 7 2" xfId="3234" xr:uid="{00000000-0005-0000-0000-000021120000}"/>
    <cellStyle name="SAPBEXstdDataEmph 8" xfId="2087" xr:uid="{00000000-0005-0000-0000-000022120000}"/>
    <cellStyle name="SAPBEXstdDataEmph 8 2" xfId="3235" xr:uid="{00000000-0005-0000-0000-000023120000}"/>
    <cellStyle name="SAPBEXstdDataEmph 9" xfId="2088" xr:uid="{00000000-0005-0000-0000-000024120000}"/>
    <cellStyle name="SAPBEXstdDataEmph 9 2" xfId="3236" xr:uid="{00000000-0005-0000-0000-000025120000}"/>
    <cellStyle name="SAPBEXstdDataEmph_valor justo.junio2010" xfId="3237" xr:uid="{00000000-0005-0000-0000-000026120000}"/>
    <cellStyle name="SAPBEXstdItem" xfId="2089" xr:uid="{00000000-0005-0000-0000-000027120000}"/>
    <cellStyle name="SAPBEXstdItem 10" xfId="2090" xr:uid="{00000000-0005-0000-0000-000028120000}"/>
    <cellStyle name="SAPBEXstdItem 10 2" xfId="3238" xr:uid="{00000000-0005-0000-0000-000029120000}"/>
    <cellStyle name="SAPBEXstdItem 10 3" xfId="3692" xr:uid="{00000000-0005-0000-0000-00002A120000}"/>
    <cellStyle name="SAPBEXstdItem 10 4" xfId="3477" xr:uid="{00000000-0005-0000-0000-00002B120000}"/>
    <cellStyle name="SAPBEXstdItem 10 5" xfId="3901" xr:uid="{00000000-0005-0000-0000-00002C120000}"/>
    <cellStyle name="SAPBEXstdItem 11" xfId="2091" xr:uid="{00000000-0005-0000-0000-00002D120000}"/>
    <cellStyle name="SAPBEXstdItem 11 2" xfId="3239" xr:uid="{00000000-0005-0000-0000-00002E120000}"/>
    <cellStyle name="SAPBEXstdItem 11 3" xfId="3693" xr:uid="{00000000-0005-0000-0000-00002F120000}"/>
    <cellStyle name="SAPBEXstdItem 11 4" xfId="3478" xr:uid="{00000000-0005-0000-0000-000030120000}"/>
    <cellStyle name="SAPBEXstdItem 11 5" xfId="3902" xr:uid="{00000000-0005-0000-0000-000031120000}"/>
    <cellStyle name="SAPBEXstdItem 12" xfId="2092" xr:uid="{00000000-0005-0000-0000-000032120000}"/>
    <cellStyle name="SAPBEXstdItem 12 2" xfId="3240" xr:uid="{00000000-0005-0000-0000-000033120000}"/>
    <cellStyle name="SAPBEXstdItem 13" xfId="2093" xr:uid="{00000000-0005-0000-0000-000034120000}"/>
    <cellStyle name="SAPBEXstdItem 13 2" xfId="3241" xr:uid="{00000000-0005-0000-0000-000035120000}"/>
    <cellStyle name="SAPBEXstdItem 14" xfId="3761" xr:uid="{00000000-0005-0000-0000-000036120000}"/>
    <cellStyle name="SAPBEXstdItem 15" xfId="3767" xr:uid="{00000000-0005-0000-0000-000037120000}"/>
    <cellStyle name="SAPBEXstdItem 16" xfId="3820" xr:uid="{00000000-0005-0000-0000-000038120000}"/>
    <cellStyle name="SAPBEXstdItem 2" xfId="2094" xr:uid="{00000000-0005-0000-0000-000039120000}"/>
    <cellStyle name="SAPBEXstdItem 2 2" xfId="2095" xr:uid="{00000000-0005-0000-0000-00003A120000}"/>
    <cellStyle name="SAPBEXstdItem 2 2 2" xfId="2096" xr:uid="{00000000-0005-0000-0000-00003B120000}"/>
    <cellStyle name="SAPBEXstdItem 2 2 2 2" xfId="3243" xr:uid="{00000000-0005-0000-0000-00003C120000}"/>
    <cellStyle name="SAPBEXstdItem 2 3" xfId="3242" xr:uid="{00000000-0005-0000-0000-00003D120000}"/>
    <cellStyle name="SAPBEXstdItem 2 4" xfId="3801" xr:uid="{00000000-0005-0000-0000-00003E120000}"/>
    <cellStyle name="SAPBEXstdItem 2 5" xfId="3903" xr:uid="{00000000-0005-0000-0000-00003F120000}"/>
    <cellStyle name="SAPBEXstdItem 3" xfId="2097" xr:uid="{00000000-0005-0000-0000-000040120000}"/>
    <cellStyle name="SAPBEXstdItem 3 2" xfId="3244" xr:uid="{00000000-0005-0000-0000-000041120000}"/>
    <cellStyle name="SAPBEXstdItem 3 3" xfId="3904" xr:uid="{00000000-0005-0000-0000-000042120000}"/>
    <cellStyle name="SAPBEXstdItem 4" xfId="2098" xr:uid="{00000000-0005-0000-0000-000043120000}"/>
    <cellStyle name="SAPBEXstdItem 4 2" xfId="3245" xr:uid="{00000000-0005-0000-0000-000044120000}"/>
    <cellStyle name="SAPBEXstdItem 4 3" xfId="3905" xr:uid="{00000000-0005-0000-0000-000045120000}"/>
    <cellStyle name="SAPBEXstdItem 5" xfId="2099" xr:uid="{00000000-0005-0000-0000-000046120000}"/>
    <cellStyle name="SAPBEXstdItem 5 2" xfId="3246" xr:uid="{00000000-0005-0000-0000-000047120000}"/>
    <cellStyle name="SAPBEXstdItem 5 3" xfId="3906" xr:uid="{00000000-0005-0000-0000-000048120000}"/>
    <cellStyle name="SAPBEXstdItem 6" xfId="2100" xr:uid="{00000000-0005-0000-0000-000049120000}"/>
    <cellStyle name="SAPBEXstdItem 6 2" xfId="3247" xr:uid="{00000000-0005-0000-0000-00004A120000}"/>
    <cellStyle name="SAPBEXstdItem 6 3" xfId="3907" xr:uid="{00000000-0005-0000-0000-00004B120000}"/>
    <cellStyle name="SAPBEXstdItem 7" xfId="2101" xr:uid="{00000000-0005-0000-0000-00004C120000}"/>
    <cellStyle name="SAPBEXstdItem 7 2" xfId="3248" xr:uid="{00000000-0005-0000-0000-00004D120000}"/>
    <cellStyle name="SAPBEXstdItem 7 3" xfId="3694" xr:uid="{00000000-0005-0000-0000-00004E120000}"/>
    <cellStyle name="SAPBEXstdItem 7 4" xfId="3479" xr:uid="{00000000-0005-0000-0000-00004F120000}"/>
    <cellStyle name="SAPBEXstdItem 7 5" xfId="3908" xr:uid="{00000000-0005-0000-0000-000050120000}"/>
    <cellStyle name="SAPBEXstdItem 8" xfId="2102" xr:uid="{00000000-0005-0000-0000-000051120000}"/>
    <cellStyle name="SAPBEXstdItem 8 2" xfId="3249" xr:uid="{00000000-0005-0000-0000-000052120000}"/>
    <cellStyle name="SAPBEXstdItem 8 3" xfId="3695" xr:uid="{00000000-0005-0000-0000-000053120000}"/>
    <cellStyle name="SAPBEXstdItem 8 4" xfId="3480" xr:uid="{00000000-0005-0000-0000-000054120000}"/>
    <cellStyle name="SAPBEXstdItem 8 5" xfId="3909" xr:uid="{00000000-0005-0000-0000-000055120000}"/>
    <cellStyle name="SAPBEXstdItem 9" xfId="2103" xr:uid="{00000000-0005-0000-0000-000056120000}"/>
    <cellStyle name="SAPBEXstdItem 9 2" xfId="3250" xr:uid="{00000000-0005-0000-0000-000057120000}"/>
    <cellStyle name="SAPBEXstdItem 9 3" xfId="3696" xr:uid="{00000000-0005-0000-0000-000058120000}"/>
    <cellStyle name="SAPBEXstdItem 9 4" xfId="3481" xr:uid="{00000000-0005-0000-0000-000059120000}"/>
    <cellStyle name="SAPBEXstdItem 9 5" xfId="3910" xr:uid="{00000000-0005-0000-0000-00005A120000}"/>
    <cellStyle name="SAPBEXstdItem_gxaccion, 68" xfId="2104" xr:uid="{00000000-0005-0000-0000-00005B120000}"/>
    <cellStyle name="SAPBEXstdItemX" xfId="2105" xr:uid="{00000000-0005-0000-0000-00005C120000}"/>
    <cellStyle name="SAPBEXstdItemX 10" xfId="2106" xr:uid="{00000000-0005-0000-0000-00005D120000}"/>
    <cellStyle name="SAPBEXstdItemX 11" xfId="2107" xr:uid="{00000000-0005-0000-0000-00005E120000}"/>
    <cellStyle name="SAPBEXstdItemX 12" xfId="3762" xr:uid="{00000000-0005-0000-0000-00005F120000}"/>
    <cellStyle name="SAPBEXstdItemX 13" xfId="3816" xr:uid="{00000000-0005-0000-0000-000060120000}"/>
    <cellStyle name="SAPBEXstdItemX 2" xfId="2108" xr:uid="{00000000-0005-0000-0000-000061120000}"/>
    <cellStyle name="SAPBEXstdItemX 2 2" xfId="2109" xr:uid="{00000000-0005-0000-0000-000062120000}"/>
    <cellStyle name="SAPBEXstdItemX 2 2 2" xfId="2110" xr:uid="{00000000-0005-0000-0000-000063120000}"/>
    <cellStyle name="SAPBEXstdItemX 2 3" xfId="3880" xr:uid="{00000000-0005-0000-0000-000064120000}"/>
    <cellStyle name="SAPBEXstdItemX 3" xfId="2111" xr:uid="{00000000-0005-0000-0000-000065120000}"/>
    <cellStyle name="SAPBEXstdItemX 4" xfId="2112" xr:uid="{00000000-0005-0000-0000-000066120000}"/>
    <cellStyle name="SAPBEXstdItemX 5" xfId="2113" xr:uid="{00000000-0005-0000-0000-000067120000}"/>
    <cellStyle name="SAPBEXstdItemX 6" xfId="2114" xr:uid="{00000000-0005-0000-0000-000068120000}"/>
    <cellStyle name="SAPBEXstdItemX 7" xfId="2115" xr:uid="{00000000-0005-0000-0000-000069120000}"/>
    <cellStyle name="SAPBEXstdItemX 8" xfId="2116" xr:uid="{00000000-0005-0000-0000-00006A120000}"/>
    <cellStyle name="SAPBEXstdItemX 9" xfId="2117" xr:uid="{00000000-0005-0000-0000-00006B120000}"/>
    <cellStyle name="SAPBEXstdItemX_valor justo.junio2010" xfId="3251" xr:uid="{00000000-0005-0000-0000-00006C120000}"/>
    <cellStyle name="SAPBEXtitle" xfId="2118" xr:uid="{00000000-0005-0000-0000-00006D120000}"/>
    <cellStyle name="SAPBEXtitle 10" xfId="2119" xr:uid="{00000000-0005-0000-0000-00006E120000}"/>
    <cellStyle name="SAPBEXtitle 11" xfId="2120" xr:uid="{00000000-0005-0000-0000-00006F120000}"/>
    <cellStyle name="SAPBEXtitle 12" xfId="3763" xr:uid="{00000000-0005-0000-0000-000070120000}"/>
    <cellStyle name="SAPBEXtitle 13" xfId="3797" xr:uid="{00000000-0005-0000-0000-000071120000}"/>
    <cellStyle name="SAPBEXtitle 2" xfId="2121" xr:uid="{00000000-0005-0000-0000-000072120000}"/>
    <cellStyle name="SAPBEXtitle 2 2" xfId="2122" xr:uid="{00000000-0005-0000-0000-000073120000}"/>
    <cellStyle name="SAPBEXtitle 2 2 2" xfId="2123" xr:uid="{00000000-0005-0000-0000-000074120000}"/>
    <cellStyle name="SAPBEXtitle 2 3" xfId="3881" xr:uid="{00000000-0005-0000-0000-000075120000}"/>
    <cellStyle name="SAPBEXtitle 3" xfId="2124" xr:uid="{00000000-0005-0000-0000-000076120000}"/>
    <cellStyle name="SAPBEXtitle 4" xfId="2125" xr:uid="{00000000-0005-0000-0000-000077120000}"/>
    <cellStyle name="SAPBEXtitle 5" xfId="2126" xr:uid="{00000000-0005-0000-0000-000078120000}"/>
    <cellStyle name="SAPBEXtitle 6" xfId="2127" xr:uid="{00000000-0005-0000-0000-000079120000}"/>
    <cellStyle name="SAPBEXtitle 7" xfId="2128" xr:uid="{00000000-0005-0000-0000-00007A120000}"/>
    <cellStyle name="SAPBEXtitle 8" xfId="2129" xr:uid="{00000000-0005-0000-0000-00007B120000}"/>
    <cellStyle name="SAPBEXtitle 9" xfId="2130" xr:uid="{00000000-0005-0000-0000-00007C120000}"/>
    <cellStyle name="SAPBEXunassignedItem" xfId="2131" xr:uid="{00000000-0005-0000-0000-00007D120000}"/>
    <cellStyle name="SAPBEXunassignedItem 2" xfId="2132" xr:uid="{00000000-0005-0000-0000-00007E120000}"/>
    <cellStyle name="SAPBEXunassignedItem 3" xfId="2133" xr:uid="{00000000-0005-0000-0000-00007F120000}"/>
    <cellStyle name="SAPBEXunassignedItem 4" xfId="2134" xr:uid="{00000000-0005-0000-0000-000080120000}"/>
    <cellStyle name="SAPBEXunassignedItem 5" xfId="2135" xr:uid="{00000000-0005-0000-0000-000081120000}"/>
    <cellStyle name="SAPBEXunassignedItem 6" xfId="2136" xr:uid="{00000000-0005-0000-0000-000082120000}"/>
    <cellStyle name="SAPBEXunassignedItem 7" xfId="2137" xr:uid="{00000000-0005-0000-0000-000083120000}"/>
    <cellStyle name="SAPBEXunassignedItem 8" xfId="3838" xr:uid="{00000000-0005-0000-0000-000084120000}"/>
    <cellStyle name="SAPBEXundefined" xfId="2138" xr:uid="{00000000-0005-0000-0000-000085120000}"/>
    <cellStyle name="SAPBEXundefined 10" xfId="2139" xr:uid="{00000000-0005-0000-0000-000086120000}"/>
    <cellStyle name="SAPBEXundefined 10 2" xfId="3252" xr:uid="{00000000-0005-0000-0000-000087120000}"/>
    <cellStyle name="SAPBEXundefined 11" xfId="2140" xr:uid="{00000000-0005-0000-0000-000088120000}"/>
    <cellStyle name="SAPBEXundefined 11 2" xfId="3253" xr:uid="{00000000-0005-0000-0000-000089120000}"/>
    <cellStyle name="SAPBEXundefined 12" xfId="3764" xr:uid="{00000000-0005-0000-0000-00008A120000}"/>
    <cellStyle name="SAPBEXundefined 13" xfId="3798" xr:uid="{00000000-0005-0000-0000-00008B120000}"/>
    <cellStyle name="SAPBEXundefined 14" xfId="3808" xr:uid="{00000000-0005-0000-0000-00008C120000}"/>
    <cellStyle name="SAPBEXundefined 2" xfId="2141" xr:uid="{00000000-0005-0000-0000-00008D120000}"/>
    <cellStyle name="SAPBEXundefined 2 2" xfId="2142" xr:uid="{00000000-0005-0000-0000-00008E120000}"/>
    <cellStyle name="SAPBEXundefined 2 2 2" xfId="2143" xr:uid="{00000000-0005-0000-0000-00008F120000}"/>
    <cellStyle name="SAPBEXundefined 2 2 2 2" xfId="3255" xr:uid="{00000000-0005-0000-0000-000090120000}"/>
    <cellStyle name="SAPBEXundefined 2 3" xfId="3254" xr:uid="{00000000-0005-0000-0000-000091120000}"/>
    <cellStyle name="SAPBEXundefined 2 4" xfId="3882" xr:uid="{00000000-0005-0000-0000-000092120000}"/>
    <cellStyle name="SAPBEXundefined 3" xfId="2144" xr:uid="{00000000-0005-0000-0000-000093120000}"/>
    <cellStyle name="SAPBEXundefined 3 2" xfId="3256" xr:uid="{00000000-0005-0000-0000-000094120000}"/>
    <cellStyle name="SAPBEXundefined 4" xfId="2145" xr:uid="{00000000-0005-0000-0000-000095120000}"/>
    <cellStyle name="SAPBEXundefined 4 2" xfId="3257" xr:uid="{00000000-0005-0000-0000-000096120000}"/>
    <cellStyle name="SAPBEXundefined 5" xfId="2146" xr:uid="{00000000-0005-0000-0000-000097120000}"/>
    <cellStyle name="SAPBEXundefined 5 2" xfId="3258" xr:uid="{00000000-0005-0000-0000-000098120000}"/>
    <cellStyle name="SAPBEXundefined 6" xfId="2147" xr:uid="{00000000-0005-0000-0000-000099120000}"/>
    <cellStyle name="SAPBEXundefined 6 2" xfId="3259" xr:uid="{00000000-0005-0000-0000-00009A120000}"/>
    <cellStyle name="SAPBEXundefined 7" xfId="2148" xr:uid="{00000000-0005-0000-0000-00009B120000}"/>
    <cellStyle name="SAPBEXundefined 7 2" xfId="3260" xr:uid="{00000000-0005-0000-0000-00009C120000}"/>
    <cellStyle name="SAPBEXundefined 8" xfId="2149" xr:uid="{00000000-0005-0000-0000-00009D120000}"/>
    <cellStyle name="SAPBEXundefined 8 2" xfId="3261" xr:uid="{00000000-0005-0000-0000-00009E120000}"/>
    <cellStyle name="SAPBEXundefined 9" xfId="2150" xr:uid="{00000000-0005-0000-0000-00009F120000}"/>
    <cellStyle name="SAPBEXundefined 9 2" xfId="3262" xr:uid="{00000000-0005-0000-0000-0000A0120000}"/>
    <cellStyle name="SAPBEXundefined_valor justo.junio2010" xfId="3263" xr:uid="{00000000-0005-0000-0000-0000A1120000}"/>
    <cellStyle name="Sheet Title" xfId="2151" xr:uid="{00000000-0005-0000-0000-0000A2120000}"/>
    <cellStyle name="Standard_FORMA-1" xfId="2152" xr:uid="{00000000-0005-0000-0000-0000A3120000}"/>
    <cellStyle name="Suma" xfId="175" xr:uid="{00000000-0005-0000-0000-0000A4120000}"/>
    <cellStyle name="Suma 2" xfId="4165" xr:uid="{00000000-0005-0000-0000-0000A5120000}"/>
    <cellStyle name="Tekst obja?nienia" xfId="2153" xr:uid="{00000000-0005-0000-0000-0000A6120000}"/>
    <cellStyle name="Tekst objaśnienia" xfId="176" xr:uid="{00000000-0005-0000-0000-0000A7120000}"/>
    <cellStyle name="Tekst ostrze?enia" xfId="2154" xr:uid="{00000000-0005-0000-0000-0000A8120000}"/>
    <cellStyle name="Tekst ostrzeżenia" xfId="177" xr:uid="{00000000-0005-0000-0000-0000A9120000}"/>
    <cellStyle name="Texto de advertencia" xfId="3296" builtinId="11" customBuiltin="1"/>
    <cellStyle name="Texto de advertencia 10" xfId="2155" xr:uid="{00000000-0005-0000-0000-0000AB120000}"/>
    <cellStyle name="Texto de advertencia 10 2" xfId="2156" xr:uid="{00000000-0005-0000-0000-0000AC120000}"/>
    <cellStyle name="Texto de advertencia 10 3" xfId="2157" xr:uid="{00000000-0005-0000-0000-0000AD120000}"/>
    <cellStyle name="Texto de advertencia 10 4" xfId="2158" xr:uid="{00000000-0005-0000-0000-0000AE120000}"/>
    <cellStyle name="Texto de advertencia 10 5" xfId="2159" xr:uid="{00000000-0005-0000-0000-0000AF120000}"/>
    <cellStyle name="Texto de advertencia 10 6" xfId="3482" xr:uid="{00000000-0005-0000-0000-0000B0120000}"/>
    <cellStyle name="Texto de advertencia 10 7" xfId="3697" xr:uid="{00000000-0005-0000-0000-0000B1120000}"/>
    <cellStyle name="Texto de advertencia 10 8" xfId="3538" xr:uid="{00000000-0005-0000-0000-0000B2120000}"/>
    <cellStyle name="Texto de advertencia 10 9" xfId="4433" xr:uid="{00000000-0005-0000-0000-0000B3120000}"/>
    <cellStyle name="Texto de advertencia 11" xfId="2160" xr:uid="{00000000-0005-0000-0000-0000B4120000}"/>
    <cellStyle name="Texto de advertencia 12" xfId="2161" xr:uid="{00000000-0005-0000-0000-0000B5120000}"/>
    <cellStyle name="Texto de advertencia 12 2" xfId="4036" xr:uid="{00000000-0005-0000-0000-0000B6120000}"/>
    <cellStyle name="Texto de advertencia 13" xfId="2162" xr:uid="{00000000-0005-0000-0000-0000B7120000}"/>
    <cellStyle name="Texto de advertencia 14" xfId="2163" xr:uid="{00000000-0005-0000-0000-0000B8120000}"/>
    <cellStyle name="Texto de advertencia 15" xfId="178" xr:uid="{00000000-0005-0000-0000-0000B9120000}"/>
    <cellStyle name="Texto de advertencia 2" xfId="2164" xr:uid="{00000000-0005-0000-0000-0000BA120000}"/>
    <cellStyle name="Texto de advertencia 2 2" xfId="2165" xr:uid="{00000000-0005-0000-0000-0000BB120000}"/>
    <cellStyle name="Texto de advertencia 2 3" xfId="2166" xr:uid="{00000000-0005-0000-0000-0000BC120000}"/>
    <cellStyle name="Texto de advertencia 2 4" xfId="2167" xr:uid="{00000000-0005-0000-0000-0000BD120000}"/>
    <cellStyle name="Texto de advertencia 2 5" xfId="2168" xr:uid="{00000000-0005-0000-0000-0000BE120000}"/>
    <cellStyle name="Texto de advertencia 2 6" xfId="2169" xr:uid="{00000000-0005-0000-0000-0000BF120000}"/>
    <cellStyle name="Texto de advertencia 2 7" xfId="3698" xr:uid="{00000000-0005-0000-0000-0000C0120000}"/>
    <cellStyle name="Texto de advertencia 2 8" xfId="3985" xr:uid="{00000000-0005-0000-0000-0000C1120000}"/>
    <cellStyle name="Texto de advertencia 3" xfId="2170" xr:uid="{00000000-0005-0000-0000-0000C2120000}"/>
    <cellStyle name="Texto de advertencia 3 2" xfId="2171" xr:uid="{00000000-0005-0000-0000-0000C3120000}"/>
    <cellStyle name="Texto de advertencia 3 3" xfId="2172" xr:uid="{00000000-0005-0000-0000-0000C4120000}"/>
    <cellStyle name="Texto de advertencia 3 4" xfId="2173" xr:uid="{00000000-0005-0000-0000-0000C5120000}"/>
    <cellStyle name="Texto de advertencia 3 5" xfId="2174" xr:uid="{00000000-0005-0000-0000-0000C6120000}"/>
    <cellStyle name="Texto de advertencia 3 6" xfId="3699" xr:uid="{00000000-0005-0000-0000-0000C7120000}"/>
    <cellStyle name="Texto de advertencia 3 7" xfId="4166" xr:uid="{00000000-0005-0000-0000-0000C8120000}"/>
    <cellStyle name="Texto de advertencia 4" xfId="2175" xr:uid="{00000000-0005-0000-0000-0000C9120000}"/>
    <cellStyle name="Texto de advertencia 4 2" xfId="2176" xr:uid="{00000000-0005-0000-0000-0000CA120000}"/>
    <cellStyle name="Texto de advertencia 4 3" xfId="2177" xr:uid="{00000000-0005-0000-0000-0000CB120000}"/>
    <cellStyle name="Texto de advertencia 4 4" xfId="2178" xr:uid="{00000000-0005-0000-0000-0000CC120000}"/>
    <cellStyle name="Texto de advertencia 4 5" xfId="2179" xr:uid="{00000000-0005-0000-0000-0000CD120000}"/>
    <cellStyle name="Texto de advertencia 4 6" xfId="3700" xr:uid="{00000000-0005-0000-0000-0000CE120000}"/>
    <cellStyle name="Texto de advertencia 5" xfId="2180" xr:uid="{00000000-0005-0000-0000-0000CF120000}"/>
    <cellStyle name="Texto de advertencia 5 2" xfId="2181" xr:uid="{00000000-0005-0000-0000-0000D0120000}"/>
    <cellStyle name="Texto de advertencia 5 3" xfId="2182" xr:uid="{00000000-0005-0000-0000-0000D1120000}"/>
    <cellStyle name="Texto de advertencia 5 4" xfId="2183" xr:uid="{00000000-0005-0000-0000-0000D2120000}"/>
    <cellStyle name="Texto de advertencia 5 5" xfId="2184" xr:uid="{00000000-0005-0000-0000-0000D3120000}"/>
    <cellStyle name="Texto de advertencia 5 6" xfId="3701" xr:uid="{00000000-0005-0000-0000-0000D4120000}"/>
    <cellStyle name="Texto de advertencia 6" xfId="2185" xr:uid="{00000000-0005-0000-0000-0000D5120000}"/>
    <cellStyle name="Texto de advertencia 6 2" xfId="2186" xr:uid="{00000000-0005-0000-0000-0000D6120000}"/>
    <cellStyle name="Texto de advertencia 6 3" xfId="2187" xr:uid="{00000000-0005-0000-0000-0000D7120000}"/>
    <cellStyle name="Texto de advertencia 6 4" xfId="2188" xr:uid="{00000000-0005-0000-0000-0000D8120000}"/>
    <cellStyle name="Texto de advertencia 6 5" xfId="2189" xr:uid="{00000000-0005-0000-0000-0000D9120000}"/>
    <cellStyle name="Texto de advertencia 7" xfId="2190" xr:uid="{00000000-0005-0000-0000-0000DA120000}"/>
    <cellStyle name="Texto de advertencia 7 2" xfId="2191" xr:uid="{00000000-0005-0000-0000-0000DB120000}"/>
    <cellStyle name="Texto de advertencia 7 3" xfId="2192" xr:uid="{00000000-0005-0000-0000-0000DC120000}"/>
    <cellStyle name="Texto de advertencia 7 4" xfId="2193" xr:uid="{00000000-0005-0000-0000-0000DD120000}"/>
    <cellStyle name="Texto de advertencia 7 5" xfId="2194" xr:uid="{00000000-0005-0000-0000-0000DE120000}"/>
    <cellStyle name="Texto de advertencia 7 6" xfId="4167" xr:uid="{00000000-0005-0000-0000-0000DF120000}"/>
    <cellStyle name="Texto de advertencia 8" xfId="2195" xr:uid="{00000000-0005-0000-0000-0000E0120000}"/>
    <cellStyle name="Texto de advertencia 8 2" xfId="2196" xr:uid="{00000000-0005-0000-0000-0000E1120000}"/>
    <cellStyle name="Texto de advertencia 8 3" xfId="2197" xr:uid="{00000000-0005-0000-0000-0000E2120000}"/>
    <cellStyle name="Texto de advertencia 8 4" xfId="2198" xr:uid="{00000000-0005-0000-0000-0000E3120000}"/>
    <cellStyle name="Texto de advertencia 8 5" xfId="2199" xr:uid="{00000000-0005-0000-0000-0000E4120000}"/>
    <cellStyle name="Texto de advertencia 8 6" xfId="4234" xr:uid="{00000000-0005-0000-0000-0000E5120000}"/>
    <cellStyle name="Texto de advertencia 9" xfId="2200" xr:uid="{00000000-0005-0000-0000-0000E6120000}"/>
    <cellStyle name="Texto de advertencia 9 2" xfId="2201" xr:uid="{00000000-0005-0000-0000-0000E7120000}"/>
    <cellStyle name="Texto de advertencia 9 3" xfId="2202" xr:uid="{00000000-0005-0000-0000-0000E8120000}"/>
    <cellStyle name="Texto de advertencia 9 4" xfId="2203" xr:uid="{00000000-0005-0000-0000-0000E9120000}"/>
    <cellStyle name="Texto de advertencia 9 5" xfId="2204" xr:uid="{00000000-0005-0000-0000-0000EA120000}"/>
    <cellStyle name="Texto de advertencia 9 6" xfId="4324" xr:uid="{00000000-0005-0000-0000-0000EB120000}"/>
    <cellStyle name="Texto explicativo" xfId="3298" builtinId="53" customBuiltin="1"/>
    <cellStyle name="Texto explicativo 10" xfId="179" xr:uid="{00000000-0005-0000-0000-0000ED120000}"/>
    <cellStyle name="Texto explicativo 10 2" xfId="4435" xr:uid="{00000000-0005-0000-0000-0000EE120000}"/>
    <cellStyle name="Texto explicativo 11" xfId="4518" xr:uid="{00000000-0005-0000-0000-0000EF120000}"/>
    <cellStyle name="Texto explicativo 12" xfId="4037" xr:uid="{00000000-0005-0000-0000-0000F0120000}"/>
    <cellStyle name="Texto explicativo 2" xfId="2205" xr:uid="{00000000-0005-0000-0000-0000F1120000}"/>
    <cellStyle name="Texto explicativo 2 2" xfId="2206" xr:uid="{00000000-0005-0000-0000-0000F2120000}"/>
    <cellStyle name="Texto explicativo 2 3" xfId="3483" xr:uid="{00000000-0005-0000-0000-0000F3120000}"/>
    <cellStyle name="Texto explicativo 2 4" xfId="3539" xr:uid="{00000000-0005-0000-0000-0000F4120000}"/>
    <cellStyle name="Texto explicativo 3" xfId="2207" xr:uid="{00000000-0005-0000-0000-0000F5120000}"/>
    <cellStyle name="Texto explicativo 3 2" xfId="3484" xr:uid="{00000000-0005-0000-0000-0000F6120000}"/>
    <cellStyle name="Texto explicativo 3 3" xfId="4168" xr:uid="{00000000-0005-0000-0000-0000F7120000}"/>
    <cellStyle name="Texto explicativo 4" xfId="2208" xr:uid="{00000000-0005-0000-0000-0000F8120000}"/>
    <cellStyle name="Texto explicativo 5" xfId="2209" xr:uid="{00000000-0005-0000-0000-0000F9120000}"/>
    <cellStyle name="Texto explicativo 6" xfId="2210" xr:uid="{00000000-0005-0000-0000-0000FA120000}"/>
    <cellStyle name="Texto explicativo 7" xfId="2636" xr:uid="{00000000-0005-0000-0000-0000FB120000}"/>
    <cellStyle name="Texto explicativo 7 2" xfId="4169" xr:uid="{00000000-0005-0000-0000-0000FC120000}"/>
    <cellStyle name="Texto explicativo 8" xfId="2637" xr:uid="{00000000-0005-0000-0000-0000FD120000}"/>
    <cellStyle name="Texto explicativo 8 2" xfId="4236" xr:uid="{00000000-0005-0000-0000-0000FE120000}"/>
    <cellStyle name="Texto explicativo 9" xfId="2638" xr:uid="{00000000-0005-0000-0000-0000FF120000}"/>
    <cellStyle name="Texto explicativo 9 2" xfId="4325" xr:uid="{00000000-0005-0000-0000-000000130000}"/>
    <cellStyle name="Title" xfId="180" xr:uid="{00000000-0005-0000-0000-000001130000}"/>
    <cellStyle name="Título" xfId="3897" builtinId="15" customBuiltin="1"/>
    <cellStyle name="Título 1 10" xfId="2211" xr:uid="{00000000-0005-0000-0000-000003130000}"/>
    <cellStyle name="Título 1 10 2" xfId="2212" xr:uid="{00000000-0005-0000-0000-000004130000}"/>
    <cellStyle name="Título 1 10 3" xfId="2213" xr:uid="{00000000-0005-0000-0000-000005130000}"/>
    <cellStyle name="Título 1 10 4" xfId="2214" xr:uid="{00000000-0005-0000-0000-000006130000}"/>
    <cellStyle name="Título 1 10 5" xfId="2215" xr:uid="{00000000-0005-0000-0000-000007130000}"/>
    <cellStyle name="Título 1 10 6" xfId="3702" xr:uid="{00000000-0005-0000-0000-000008130000}"/>
    <cellStyle name="Título 1 10 7" xfId="3541" xr:uid="{00000000-0005-0000-0000-000009130000}"/>
    <cellStyle name="Título 1 11" xfId="2216" xr:uid="{00000000-0005-0000-0000-00000A130000}"/>
    <cellStyle name="Título 1 12" xfId="2217" xr:uid="{00000000-0005-0000-0000-00000B130000}"/>
    <cellStyle name="Título 1 13" xfId="2218" xr:uid="{00000000-0005-0000-0000-00000C130000}"/>
    <cellStyle name="Título 1 14" xfId="2219" xr:uid="{00000000-0005-0000-0000-00000D130000}"/>
    <cellStyle name="Título 1 2" xfId="2220" xr:uid="{00000000-0005-0000-0000-00000E130000}"/>
    <cellStyle name="Título 1 2 2" xfId="2221" xr:uid="{00000000-0005-0000-0000-00000F130000}"/>
    <cellStyle name="Título 1 2 3" xfId="2222" xr:uid="{00000000-0005-0000-0000-000010130000}"/>
    <cellStyle name="Título 1 2 4" xfId="2223" xr:uid="{00000000-0005-0000-0000-000011130000}"/>
    <cellStyle name="Título 1 2 5" xfId="2224" xr:uid="{00000000-0005-0000-0000-000012130000}"/>
    <cellStyle name="Título 1 2 6" xfId="2225" xr:uid="{00000000-0005-0000-0000-000013130000}"/>
    <cellStyle name="Título 1 3" xfId="2226" xr:uid="{00000000-0005-0000-0000-000014130000}"/>
    <cellStyle name="Título 1 3 2" xfId="2227" xr:uid="{00000000-0005-0000-0000-000015130000}"/>
    <cellStyle name="Título 1 3 3" xfId="2228" xr:uid="{00000000-0005-0000-0000-000016130000}"/>
    <cellStyle name="Título 1 3 4" xfId="2229" xr:uid="{00000000-0005-0000-0000-000017130000}"/>
    <cellStyle name="Título 1 3 5" xfId="2230" xr:uid="{00000000-0005-0000-0000-000018130000}"/>
    <cellStyle name="Título 1 3 6" xfId="4170" xr:uid="{00000000-0005-0000-0000-000019130000}"/>
    <cellStyle name="Título 1 4" xfId="2231" xr:uid="{00000000-0005-0000-0000-00001A130000}"/>
    <cellStyle name="Título 1 4 2" xfId="2232" xr:uid="{00000000-0005-0000-0000-00001B130000}"/>
    <cellStyle name="Título 1 4 3" xfId="2233" xr:uid="{00000000-0005-0000-0000-00001C130000}"/>
    <cellStyle name="Título 1 4 4" xfId="2234" xr:uid="{00000000-0005-0000-0000-00001D130000}"/>
    <cellStyle name="Título 1 4 5" xfId="2235" xr:uid="{00000000-0005-0000-0000-00001E130000}"/>
    <cellStyle name="Título 1 5" xfId="2236" xr:uid="{00000000-0005-0000-0000-00001F130000}"/>
    <cellStyle name="Título 1 5 2" xfId="2237" xr:uid="{00000000-0005-0000-0000-000020130000}"/>
    <cellStyle name="Título 1 5 3" xfId="2238" xr:uid="{00000000-0005-0000-0000-000021130000}"/>
    <cellStyle name="Título 1 5 4" xfId="2239" xr:uid="{00000000-0005-0000-0000-000022130000}"/>
    <cellStyle name="Título 1 5 5" xfId="2240" xr:uid="{00000000-0005-0000-0000-000023130000}"/>
    <cellStyle name="Título 1 6" xfId="2241" xr:uid="{00000000-0005-0000-0000-000024130000}"/>
    <cellStyle name="Título 1 6 2" xfId="2242" xr:uid="{00000000-0005-0000-0000-000025130000}"/>
    <cellStyle name="Título 1 6 3" xfId="2243" xr:uid="{00000000-0005-0000-0000-000026130000}"/>
    <cellStyle name="Título 1 6 4" xfId="2244" xr:uid="{00000000-0005-0000-0000-000027130000}"/>
    <cellStyle name="Título 1 6 5" xfId="2245" xr:uid="{00000000-0005-0000-0000-000028130000}"/>
    <cellStyle name="Título 1 6 6" xfId="4222" xr:uid="{00000000-0005-0000-0000-000029130000}"/>
    <cellStyle name="Título 1 7" xfId="2246" xr:uid="{00000000-0005-0000-0000-00002A130000}"/>
    <cellStyle name="Título 1 7 2" xfId="2247" xr:uid="{00000000-0005-0000-0000-00002B130000}"/>
    <cellStyle name="Título 1 7 3" xfId="2248" xr:uid="{00000000-0005-0000-0000-00002C130000}"/>
    <cellStyle name="Título 1 7 4" xfId="2249" xr:uid="{00000000-0005-0000-0000-00002D130000}"/>
    <cellStyle name="Título 1 7 5" xfId="2250" xr:uid="{00000000-0005-0000-0000-00002E130000}"/>
    <cellStyle name="Título 1 8" xfId="2251" xr:uid="{00000000-0005-0000-0000-00002F130000}"/>
    <cellStyle name="Título 1 8 2" xfId="2252" xr:uid="{00000000-0005-0000-0000-000030130000}"/>
    <cellStyle name="Título 1 8 3" xfId="2253" xr:uid="{00000000-0005-0000-0000-000031130000}"/>
    <cellStyle name="Título 1 8 4" xfId="2254" xr:uid="{00000000-0005-0000-0000-000032130000}"/>
    <cellStyle name="Título 1 8 5" xfId="2255" xr:uid="{00000000-0005-0000-0000-000033130000}"/>
    <cellStyle name="Título 1 9" xfId="2256" xr:uid="{00000000-0005-0000-0000-000034130000}"/>
    <cellStyle name="Título 1 9 2" xfId="2257" xr:uid="{00000000-0005-0000-0000-000035130000}"/>
    <cellStyle name="Título 1 9 3" xfId="2258" xr:uid="{00000000-0005-0000-0000-000036130000}"/>
    <cellStyle name="Título 1 9 4" xfId="2259" xr:uid="{00000000-0005-0000-0000-000037130000}"/>
    <cellStyle name="Título 1 9 5" xfId="2260" xr:uid="{00000000-0005-0000-0000-000038130000}"/>
    <cellStyle name="Título 10" xfId="2639" xr:uid="{00000000-0005-0000-0000-000039130000}"/>
    <cellStyle name="Título 11" xfId="2640" xr:uid="{00000000-0005-0000-0000-00003A130000}"/>
    <cellStyle name="Título 12" xfId="181" xr:uid="{00000000-0005-0000-0000-00003B130000}"/>
    <cellStyle name="Título 2" xfId="3286" builtinId="17" customBuiltin="1"/>
    <cellStyle name="Título 2 10" xfId="2261" xr:uid="{00000000-0005-0000-0000-00003D130000}"/>
    <cellStyle name="Título 2 10 2" xfId="2262" xr:uid="{00000000-0005-0000-0000-00003E130000}"/>
    <cellStyle name="Título 2 10 3" xfId="2263" xr:uid="{00000000-0005-0000-0000-00003F130000}"/>
    <cellStyle name="Título 2 10 4" xfId="2264" xr:uid="{00000000-0005-0000-0000-000040130000}"/>
    <cellStyle name="Título 2 10 5" xfId="2265" xr:uid="{00000000-0005-0000-0000-000041130000}"/>
    <cellStyle name="Título 2 10 6" xfId="3485" xr:uid="{00000000-0005-0000-0000-000042130000}"/>
    <cellStyle name="Título 2 10 7" xfId="3704" xr:uid="{00000000-0005-0000-0000-000043130000}"/>
    <cellStyle name="Título 2 10 8" xfId="3542" xr:uid="{00000000-0005-0000-0000-000044130000}"/>
    <cellStyle name="Título 2 11" xfId="2266" xr:uid="{00000000-0005-0000-0000-000045130000}"/>
    <cellStyle name="Título 2 12" xfId="2267" xr:uid="{00000000-0005-0000-0000-000046130000}"/>
    <cellStyle name="Título 2 13" xfId="2268" xr:uid="{00000000-0005-0000-0000-000047130000}"/>
    <cellStyle name="Título 2 14" xfId="2269" xr:uid="{00000000-0005-0000-0000-000048130000}"/>
    <cellStyle name="Título 2 15" xfId="183" xr:uid="{00000000-0005-0000-0000-000049130000}"/>
    <cellStyle name="Título 2 2" xfId="2270" xr:uid="{00000000-0005-0000-0000-00004A130000}"/>
    <cellStyle name="Título 2 2 2" xfId="2271" xr:uid="{00000000-0005-0000-0000-00004B130000}"/>
    <cellStyle name="Título 2 2 3" xfId="2272" xr:uid="{00000000-0005-0000-0000-00004C130000}"/>
    <cellStyle name="Título 2 2 4" xfId="2273" xr:uid="{00000000-0005-0000-0000-00004D130000}"/>
    <cellStyle name="Título 2 2 5" xfId="2274" xr:uid="{00000000-0005-0000-0000-00004E130000}"/>
    <cellStyle name="Título 2 2 6" xfId="2275" xr:uid="{00000000-0005-0000-0000-00004F130000}"/>
    <cellStyle name="Título 2 2 7" xfId="3705" xr:uid="{00000000-0005-0000-0000-000050130000}"/>
    <cellStyle name="Título 2 2 8" xfId="3986" xr:uid="{00000000-0005-0000-0000-000051130000}"/>
    <cellStyle name="Título 2 3" xfId="2276" xr:uid="{00000000-0005-0000-0000-000052130000}"/>
    <cellStyle name="Título 2 3 2" xfId="2277" xr:uid="{00000000-0005-0000-0000-000053130000}"/>
    <cellStyle name="Título 2 3 3" xfId="2278" xr:uid="{00000000-0005-0000-0000-000054130000}"/>
    <cellStyle name="Título 2 3 4" xfId="2279" xr:uid="{00000000-0005-0000-0000-000055130000}"/>
    <cellStyle name="Título 2 3 5" xfId="2280" xr:uid="{00000000-0005-0000-0000-000056130000}"/>
    <cellStyle name="Título 2 3 6" xfId="3706" xr:uid="{00000000-0005-0000-0000-000057130000}"/>
    <cellStyle name="Título 2 3 7" xfId="4171" xr:uid="{00000000-0005-0000-0000-000058130000}"/>
    <cellStyle name="Título 2 4" xfId="2281" xr:uid="{00000000-0005-0000-0000-000059130000}"/>
    <cellStyle name="Título 2 4 2" xfId="2282" xr:uid="{00000000-0005-0000-0000-00005A130000}"/>
    <cellStyle name="Título 2 4 3" xfId="2283" xr:uid="{00000000-0005-0000-0000-00005B130000}"/>
    <cellStyle name="Título 2 4 4" xfId="2284" xr:uid="{00000000-0005-0000-0000-00005C130000}"/>
    <cellStyle name="Título 2 4 5" xfId="2285" xr:uid="{00000000-0005-0000-0000-00005D130000}"/>
    <cellStyle name="Título 2 4 6" xfId="3707" xr:uid="{00000000-0005-0000-0000-00005E130000}"/>
    <cellStyle name="Título 2 5" xfId="2286" xr:uid="{00000000-0005-0000-0000-00005F130000}"/>
    <cellStyle name="Título 2 5 2" xfId="2287" xr:uid="{00000000-0005-0000-0000-000060130000}"/>
    <cellStyle name="Título 2 5 3" xfId="2288" xr:uid="{00000000-0005-0000-0000-000061130000}"/>
    <cellStyle name="Título 2 5 4" xfId="2289" xr:uid="{00000000-0005-0000-0000-000062130000}"/>
    <cellStyle name="Título 2 5 5" xfId="2290" xr:uid="{00000000-0005-0000-0000-000063130000}"/>
    <cellStyle name="Título 2 5 6" xfId="3708" xr:uid="{00000000-0005-0000-0000-000064130000}"/>
    <cellStyle name="Título 2 6" xfId="2291" xr:uid="{00000000-0005-0000-0000-000065130000}"/>
    <cellStyle name="Título 2 6 2" xfId="2292" xr:uid="{00000000-0005-0000-0000-000066130000}"/>
    <cellStyle name="Título 2 6 3" xfId="2293" xr:uid="{00000000-0005-0000-0000-000067130000}"/>
    <cellStyle name="Título 2 6 4" xfId="2294" xr:uid="{00000000-0005-0000-0000-000068130000}"/>
    <cellStyle name="Título 2 6 5" xfId="2295" xr:uid="{00000000-0005-0000-0000-000069130000}"/>
    <cellStyle name="Título 2 7" xfId="2296" xr:uid="{00000000-0005-0000-0000-00006A130000}"/>
    <cellStyle name="Título 2 7 2" xfId="2297" xr:uid="{00000000-0005-0000-0000-00006B130000}"/>
    <cellStyle name="Título 2 7 3" xfId="2298" xr:uid="{00000000-0005-0000-0000-00006C130000}"/>
    <cellStyle name="Título 2 7 4" xfId="2299" xr:uid="{00000000-0005-0000-0000-00006D130000}"/>
    <cellStyle name="Título 2 7 5" xfId="2300" xr:uid="{00000000-0005-0000-0000-00006E130000}"/>
    <cellStyle name="Título 2 7 6" xfId="4172" xr:uid="{00000000-0005-0000-0000-00006F130000}"/>
    <cellStyle name="Título 2 8" xfId="2301" xr:uid="{00000000-0005-0000-0000-000070130000}"/>
    <cellStyle name="Título 2 8 2" xfId="2302" xr:uid="{00000000-0005-0000-0000-000071130000}"/>
    <cellStyle name="Título 2 8 3" xfId="2303" xr:uid="{00000000-0005-0000-0000-000072130000}"/>
    <cellStyle name="Título 2 8 4" xfId="2304" xr:uid="{00000000-0005-0000-0000-000073130000}"/>
    <cellStyle name="Título 2 8 5" xfId="2305" xr:uid="{00000000-0005-0000-0000-000074130000}"/>
    <cellStyle name="Título 2 8 6" xfId="4223" xr:uid="{00000000-0005-0000-0000-000075130000}"/>
    <cellStyle name="Título 2 9" xfId="2306" xr:uid="{00000000-0005-0000-0000-000076130000}"/>
    <cellStyle name="Título 2 9 2" xfId="2307" xr:uid="{00000000-0005-0000-0000-000077130000}"/>
    <cellStyle name="Título 2 9 3" xfId="2308" xr:uid="{00000000-0005-0000-0000-000078130000}"/>
    <cellStyle name="Título 2 9 4" xfId="2309" xr:uid="{00000000-0005-0000-0000-000079130000}"/>
    <cellStyle name="Título 2 9 5" xfId="2310" xr:uid="{00000000-0005-0000-0000-00007A130000}"/>
    <cellStyle name="Título 2 9 6" xfId="4326" xr:uid="{00000000-0005-0000-0000-00007B130000}"/>
    <cellStyle name="Título 3" xfId="3287" builtinId="18" customBuiltin="1"/>
    <cellStyle name="Título 3 10" xfId="2311" xr:uid="{00000000-0005-0000-0000-00007D130000}"/>
    <cellStyle name="Título 3 10 2" xfId="2312" xr:uid="{00000000-0005-0000-0000-00007E130000}"/>
    <cellStyle name="Título 3 10 3" xfId="2313" xr:uid="{00000000-0005-0000-0000-00007F130000}"/>
    <cellStyle name="Título 3 10 4" xfId="2314" xr:uid="{00000000-0005-0000-0000-000080130000}"/>
    <cellStyle name="Título 3 10 5" xfId="2315" xr:uid="{00000000-0005-0000-0000-000081130000}"/>
    <cellStyle name="Título 3 10 6" xfId="3486" xr:uid="{00000000-0005-0000-0000-000082130000}"/>
    <cellStyle name="Título 3 10 7" xfId="3709" xr:uid="{00000000-0005-0000-0000-000083130000}"/>
    <cellStyle name="Título 3 10 8" xfId="3543" xr:uid="{00000000-0005-0000-0000-000084130000}"/>
    <cellStyle name="Título 3 11" xfId="2316" xr:uid="{00000000-0005-0000-0000-000085130000}"/>
    <cellStyle name="Título 3 12" xfId="2317" xr:uid="{00000000-0005-0000-0000-000086130000}"/>
    <cellStyle name="Título 3 13" xfId="2318" xr:uid="{00000000-0005-0000-0000-000087130000}"/>
    <cellStyle name="Título 3 14" xfId="2319" xr:uid="{00000000-0005-0000-0000-000088130000}"/>
    <cellStyle name="Título 3 15" xfId="184" xr:uid="{00000000-0005-0000-0000-000089130000}"/>
    <cellStyle name="Título 3 2" xfId="2320" xr:uid="{00000000-0005-0000-0000-00008A130000}"/>
    <cellStyle name="Título 3 2 2" xfId="2321" xr:uid="{00000000-0005-0000-0000-00008B130000}"/>
    <cellStyle name="Título 3 2 3" xfId="2322" xr:uid="{00000000-0005-0000-0000-00008C130000}"/>
    <cellStyle name="Título 3 2 4" xfId="2323" xr:uid="{00000000-0005-0000-0000-00008D130000}"/>
    <cellStyle name="Título 3 2 5" xfId="2324" xr:uid="{00000000-0005-0000-0000-00008E130000}"/>
    <cellStyle name="Título 3 2 6" xfId="2325" xr:uid="{00000000-0005-0000-0000-00008F130000}"/>
    <cellStyle name="Título 3 2 7" xfId="3710" xr:uid="{00000000-0005-0000-0000-000090130000}"/>
    <cellStyle name="Título 3 3" xfId="2326" xr:uid="{00000000-0005-0000-0000-000091130000}"/>
    <cellStyle name="Título 3 3 2" xfId="2327" xr:uid="{00000000-0005-0000-0000-000092130000}"/>
    <cellStyle name="Título 3 3 3" xfId="2328" xr:uid="{00000000-0005-0000-0000-000093130000}"/>
    <cellStyle name="Título 3 3 4" xfId="2329" xr:uid="{00000000-0005-0000-0000-000094130000}"/>
    <cellStyle name="Título 3 3 5" xfId="2330" xr:uid="{00000000-0005-0000-0000-000095130000}"/>
    <cellStyle name="Título 3 3 6" xfId="3711" xr:uid="{00000000-0005-0000-0000-000096130000}"/>
    <cellStyle name="Título 3 3 7" xfId="4173" xr:uid="{00000000-0005-0000-0000-000097130000}"/>
    <cellStyle name="Título 3 4" xfId="2331" xr:uid="{00000000-0005-0000-0000-000098130000}"/>
    <cellStyle name="Título 3 4 2" xfId="2332" xr:uid="{00000000-0005-0000-0000-000099130000}"/>
    <cellStyle name="Título 3 4 3" xfId="2333" xr:uid="{00000000-0005-0000-0000-00009A130000}"/>
    <cellStyle name="Título 3 4 4" xfId="2334" xr:uid="{00000000-0005-0000-0000-00009B130000}"/>
    <cellStyle name="Título 3 4 5" xfId="2335" xr:uid="{00000000-0005-0000-0000-00009C130000}"/>
    <cellStyle name="Título 3 4 6" xfId="3712" xr:uid="{00000000-0005-0000-0000-00009D130000}"/>
    <cellStyle name="Título 3 5" xfId="2336" xr:uid="{00000000-0005-0000-0000-00009E130000}"/>
    <cellStyle name="Título 3 5 2" xfId="2337" xr:uid="{00000000-0005-0000-0000-00009F130000}"/>
    <cellStyle name="Título 3 5 3" xfId="2338" xr:uid="{00000000-0005-0000-0000-0000A0130000}"/>
    <cellStyle name="Título 3 5 4" xfId="2339" xr:uid="{00000000-0005-0000-0000-0000A1130000}"/>
    <cellStyle name="Título 3 5 5" xfId="2340" xr:uid="{00000000-0005-0000-0000-0000A2130000}"/>
    <cellStyle name="Título 3 5 6" xfId="3713" xr:uid="{00000000-0005-0000-0000-0000A3130000}"/>
    <cellStyle name="Título 3 6" xfId="2341" xr:uid="{00000000-0005-0000-0000-0000A4130000}"/>
    <cellStyle name="Título 3 6 2" xfId="2342" xr:uid="{00000000-0005-0000-0000-0000A5130000}"/>
    <cellStyle name="Título 3 6 3" xfId="2343" xr:uid="{00000000-0005-0000-0000-0000A6130000}"/>
    <cellStyle name="Título 3 6 4" xfId="2344" xr:uid="{00000000-0005-0000-0000-0000A7130000}"/>
    <cellStyle name="Título 3 6 5" xfId="2345" xr:uid="{00000000-0005-0000-0000-0000A8130000}"/>
    <cellStyle name="Título 3 7" xfId="2346" xr:uid="{00000000-0005-0000-0000-0000A9130000}"/>
    <cellStyle name="Título 3 7 2" xfId="2347" xr:uid="{00000000-0005-0000-0000-0000AA130000}"/>
    <cellStyle name="Título 3 7 3" xfId="2348" xr:uid="{00000000-0005-0000-0000-0000AB130000}"/>
    <cellStyle name="Título 3 7 4" xfId="2349" xr:uid="{00000000-0005-0000-0000-0000AC130000}"/>
    <cellStyle name="Título 3 7 5" xfId="2350" xr:uid="{00000000-0005-0000-0000-0000AD130000}"/>
    <cellStyle name="Título 3 7 6" xfId="4174" xr:uid="{00000000-0005-0000-0000-0000AE130000}"/>
    <cellStyle name="Título 3 8" xfId="2351" xr:uid="{00000000-0005-0000-0000-0000AF130000}"/>
    <cellStyle name="Título 3 8 2" xfId="2352" xr:uid="{00000000-0005-0000-0000-0000B0130000}"/>
    <cellStyle name="Título 3 8 3" xfId="2353" xr:uid="{00000000-0005-0000-0000-0000B1130000}"/>
    <cellStyle name="Título 3 8 4" xfId="2354" xr:uid="{00000000-0005-0000-0000-0000B2130000}"/>
    <cellStyle name="Título 3 8 5" xfId="2355" xr:uid="{00000000-0005-0000-0000-0000B3130000}"/>
    <cellStyle name="Título 3 8 6" xfId="4224" xr:uid="{00000000-0005-0000-0000-0000B4130000}"/>
    <cellStyle name="Título 3 9" xfId="2356" xr:uid="{00000000-0005-0000-0000-0000B5130000}"/>
    <cellStyle name="Título 3 9 2" xfId="2357" xr:uid="{00000000-0005-0000-0000-0000B6130000}"/>
    <cellStyle name="Título 3 9 3" xfId="2358" xr:uid="{00000000-0005-0000-0000-0000B7130000}"/>
    <cellStyle name="Título 3 9 4" xfId="2359" xr:uid="{00000000-0005-0000-0000-0000B8130000}"/>
    <cellStyle name="Título 3 9 5" xfId="2360" xr:uid="{00000000-0005-0000-0000-0000B9130000}"/>
    <cellStyle name="Título 3 9 6" xfId="4327" xr:uid="{00000000-0005-0000-0000-0000BA130000}"/>
    <cellStyle name="Título 4" xfId="2641" xr:uid="{00000000-0005-0000-0000-0000BB130000}"/>
    <cellStyle name="Título 4 2" xfId="3714" xr:uid="{00000000-0005-0000-0000-0000BC130000}"/>
    <cellStyle name="Título 4 3" xfId="3540" xr:uid="{00000000-0005-0000-0000-0000BD130000}"/>
    <cellStyle name="Título 4 4" xfId="3487" xr:uid="{00000000-0005-0000-0000-0000BE130000}"/>
    <cellStyle name="Título 4 5" xfId="4423" xr:uid="{00000000-0005-0000-0000-0000BF130000}"/>
    <cellStyle name="Título 5" xfId="2642" xr:uid="{00000000-0005-0000-0000-0000C0130000}"/>
    <cellStyle name="Título 5 2" xfId="3488" xr:uid="{00000000-0005-0000-0000-0000C1130000}"/>
    <cellStyle name="Título 6" xfId="2643" xr:uid="{00000000-0005-0000-0000-0000C2130000}"/>
    <cellStyle name="Título 7" xfId="2644" xr:uid="{00000000-0005-0000-0000-0000C3130000}"/>
    <cellStyle name="Título 8" xfId="2645" xr:uid="{00000000-0005-0000-0000-0000C4130000}"/>
    <cellStyle name="Título 9" xfId="2646" xr:uid="{00000000-0005-0000-0000-0000C5130000}"/>
    <cellStyle name="Total" xfId="3299" builtinId="25" customBuiltin="1"/>
    <cellStyle name="Total 10" xfId="2361" xr:uid="{00000000-0005-0000-0000-0000C7130000}"/>
    <cellStyle name="Total 10 2" xfId="2362" xr:uid="{00000000-0005-0000-0000-0000C8130000}"/>
    <cellStyle name="Total 10 3" xfId="2363" xr:uid="{00000000-0005-0000-0000-0000C9130000}"/>
    <cellStyle name="Total 10 4" xfId="2364" xr:uid="{00000000-0005-0000-0000-0000CA130000}"/>
    <cellStyle name="Total 10 5" xfId="2365" xr:uid="{00000000-0005-0000-0000-0000CB130000}"/>
    <cellStyle name="Total 10 6" xfId="3715" xr:uid="{00000000-0005-0000-0000-0000CC130000}"/>
    <cellStyle name="Total 10 7" xfId="3544" xr:uid="{00000000-0005-0000-0000-0000CD130000}"/>
    <cellStyle name="Total 10 8" xfId="4436" xr:uid="{00000000-0005-0000-0000-0000CE130000}"/>
    <cellStyle name="Total 11" xfId="2366" xr:uid="{00000000-0005-0000-0000-0000CF130000}"/>
    <cellStyle name="Total 11 2" xfId="4520" xr:uid="{00000000-0005-0000-0000-0000D0130000}"/>
    <cellStyle name="Total 12" xfId="2367" xr:uid="{00000000-0005-0000-0000-0000D1130000}"/>
    <cellStyle name="Total 13" xfId="2368" xr:uid="{00000000-0005-0000-0000-0000D2130000}"/>
    <cellStyle name="Total 14" xfId="2369" xr:uid="{00000000-0005-0000-0000-0000D3130000}"/>
    <cellStyle name="Total 15" xfId="185" xr:uid="{00000000-0005-0000-0000-0000D4130000}"/>
    <cellStyle name="Total 16" xfId="3765" xr:uid="{00000000-0005-0000-0000-0000D5130000}"/>
    <cellStyle name="Total 2" xfId="2370" xr:uid="{00000000-0005-0000-0000-0000D6130000}"/>
    <cellStyle name="Total 2 2" xfId="2371" xr:uid="{00000000-0005-0000-0000-0000D7130000}"/>
    <cellStyle name="Total 2 3" xfId="2372" xr:uid="{00000000-0005-0000-0000-0000D8130000}"/>
    <cellStyle name="Total 2 4" xfId="2373" xr:uid="{00000000-0005-0000-0000-0000D9130000}"/>
    <cellStyle name="Total 2 5" xfId="2374" xr:uid="{00000000-0005-0000-0000-0000DA130000}"/>
    <cellStyle name="Total 2 6" xfId="2375" xr:uid="{00000000-0005-0000-0000-0000DB130000}"/>
    <cellStyle name="Total 2 7" xfId="3799" xr:uid="{00000000-0005-0000-0000-0000DC130000}"/>
    <cellStyle name="Total 3" xfId="2376" xr:uid="{00000000-0005-0000-0000-0000DD130000}"/>
    <cellStyle name="Total 3 2" xfId="2377" xr:uid="{00000000-0005-0000-0000-0000DE130000}"/>
    <cellStyle name="Total 3 3" xfId="2378" xr:uid="{00000000-0005-0000-0000-0000DF130000}"/>
    <cellStyle name="Total 3 4" xfId="2379" xr:uid="{00000000-0005-0000-0000-0000E0130000}"/>
    <cellStyle name="Total 3 5" xfId="2380" xr:uid="{00000000-0005-0000-0000-0000E1130000}"/>
    <cellStyle name="Total 3 6" xfId="4175" xr:uid="{00000000-0005-0000-0000-0000E2130000}"/>
    <cellStyle name="Total 4" xfId="2381" xr:uid="{00000000-0005-0000-0000-0000E3130000}"/>
    <cellStyle name="Total 4 2" xfId="2382" xr:uid="{00000000-0005-0000-0000-0000E4130000}"/>
    <cellStyle name="Total 4 3" xfId="2383" xr:uid="{00000000-0005-0000-0000-0000E5130000}"/>
    <cellStyle name="Total 4 4" xfId="2384" xr:uid="{00000000-0005-0000-0000-0000E6130000}"/>
    <cellStyle name="Total 4 5" xfId="2385" xr:uid="{00000000-0005-0000-0000-0000E7130000}"/>
    <cellStyle name="Total 4 6" xfId="4176" xr:uid="{00000000-0005-0000-0000-0000E8130000}"/>
    <cellStyle name="Total 5" xfId="2386" xr:uid="{00000000-0005-0000-0000-0000E9130000}"/>
    <cellStyle name="Total 5 2" xfId="2387" xr:uid="{00000000-0005-0000-0000-0000EA130000}"/>
    <cellStyle name="Total 5 3" xfId="2388" xr:uid="{00000000-0005-0000-0000-0000EB130000}"/>
    <cellStyle name="Total 5 4" xfId="2389" xr:uid="{00000000-0005-0000-0000-0000EC130000}"/>
    <cellStyle name="Total 5 5" xfId="2390" xr:uid="{00000000-0005-0000-0000-0000ED130000}"/>
    <cellStyle name="Total 5 6" xfId="4177" xr:uid="{00000000-0005-0000-0000-0000EE130000}"/>
    <cellStyle name="Total 6" xfId="2391" xr:uid="{00000000-0005-0000-0000-0000EF130000}"/>
    <cellStyle name="Total 6 2" xfId="2392" xr:uid="{00000000-0005-0000-0000-0000F0130000}"/>
    <cellStyle name="Total 6 3" xfId="2393" xr:uid="{00000000-0005-0000-0000-0000F1130000}"/>
    <cellStyle name="Total 6 4" xfId="2394" xr:uid="{00000000-0005-0000-0000-0000F2130000}"/>
    <cellStyle name="Total 6 5" xfId="2395" xr:uid="{00000000-0005-0000-0000-0000F3130000}"/>
    <cellStyle name="Total 6 6" xfId="4178" xr:uid="{00000000-0005-0000-0000-0000F4130000}"/>
    <cellStyle name="Total 7" xfId="2396" xr:uid="{00000000-0005-0000-0000-0000F5130000}"/>
    <cellStyle name="Total 7 2" xfId="2397" xr:uid="{00000000-0005-0000-0000-0000F6130000}"/>
    <cellStyle name="Total 7 3" xfId="2398" xr:uid="{00000000-0005-0000-0000-0000F7130000}"/>
    <cellStyle name="Total 7 4" xfId="2399" xr:uid="{00000000-0005-0000-0000-0000F8130000}"/>
    <cellStyle name="Total 7 5" xfId="2400" xr:uid="{00000000-0005-0000-0000-0000F9130000}"/>
    <cellStyle name="Total 7 6" xfId="4179" xr:uid="{00000000-0005-0000-0000-0000FA130000}"/>
    <cellStyle name="Total 8" xfId="2401" xr:uid="{00000000-0005-0000-0000-0000FB130000}"/>
    <cellStyle name="Total 8 2" xfId="2402" xr:uid="{00000000-0005-0000-0000-0000FC130000}"/>
    <cellStyle name="Total 8 3" xfId="2403" xr:uid="{00000000-0005-0000-0000-0000FD130000}"/>
    <cellStyle name="Total 8 4" xfId="2404" xr:uid="{00000000-0005-0000-0000-0000FE130000}"/>
    <cellStyle name="Total 8 5" xfId="2405" xr:uid="{00000000-0005-0000-0000-0000FF130000}"/>
    <cellStyle name="Total 8 6" xfId="4237" xr:uid="{00000000-0005-0000-0000-000000140000}"/>
    <cellStyle name="Total 9" xfId="2406" xr:uid="{00000000-0005-0000-0000-000001140000}"/>
    <cellStyle name="Total 9 2" xfId="2407" xr:uid="{00000000-0005-0000-0000-000002140000}"/>
    <cellStyle name="Total 9 3" xfId="2408" xr:uid="{00000000-0005-0000-0000-000003140000}"/>
    <cellStyle name="Total 9 4" xfId="2409" xr:uid="{00000000-0005-0000-0000-000004140000}"/>
    <cellStyle name="Total 9 5" xfId="2410" xr:uid="{00000000-0005-0000-0000-000005140000}"/>
    <cellStyle name="Total 9 6" xfId="4328" xr:uid="{00000000-0005-0000-0000-000006140000}"/>
    <cellStyle name="Tytu?" xfId="2411" xr:uid="{00000000-0005-0000-0000-000007140000}"/>
    <cellStyle name="Tytuł" xfId="186" xr:uid="{00000000-0005-0000-0000-000008140000}"/>
    <cellStyle name="Uwaga" xfId="187" xr:uid="{00000000-0005-0000-0000-000009140000}"/>
    <cellStyle name="Uwaga 2" xfId="4180" xr:uid="{00000000-0005-0000-0000-00000A140000}"/>
    <cellStyle name="Währung [0]_FBA-6" xfId="2412" xr:uid="{00000000-0005-0000-0000-00000B140000}"/>
    <cellStyle name="Währung_FBA-6" xfId="2413" xr:uid="{00000000-0005-0000-0000-00000C140000}"/>
    <cellStyle name="Warning Text" xfId="188" xr:uid="{00000000-0005-0000-0000-00000D140000}"/>
    <cellStyle name="Warning Text 2" xfId="2414" xr:uid="{00000000-0005-0000-0000-00000E140000}"/>
    <cellStyle name="Warning Text 3" xfId="2415" xr:uid="{00000000-0005-0000-0000-00000F140000}"/>
    <cellStyle name="Warning Text 4" xfId="2416" xr:uid="{00000000-0005-0000-0000-000010140000}"/>
    <cellStyle name="Warning Text 5" xfId="2417" xr:uid="{00000000-0005-0000-0000-000011140000}"/>
    <cellStyle name="Warning Text 6" xfId="2679" xr:uid="{00000000-0005-0000-0000-000012140000}"/>
    <cellStyle name="Z?e" xfId="2418" xr:uid="{00000000-0005-0000-0000-000013140000}"/>
    <cellStyle name="Złe" xfId="189" xr:uid="{00000000-0005-0000-0000-00001414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42" Type="http://schemas.openxmlformats.org/officeDocument/2006/relationships/externalLink" Target="externalLinks/externalLink14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externalLink" Target="externalLinks/externalLink9.xml"/><Relationship Id="rId40" Type="http://schemas.openxmlformats.org/officeDocument/2006/relationships/externalLink" Target="externalLinks/externalLink12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8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externalLink" Target="externalLinks/externalLink10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15</xdr:row>
      <xdr:rowOff>0</xdr:rowOff>
    </xdr:from>
    <xdr:ext cx="47625" cy="47625"/>
    <xdr:pic>
      <xdr:nvPicPr>
        <xdr:cNvPr id="170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2F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4330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15</xdr:row>
      <xdr:rowOff>0</xdr:rowOff>
    </xdr:from>
    <xdr:ext cx="47625" cy="47625"/>
    <xdr:pic>
      <xdr:nvPicPr>
        <xdr:cNvPr id="171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2F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74330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15</xdr:row>
      <xdr:rowOff>0</xdr:rowOff>
    </xdr:from>
    <xdr:ext cx="47625" cy="47625"/>
    <xdr:pic>
      <xdr:nvPicPr>
        <xdr:cNvPr id="172" name="BExUEZCSSJ7RN4J18I2NUIQR2FZS" hidden="1">
          <a:extLst>
            <a:ext uri="{FF2B5EF4-FFF2-40B4-BE49-F238E27FC236}">
              <a16:creationId xmlns:a16="http://schemas.microsoft.com/office/drawing/2014/main" id="{00000000-0008-0000-2F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3855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15</xdr:row>
      <xdr:rowOff>0</xdr:rowOff>
    </xdr:from>
    <xdr:ext cx="47625" cy="47625"/>
    <xdr:pic>
      <xdr:nvPicPr>
        <xdr:cNvPr id="173" name="BExS3JDQWF7U3F5JTEVOE16ASIYK" hidden="1">
          <a:extLst>
            <a:ext uri="{FF2B5EF4-FFF2-40B4-BE49-F238E27FC236}">
              <a16:creationId xmlns:a16="http://schemas.microsoft.com/office/drawing/2014/main" id="{00000000-0008-0000-2F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83855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176" name="BEx3S80D4F5ZEPDLFRRQD7QRM0PA">
          <a:extLst>
            <a:ext uri="{FF2B5EF4-FFF2-40B4-BE49-F238E27FC236}">
              <a16:creationId xmlns:a16="http://schemas.microsoft.com/office/drawing/2014/main" id="{00000000-0008-0000-2F00-0000B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177" name="BExMGJ3L4KCBTPKFMOC3YC84WGQG">
          <a:extLst>
            <a:ext uri="{FF2B5EF4-FFF2-40B4-BE49-F238E27FC236}">
              <a16:creationId xmlns:a16="http://schemas.microsoft.com/office/drawing/2014/main" id="{00000000-0008-0000-2F00-0000B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178" name="BExKM7RCG84J2I702UU7NGT8GCO2">
          <a:extLst>
            <a:ext uri="{FF2B5EF4-FFF2-40B4-BE49-F238E27FC236}">
              <a16:creationId xmlns:a16="http://schemas.microsoft.com/office/drawing/2014/main" id="{00000000-0008-0000-2F00-0000B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179" name="BExKSRX2W9SYQQKBIAVBP1WTDZ5V">
          <a:extLst>
            <a:ext uri="{FF2B5EF4-FFF2-40B4-BE49-F238E27FC236}">
              <a16:creationId xmlns:a16="http://schemas.microsoft.com/office/drawing/2014/main" id="{00000000-0008-0000-2F00-0000B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180" name="BExOH20M7164UX5XR2J3ZPF4N9MD">
          <a:extLst>
            <a:ext uri="{FF2B5EF4-FFF2-40B4-BE49-F238E27FC236}">
              <a16:creationId xmlns:a16="http://schemas.microsoft.com/office/drawing/2014/main" id="{00000000-0008-0000-2F00-0000B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181" name="BEx3BS934NJINP3KIDJV7QIHITSF">
          <a:extLst>
            <a:ext uri="{FF2B5EF4-FFF2-40B4-BE49-F238E27FC236}">
              <a16:creationId xmlns:a16="http://schemas.microsoft.com/office/drawing/2014/main" id="{00000000-0008-0000-2F00-0000B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182" name="BExSHE2VGGMIQ2EB53DO49FIX0U9">
          <a:extLst>
            <a:ext uri="{FF2B5EF4-FFF2-40B4-BE49-F238E27FC236}">
              <a16:creationId xmlns:a16="http://schemas.microsoft.com/office/drawing/2014/main" id="{00000000-0008-0000-2F00-0000B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183" name="BExW4QWR8CHAVO6GL0WZ4EDBGOSA">
          <a:extLst>
            <a:ext uri="{FF2B5EF4-FFF2-40B4-BE49-F238E27FC236}">
              <a16:creationId xmlns:a16="http://schemas.microsoft.com/office/drawing/2014/main" id="{00000000-0008-0000-2F00-0000B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184" name="BEx7KBD7U34FESRNLYTMKDMY3T90">
          <a:extLst>
            <a:ext uri="{FF2B5EF4-FFF2-40B4-BE49-F238E27FC236}">
              <a16:creationId xmlns:a16="http://schemas.microsoft.com/office/drawing/2014/main" id="{00000000-0008-0000-2F00-0000B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185" name="BEx5GS3YSZDC515M0RKWEXBHDML7">
          <a:extLst>
            <a:ext uri="{FF2B5EF4-FFF2-40B4-BE49-F238E27FC236}">
              <a16:creationId xmlns:a16="http://schemas.microsoft.com/office/drawing/2014/main" id="{00000000-0008-0000-2F00-0000B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186" name="BExQ70RJBUE3MANLR5WOOYX7HBMC">
          <a:extLst>
            <a:ext uri="{FF2B5EF4-FFF2-40B4-BE49-F238E27FC236}">
              <a16:creationId xmlns:a16="http://schemas.microsoft.com/office/drawing/2014/main" id="{00000000-0008-0000-2F00-0000B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187" name="BEx1IL2ITBP5HPYZTGQNQ56LTOZ7">
          <a:extLst>
            <a:ext uri="{FF2B5EF4-FFF2-40B4-BE49-F238E27FC236}">
              <a16:creationId xmlns:a16="http://schemas.microsoft.com/office/drawing/2014/main" id="{00000000-0008-0000-2F00-0000B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188" name="BExIQFTE4HG314KDN8TO8VGG3V6A">
          <a:extLst>
            <a:ext uri="{FF2B5EF4-FFF2-40B4-BE49-F238E27FC236}">
              <a16:creationId xmlns:a16="http://schemas.microsoft.com/office/drawing/2014/main" id="{00000000-0008-0000-2F00-0000B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189" name="BExUC9NEBN86NIT2VT5KMCTZLARY">
          <a:extLst>
            <a:ext uri="{FF2B5EF4-FFF2-40B4-BE49-F238E27FC236}">
              <a16:creationId xmlns:a16="http://schemas.microsoft.com/office/drawing/2014/main" id="{00000000-0008-0000-2F00-0000B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190" name="BExQEL70272WBAY9L7IEF035V5UQ">
          <a:extLst>
            <a:ext uri="{FF2B5EF4-FFF2-40B4-BE49-F238E27FC236}">
              <a16:creationId xmlns:a16="http://schemas.microsoft.com/office/drawing/2014/main" id="{00000000-0008-0000-2F00-0000B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191" name="BEx7MCCF2IMQACLZGJNYQU1QND79">
          <a:extLst>
            <a:ext uri="{FF2B5EF4-FFF2-40B4-BE49-F238E27FC236}">
              <a16:creationId xmlns:a16="http://schemas.microsoft.com/office/drawing/2014/main" id="{00000000-0008-0000-2F00-0000B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215265"/>
          <a:ext cx="50800" cy="50800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15</xdr:row>
      <xdr:rowOff>0</xdr:rowOff>
    </xdr:from>
    <xdr:ext cx="47625" cy="47625"/>
    <xdr:pic>
      <xdr:nvPicPr>
        <xdr:cNvPr id="192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2F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4330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15</xdr:row>
      <xdr:rowOff>0</xdr:rowOff>
    </xdr:from>
    <xdr:ext cx="47625" cy="47625"/>
    <xdr:pic>
      <xdr:nvPicPr>
        <xdr:cNvPr id="193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2F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74330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15</xdr:row>
      <xdr:rowOff>0</xdr:rowOff>
    </xdr:from>
    <xdr:ext cx="47625" cy="47625"/>
    <xdr:pic>
      <xdr:nvPicPr>
        <xdr:cNvPr id="194" name="BExUEZCSSJ7RN4J18I2NUIQR2FZS" hidden="1">
          <a:extLst>
            <a:ext uri="{FF2B5EF4-FFF2-40B4-BE49-F238E27FC236}">
              <a16:creationId xmlns:a16="http://schemas.microsoft.com/office/drawing/2014/main" id="{00000000-0008-0000-2F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3855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15</xdr:row>
      <xdr:rowOff>0</xdr:rowOff>
    </xdr:from>
    <xdr:ext cx="47625" cy="47625"/>
    <xdr:pic>
      <xdr:nvPicPr>
        <xdr:cNvPr id="195" name="BExS3JDQWF7U3F5JTEVOE16ASIYK" hidden="1">
          <a:extLst>
            <a:ext uri="{FF2B5EF4-FFF2-40B4-BE49-F238E27FC236}">
              <a16:creationId xmlns:a16="http://schemas.microsoft.com/office/drawing/2014/main" id="{00000000-0008-0000-2F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83855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198" name="BEx3S80D4F5ZEPDLFRRQD7QRM0PA">
          <a:extLst>
            <a:ext uri="{FF2B5EF4-FFF2-40B4-BE49-F238E27FC236}">
              <a16:creationId xmlns:a16="http://schemas.microsoft.com/office/drawing/2014/main" id="{00000000-0008-0000-2F00-0000C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199" name="BExMGJ3L4KCBTPKFMOC3YC84WGQG">
          <a:extLst>
            <a:ext uri="{FF2B5EF4-FFF2-40B4-BE49-F238E27FC236}">
              <a16:creationId xmlns:a16="http://schemas.microsoft.com/office/drawing/2014/main" id="{00000000-0008-0000-2F00-0000C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200" name="BExKM7RCG84J2I702UU7NGT8GCO2">
          <a:extLst>
            <a:ext uri="{FF2B5EF4-FFF2-40B4-BE49-F238E27FC236}">
              <a16:creationId xmlns:a16="http://schemas.microsoft.com/office/drawing/2014/main" id="{00000000-0008-0000-2F00-0000C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201" name="BExKSRX2W9SYQQKBIAVBP1WTDZ5V">
          <a:extLst>
            <a:ext uri="{FF2B5EF4-FFF2-40B4-BE49-F238E27FC236}">
              <a16:creationId xmlns:a16="http://schemas.microsoft.com/office/drawing/2014/main" id="{00000000-0008-0000-2F00-0000C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202" name="BExOH20M7164UX5XR2J3ZPF4N9MD">
          <a:extLst>
            <a:ext uri="{FF2B5EF4-FFF2-40B4-BE49-F238E27FC236}">
              <a16:creationId xmlns:a16="http://schemas.microsoft.com/office/drawing/2014/main" id="{00000000-0008-0000-2F00-0000C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203" name="BEx3BS934NJINP3KIDJV7QIHITSF">
          <a:extLst>
            <a:ext uri="{FF2B5EF4-FFF2-40B4-BE49-F238E27FC236}">
              <a16:creationId xmlns:a16="http://schemas.microsoft.com/office/drawing/2014/main" id="{00000000-0008-0000-2F00-0000C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204" name="BExSHE2VGGMIQ2EB53DO49FIX0U9">
          <a:extLst>
            <a:ext uri="{FF2B5EF4-FFF2-40B4-BE49-F238E27FC236}">
              <a16:creationId xmlns:a16="http://schemas.microsoft.com/office/drawing/2014/main" id="{00000000-0008-0000-2F00-0000C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205" name="BExW4QWR8CHAVO6GL0WZ4EDBGOSA">
          <a:extLst>
            <a:ext uri="{FF2B5EF4-FFF2-40B4-BE49-F238E27FC236}">
              <a16:creationId xmlns:a16="http://schemas.microsoft.com/office/drawing/2014/main" id="{00000000-0008-0000-2F00-0000C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206" name="BEx7KBD7U34FESRNLYTMKDMY3T90">
          <a:extLst>
            <a:ext uri="{FF2B5EF4-FFF2-40B4-BE49-F238E27FC236}">
              <a16:creationId xmlns:a16="http://schemas.microsoft.com/office/drawing/2014/main" id="{00000000-0008-0000-2F00-0000C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207" name="BEx5GS3YSZDC515M0RKWEXBHDML7">
          <a:extLst>
            <a:ext uri="{FF2B5EF4-FFF2-40B4-BE49-F238E27FC236}">
              <a16:creationId xmlns:a16="http://schemas.microsoft.com/office/drawing/2014/main" id="{00000000-0008-0000-2F00-0000C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208" name="BExQ70RJBUE3MANLR5WOOYX7HBMC">
          <a:extLst>
            <a:ext uri="{FF2B5EF4-FFF2-40B4-BE49-F238E27FC236}">
              <a16:creationId xmlns:a16="http://schemas.microsoft.com/office/drawing/2014/main" id="{00000000-0008-0000-2F00-0000D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209" name="BEx1IL2ITBP5HPYZTGQNQ56LTOZ7">
          <a:extLst>
            <a:ext uri="{FF2B5EF4-FFF2-40B4-BE49-F238E27FC236}">
              <a16:creationId xmlns:a16="http://schemas.microsoft.com/office/drawing/2014/main" id="{00000000-0008-0000-2F00-0000D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210" name="BExIQFTE4HG314KDN8TO8VGG3V6A">
          <a:extLst>
            <a:ext uri="{FF2B5EF4-FFF2-40B4-BE49-F238E27FC236}">
              <a16:creationId xmlns:a16="http://schemas.microsoft.com/office/drawing/2014/main" id="{00000000-0008-0000-2F00-0000D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211" name="BExUC9NEBN86NIT2VT5KMCTZLARY">
          <a:extLst>
            <a:ext uri="{FF2B5EF4-FFF2-40B4-BE49-F238E27FC236}">
              <a16:creationId xmlns:a16="http://schemas.microsoft.com/office/drawing/2014/main" id="{00000000-0008-0000-2F00-0000D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212" name="BExQEL70272WBAY9L7IEF035V5UQ">
          <a:extLst>
            <a:ext uri="{FF2B5EF4-FFF2-40B4-BE49-F238E27FC236}">
              <a16:creationId xmlns:a16="http://schemas.microsoft.com/office/drawing/2014/main" id="{00000000-0008-0000-2F00-0000D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213" name="BEx7MCCF2IMQACLZGJNYQU1QND79">
          <a:extLst>
            <a:ext uri="{FF2B5EF4-FFF2-40B4-BE49-F238E27FC236}">
              <a16:creationId xmlns:a16="http://schemas.microsoft.com/office/drawing/2014/main" id="{00000000-0008-0000-2F00-0000D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215265"/>
          <a:ext cx="50800" cy="50800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15</xdr:row>
      <xdr:rowOff>0</xdr:rowOff>
    </xdr:from>
    <xdr:ext cx="47625" cy="47625"/>
    <xdr:pic>
      <xdr:nvPicPr>
        <xdr:cNvPr id="214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2F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4330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15</xdr:row>
      <xdr:rowOff>0</xdr:rowOff>
    </xdr:from>
    <xdr:ext cx="47625" cy="47625"/>
    <xdr:pic>
      <xdr:nvPicPr>
        <xdr:cNvPr id="215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2F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74330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15</xdr:row>
      <xdr:rowOff>0</xdr:rowOff>
    </xdr:from>
    <xdr:ext cx="47625" cy="47625"/>
    <xdr:pic>
      <xdr:nvPicPr>
        <xdr:cNvPr id="216" name="BExUEZCSSJ7RN4J18I2NUIQR2FZS" hidden="1">
          <a:extLst>
            <a:ext uri="{FF2B5EF4-FFF2-40B4-BE49-F238E27FC236}">
              <a16:creationId xmlns:a16="http://schemas.microsoft.com/office/drawing/2014/main" id="{00000000-0008-0000-2F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3855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15</xdr:row>
      <xdr:rowOff>0</xdr:rowOff>
    </xdr:from>
    <xdr:ext cx="47625" cy="47625"/>
    <xdr:pic>
      <xdr:nvPicPr>
        <xdr:cNvPr id="217" name="BExS3JDQWF7U3F5JTEVOE16ASIYK" hidden="1">
          <a:extLst>
            <a:ext uri="{FF2B5EF4-FFF2-40B4-BE49-F238E27FC236}">
              <a16:creationId xmlns:a16="http://schemas.microsoft.com/office/drawing/2014/main" id="{00000000-0008-0000-2F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83855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220" name="BExU94TBPMWKVZSPPBXF74MWAXJC">
          <a:extLst>
            <a:ext uri="{FF2B5EF4-FFF2-40B4-BE49-F238E27FC236}">
              <a16:creationId xmlns:a16="http://schemas.microsoft.com/office/drawing/2014/main" id="{00000000-0008-0000-2F00-0000D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221" name="BExSE0ULE8MNYKCDZ52OBEAT58QF">
          <a:extLst>
            <a:ext uri="{FF2B5EF4-FFF2-40B4-BE49-F238E27FC236}">
              <a16:creationId xmlns:a16="http://schemas.microsoft.com/office/drawing/2014/main" id="{00000000-0008-0000-2F00-0000D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222" name="BEx9G0B884G6P9TZPQ8U7Y8047ST">
          <a:extLst>
            <a:ext uri="{FF2B5EF4-FFF2-40B4-BE49-F238E27FC236}">
              <a16:creationId xmlns:a16="http://schemas.microsoft.com/office/drawing/2014/main" id="{00000000-0008-0000-2F00-0000D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36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223" name="BExEOQWJZWM28KRCXBKUTGKRQMTB">
          <a:extLst>
            <a:ext uri="{FF2B5EF4-FFF2-40B4-BE49-F238E27FC236}">
              <a16:creationId xmlns:a16="http://schemas.microsoft.com/office/drawing/2014/main" id="{00000000-0008-0000-2F00-0000D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36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224" name="BEx95BCJSJE6DBM68SK23AQJQPXV">
          <a:extLst>
            <a:ext uri="{FF2B5EF4-FFF2-40B4-BE49-F238E27FC236}">
              <a16:creationId xmlns:a16="http://schemas.microsoft.com/office/drawing/2014/main" id="{00000000-0008-0000-2F00-0000E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137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225" name="BEx74CZRQDY00TA7FP6ENNZ8ACBX">
          <a:extLst>
            <a:ext uri="{FF2B5EF4-FFF2-40B4-BE49-F238E27FC236}">
              <a16:creationId xmlns:a16="http://schemas.microsoft.com/office/drawing/2014/main" id="{00000000-0008-0000-2F00-0000E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137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226" name="BExMO74D4RZUEQ00GAL17NQHYD8V">
          <a:extLst>
            <a:ext uri="{FF2B5EF4-FFF2-40B4-BE49-F238E27FC236}">
              <a16:creationId xmlns:a16="http://schemas.microsoft.com/office/drawing/2014/main" id="{00000000-0008-0000-2F00-0000E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721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227" name="BEx1LLUZ4E1DPME0Q7NVKQOUBFC2">
          <a:extLst>
            <a:ext uri="{FF2B5EF4-FFF2-40B4-BE49-F238E27FC236}">
              <a16:creationId xmlns:a16="http://schemas.microsoft.com/office/drawing/2014/main" id="{00000000-0008-0000-2F00-0000E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721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228" name="BExQ4NY7IDRPHEPV2S93TQ5GKVIK">
          <a:extLst>
            <a:ext uri="{FF2B5EF4-FFF2-40B4-BE49-F238E27FC236}">
              <a16:creationId xmlns:a16="http://schemas.microsoft.com/office/drawing/2014/main" id="{00000000-0008-0000-2F00-0000E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305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229" name="BExQCGMAHJ098UYRUYJK8OG8TT6I">
          <a:extLst>
            <a:ext uri="{FF2B5EF4-FFF2-40B4-BE49-F238E27FC236}">
              <a16:creationId xmlns:a16="http://schemas.microsoft.com/office/drawing/2014/main" id="{00000000-0008-0000-2F00-0000E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305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230" name="BEx91Z0KYEGTE9E809PI4IVGW8QP">
          <a:extLst>
            <a:ext uri="{FF2B5EF4-FFF2-40B4-BE49-F238E27FC236}">
              <a16:creationId xmlns:a16="http://schemas.microsoft.com/office/drawing/2014/main" id="{00000000-0008-0000-2F00-0000E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889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231" name="BExD89TDKUWQ66DLN4DQRLH8QPR4">
          <a:extLst>
            <a:ext uri="{FF2B5EF4-FFF2-40B4-BE49-F238E27FC236}">
              <a16:creationId xmlns:a16="http://schemas.microsoft.com/office/drawing/2014/main" id="{00000000-0008-0000-2F00-0000E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8895" y="215265"/>
          <a:ext cx="50800" cy="50800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15</xdr:row>
      <xdr:rowOff>0</xdr:rowOff>
    </xdr:from>
    <xdr:ext cx="47625" cy="47625"/>
    <xdr:pic>
      <xdr:nvPicPr>
        <xdr:cNvPr id="232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2F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4330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15</xdr:row>
      <xdr:rowOff>0</xdr:rowOff>
    </xdr:from>
    <xdr:ext cx="47625" cy="47625"/>
    <xdr:pic>
      <xdr:nvPicPr>
        <xdr:cNvPr id="233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2F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74330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15</xdr:row>
      <xdr:rowOff>0</xdr:rowOff>
    </xdr:from>
    <xdr:ext cx="47625" cy="47625"/>
    <xdr:pic>
      <xdr:nvPicPr>
        <xdr:cNvPr id="234" name="BExUEZCSSJ7RN4J18I2NUIQR2FZS" hidden="1">
          <a:extLst>
            <a:ext uri="{FF2B5EF4-FFF2-40B4-BE49-F238E27FC236}">
              <a16:creationId xmlns:a16="http://schemas.microsoft.com/office/drawing/2014/main" id="{00000000-0008-0000-2F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3855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15</xdr:row>
      <xdr:rowOff>0</xdr:rowOff>
    </xdr:from>
    <xdr:ext cx="47625" cy="47625"/>
    <xdr:pic>
      <xdr:nvPicPr>
        <xdr:cNvPr id="235" name="BExS3JDQWF7U3F5JTEVOE16ASIYK" hidden="1">
          <a:extLst>
            <a:ext uri="{FF2B5EF4-FFF2-40B4-BE49-F238E27FC236}">
              <a16:creationId xmlns:a16="http://schemas.microsoft.com/office/drawing/2014/main" id="{00000000-0008-0000-2F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83855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238" name="BExITTY3P232R9DIC3YGXCIGEMET">
          <a:extLst>
            <a:ext uri="{FF2B5EF4-FFF2-40B4-BE49-F238E27FC236}">
              <a16:creationId xmlns:a16="http://schemas.microsoft.com/office/drawing/2014/main" id="{00000000-0008-0000-2F00-0000E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239" name="BExD49YI71BBFHBXCWLRDLZVX1CL">
          <a:extLst>
            <a:ext uri="{FF2B5EF4-FFF2-40B4-BE49-F238E27FC236}">
              <a16:creationId xmlns:a16="http://schemas.microsoft.com/office/drawing/2014/main" id="{00000000-0008-0000-2F00-0000E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240" name="BExSGZE5OKZG6NC38D3YIW7XBLU2">
          <a:extLst>
            <a:ext uri="{FF2B5EF4-FFF2-40B4-BE49-F238E27FC236}">
              <a16:creationId xmlns:a16="http://schemas.microsoft.com/office/drawing/2014/main" id="{00000000-0008-0000-2F00-0000F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241" name="BEx00Y0QASPO358MOPVUJYN8AC5Z">
          <a:extLst>
            <a:ext uri="{FF2B5EF4-FFF2-40B4-BE49-F238E27FC236}">
              <a16:creationId xmlns:a16="http://schemas.microsoft.com/office/drawing/2014/main" id="{00000000-0008-0000-2F00-0000F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242" name="BExW6VBXQVKA74CP6G0WQ2MY2O36">
          <a:extLst>
            <a:ext uri="{FF2B5EF4-FFF2-40B4-BE49-F238E27FC236}">
              <a16:creationId xmlns:a16="http://schemas.microsoft.com/office/drawing/2014/main" id="{00000000-0008-0000-2F00-0000F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243" name="BExQA4JVYKSYA3V9B3Y91XRJIVR9">
          <a:extLst>
            <a:ext uri="{FF2B5EF4-FFF2-40B4-BE49-F238E27FC236}">
              <a16:creationId xmlns:a16="http://schemas.microsoft.com/office/drawing/2014/main" id="{00000000-0008-0000-2F00-0000F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244" name="BEx9J8FZW229Y5QE53CMUBIE7P30">
          <a:extLst>
            <a:ext uri="{FF2B5EF4-FFF2-40B4-BE49-F238E27FC236}">
              <a16:creationId xmlns:a16="http://schemas.microsoft.com/office/drawing/2014/main" id="{00000000-0008-0000-2F00-0000F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245" name="BExMNJLHWO9AT6NV0JN43SB8OH3B">
          <a:extLst>
            <a:ext uri="{FF2B5EF4-FFF2-40B4-BE49-F238E27FC236}">
              <a16:creationId xmlns:a16="http://schemas.microsoft.com/office/drawing/2014/main" id="{00000000-0008-0000-2F00-0000F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246" name="BExCV9U2J78450B3A8W81KKQD48V">
          <a:extLst>
            <a:ext uri="{FF2B5EF4-FFF2-40B4-BE49-F238E27FC236}">
              <a16:creationId xmlns:a16="http://schemas.microsoft.com/office/drawing/2014/main" id="{00000000-0008-0000-2F00-0000F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247" name="BExQ82TU0G9XX9O7JREPA4SAZ5FF">
          <a:extLst>
            <a:ext uri="{FF2B5EF4-FFF2-40B4-BE49-F238E27FC236}">
              <a16:creationId xmlns:a16="http://schemas.microsoft.com/office/drawing/2014/main" id="{00000000-0008-0000-2F00-0000F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248" name="BExEZY5IHT2VMWVQ3KRT35MC386D">
          <a:extLst>
            <a:ext uri="{FF2B5EF4-FFF2-40B4-BE49-F238E27FC236}">
              <a16:creationId xmlns:a16="http://schemas.microsoft.com/office/drawing/2014/main" id="{00000000-0008-0000-2F00-0000F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249" name="BEx98W7R2JQ8QT0EQR7GYCWKUG1I">
          <a:extLst>
            <a:ext uri="{FF2B5EF4-FFF2-40B4-BE49-F238E27FC236}">
              <a16:creationId xmlns:a16="http://schemas.microsoft.com/office/drawing/2014/main" id="{00000000-0008-0000-2F00-0000F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250" name="BEx93MNP1ZP00EEBU5RZH8DSEHN5">
          <a:extLst>
            <a:ext uri="{FF2B5EF4-FFF2-40B4-BE49-F238E27FC236}">
              <a16:creationId xmlns:a16="http://schemas.microsoft.com/office/drawing/2014/main" id="{00000000-0008-0000-2F00-0000F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251" name="BExSGNEMG5RJUK7GG1WJ8JQVOT89">
          <a:extLst>
            <a:ext uri="{FF2B5EF4-FFF2-40B4-BE49-F238E27FC236}">
              <a16:creationId xmlns:a16="http://schemas.microsoft.com/office/drawing/2014/main" id="{00000000-0008-0000-2F00-0000F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50800</xdr:colOff>
      <xdr:row>14</xdr:row>
      <xdr:rowOff>0</xdr:rowOff>
    </xdr:to>
    <xdr:pic>
      <xdr:nvPicPr>
        <xdr:cNvPr id="252" name="BEx3SU1BM08WXVJ9C19JAX9H9T11">
          <a:extLst>
            <a:ext uri="{FF2B5EF4-FFF2-40B4-BE49-F238E27FC236}">
              <a16:creationId xmlns:a16="http://schemas.microsoft.com/office/drawing/2014/main" id="{00000000-0008-0000-2F00-0000F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139065"/>
          <a:ext cx="50800" cy="50800"/>
        </a:xfrm>
        <a:prstGeom prst="rect">
          <a:avLst/>
        </a:prstGeom>
      </xdr:spPr>
    </xdr:pic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N16%20Impuestos%20Dif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N6%20CxC%20CxP%20Relacionada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N17.4%20Pr&#233;stamos%20CP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N17.4%20Bonos%20CP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N16.7%20AFR%20actual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N17.3%20Clases%20Instrum.%20Finan.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N15.2%20Pasivo%20por%20arrenda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low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N17.4%20Pr&#233;stamos%20LP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N17.4%20Bonos%20LP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ult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N34.1%20CovenantAA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sset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siv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16 Impuestos Dif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6 CxC CxP Relacionada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17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17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16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17.3 Clases Instrum. Fina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15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ow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17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17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34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siv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>
    <tabColor theme="9" tint="-0.499984740745262"/>
  </sheetPr>
  <dimension ref="A1:R29"/>
  <sheetViews>
    <sheetView showGridLines="0" tabSelected="1" topLeftCell="A9" zoomScaleNormal="100" workbookViewId="0">
      <selection activeCell="B10" sqref="B10"/>
    </sheetView>
  </sheetViews>
  <sheetFormatPr baseColWidth="10" defaultColWidth="0" defaultRowHeight="12" zeroHeight="1"/>
  <cols>
    <col min="1" max="1" width="7.54296875" style="597" customWidth="1"/>
    <col min="2" max="2" width="57.453125" style="17" customWidth="1"/>
    <col min="3" max="3" width="7.54296875" style="17" customWidth="1"/>
    <col min="4" max="5" width="14.453125" style="17" customWidth="1"/>
    <col min="6" max="6" width="6.81640625" style="17" customWidth="1"/>
    <col min="7" max="7" width="12.453125" style="9" bestFit="1" customWidth="1"/>
    <col min="8" max="8" width="7.453125" style="9" bestFit="1" customWidth="1"/>
    <col min="9" max="9" width="4.54296875" style="17" customWidth="1"/>
    <col min="10" max="10" width="0" style="17" hidden="1" customWidth="1"/>
    <col min="11" max="11" width="14" style="17" hidden="1" customWidth="1"/>
    <col min="12" max="12" width="15.1796875" style="17" hidden="1" customWidth="1"/>
    <col min="13" max="14" width="12.54296875" style="17" hidden="1" customWidth="1"/>
    <col min="15" max="15" width="11.453125" style="17" hidden="1" customWidth="1"/>
    <col min="16" max="16" width="0" style="17" hidden="1" customWidth="1"/>
    <col min="17" max="18" width="11.453125" style="17" hidden="1" customWidth="1"/>
    <col min="19" max="16384" width="0" style="17" hidden="1"/>
  </cols>
  <sheetData>
    <row r="1" spans="1:8" ht="12.5" thickBot="1">
      <c r="G1" s="585"/>
      <c r="H1" s="586"/>
    </row>
    <row r="2" spans="1:8">
      <c r="B2" s="1011" t="s">
        <v>0</v>
      </c>
      <c r="C2" s="1013" t="s">
        <v>69</v>
      </c>
      <c r="D2" s="987">
        <v>45565</v>
      </c>
      <c r="E2" s="987">
        <v>45291</v>
      </c>
      <c r="G2" s="1015" t="s">
        <v>70</v>
      </c>
      <c r="H2" s="1017" t="s">
        <v>71</v>
      </c>
    </row>
    <row r="3" spans="1:8" ht="12.5" thickBot="1">
      <c r="B3" s="1012"/>
      <c r="C3" s="1014"/>
      <c r="D3" s="191" t="s">
        <v>72</v>
      </c>
      <c r="E3" s="191" t="s">
        <v>72</v>
      </c>
      <c r="G3" s="1016"/>
      <c r="H3" s="1018"/>
    </row>
    <row r="4" spans="1:8">
      <c r="B4" s="668" t="s">
        <v>74</v>
      </c>
      <c r="C4" s="669"/>
      <c r="D4" s="629"/>
      <c r="E4" s="629"/>
      <c r="G4" s="587"/>
      <c r="H4" s="588"/>
    </row>
    <row r="5" spans="1:8">
      <c r="A5" s="597" t="s">
        <v>1</v>
      </c>
      <c r="B5" s="356" t="s">
        <v>75</v>
      </c>
      <c r="C5" s="201">
        <v>4</v>
      </c>
      <c r="D5" s="195">
        <v>74875013</v>
      </c>
      <c r="E5" s="195">
        <v>109156681</v>
      </c>
      <c r="G5" s="587">
        <v>-34281668</v>
      </c>
      <c r="H5" s="588">
        <v>-0.31405927411809087</v>
      </c>
    </row>
    <row r="6" spans="1:8">
      <c r="A6" s="597" t="s">
        <v>804</v>
      </c>
      <c r="B6" s="356" t="s">
        <v>76</v>
      </c>
      <c r="C6" s="201">
        <v>10</v>
      </c>
      <c r="D6" s="195">
        <v>6893234</v>
      </c>
      <c r="E6" s="195">
        <v>0</v>
      </c>
      <c r="G6" s="587">
        <v>6893234</v>
      </c>
      <c r="H6" s="588">
        <v>1</v>
      </c>
    </row>
    <row r="7" spans="1:8">
      <c r="A7" s="597" t="s">
        <v>805</v>
      </c>
      <c r="B7" s="356" t="s">
        <v>77</v>
      </c>
      <c r="C7" s="201">
        <v>11</v>
      </c>
      <c r="D7" s="195">
        <v>4518266</v>
      </c>
      <c r="E7" s="195">
        <v>7180555</v>
      </c>
      <c r="G7" s="587">
        <v>-2662289</v>
      </c>
      <c r="H7" s="588">
        <v>-0.37076368052330216</v>
      </c>
    </row>
    <row r="8" spans="1:8">
      <c r="A8" s="597" t="s">
        <v>806</v>
      </c>
      <c r="B8" s="356" t="s">
        <v>685</v>
      </c>
      <c r="C8" s="201">
        <v>5</v>
      </c>
      <c r="D8" s="195">
        <v>116506499</v>
      </c>
      <c r="E8" s="195">
        <v>132007468</v>
      </c>
      <c r="G8" s="587">
        <v>-15500969</v>
      </c>
      <c r="H8" s="588">
        <v>-0.1174249399283986</v>
      </c>
    </row>
    <row r="9" spans="1:8">
      <c r="A9" s="597" t="s">
        <v>807</v>
      </c>
      <c r="B9" s="356" t="s">
        <v>78</v>
      </c>
      <c r="C9" s="201">
        <v>6</v>
      </c>
      <c r="D9" s="195">
        <v>15152</v>
      </c>
      <c r="E9" s="195">
        <v>14381</v>
      </c>
      <c r="G9" s="587">
        <v>771</v>
      </c>
      <c r="H9" s="588">
        <v>5.3612405256936238E-2</v>
      </c>
    </row>
    <row r="10" spans="1:8">
      <c r="A10" s="597" t="s">
        <v>2</v>
      </c>
      <c r="B10" s="356" t="s">
        <v>3</v>
      </c>
      <c r="C10" s="201">
        <v>7</v>
      </c>
      <c r="D10" s="195">
        <v>12004728</v>
      </c>
      <c r="E10" s="195">
        <v>12812483</v>
      </c>
      <c r="G10" s="587">
        <v>-807755</v>
      </c>
      <c r="H10" s="588">
        <v>-6.3044376332050553E-2</v>
      </c>
    </row>
    <row r="11" spans="1:8" ht="12.5" thickBot="1">
      <c r="A11" s="597" t="s">
        <v>4</v>
      </c>
      <c r="B11" s="357" t="s">
        <v>5</v>
      </c>
      <c r="C11" s="201">
        <v>8</v>
      </c>
      <c r="D11" s="195">
        <v>9671759</v>
      </c>
      <c r="E11" s="197">
        <v>13829428</v>
      </c>
      <c r="G11" s="587">
        <v>-4157669</v>
      </c>
      <c r="H11" s="588">
        <v>-0.30063925998963947</v>
      </c>
    </row>
    <row r="12" spans="1:8" ht="24.5" thickBot="1">
      <c r="A12" s="524"/>
      <c r="B12" s="670" t="s">
        <v>79</v>
      </c>
      <c r="C12" s="671"/>
      <c r="D12" s="631">
        <v>224484651</v>
      </c>
      <c r="E12" s="631">
        <v>275000996</v>
      </c>
      <c r="G12" s="589">
        <v>-50516345</v>
      </c>
      <c r="H12" s="590">
        <v>-0.18369513468962126</v>
      </c>
    </row>
    <row r="13" spans="1:8" ht="12.5" thickBot="1">
      <c r="A13" s="597" t="s">
        <v>808</v>
      </c>
      <c r="B13" s="672" t="s">
        <v>6</v>
      </c>
      <c r="C13" s="194">
        <v>9</v>
      </c>
      <c r="D13" s="195">
        <v>0</v>
      </c>
      <c r="E13" s="630">
        <v>3414</v>
      </c>
      <c r="G13" s="587">
        <v>-3414</v>
      </c>
      <c r="H13" s="588">
        <v>-1</v>
      </c>
    </row>
    <row r="14" spans="1:8" ht="12.5" thickBot="1">
      <c r="B14" s="673" t="s">
        <v>80</v>
      </c>
      <c r="C14" s="671"/>
      <c r="D14" s="674">
        <v>224484651</v>
      </c>
      <c r="E14" s="674">
        <v>275004410</v>
      </c>
      <c r="G14" s="589">
        <v>-50519759</v>
      </c>
      <c r="H14" s="590">
        <v>-0.18370526858096567</v>
      </c>
    </row>
    <row r="15" spans="1:8">
      <c r="B15" s="668" t="s">
        <v>81</v>
      </c>
      <c r="C15" s="675"/>
      <c r="D15" s="676"/>
      <c r="E15" s="677"/>
      <c r="G15" s="591"/>
      <c r="H15" s="592"/>
    </row>
    <row r="16" spans="1:8">
      <c r="A16" s="597" t="s">
        <v>804</v>
      </c>
      <c r="B16" s="356" t="s">
        <v>76</v>
      </c>
      <c r="C16" s="194">
        <v>10</v>
      </c>
      <c r="D16" s="195">
        <v>8254287</v>
      </c>
      <c r="E16" s="195">
        <v>7895863</v>
      </c>
      <c r="G16" s="587">
        <v>358424</v>
      </c>
      <c r="H16" s="588">
        <v>4.5393898045090197E-2</v>
      </c>
    </row>
    <row r="17" spans="1:9">
      <c r="A17" s="597" t="s">
        <v>805</v>
      </c>
      <c r="B17" s="356" t="s">
        <v>77</v>
      </c>
      <c r="C17" s="194">
        <v>11</v>
      </c>
      <c r="D17" s="195">
        <v>3598840</v>
      </c>
      <c r="E17" s="195">
        <v>1481897</v>
      </c>
      <c r="G17" s="587">
        <v>2116943</v>
      </c>
      <c r="H17" s="588">
        <v>1.4285358564056747</v>
      </c>
    </row>
    <row r="18" spans="1:9">
      <c r="A18" s="597" t="s">
        <v>809</v>
      </c>
      <c r="B18" s="356" t="s">
        <v>82</v>
      </c>
      <c r="C18" s="194">
        <v>5</v>
      </c>
      <c r="D18" s="195">
        <v>3766684</v>
      </c>
      <c r="E18" s="195">
        <v>3778724</v>
      </c>
      <c r="G18" s="587">
        <v>-12040</v>
      </c>
      <c r="H18" s="588">
        <v>-3.1862607589228532E-3</v>
      </c>
    </row>
    <row r="19" spans="1:9" ht="12.65" hidden="1" customHeight="1">
      <c r="A19" s="597" t="s">
        <v>7</v>
      </c>
      <c r="B19" s="356" t="s">
        <v>8</v>
      </c>
      <c r="C19" s="194"/>
      <c r="D19" s="195">
        <v>0</v>
      </c>
      <c r="E19" s="195">
        <v>0</v>
      </c>
      <c r="G19" s="587">
        <v>0</v>
      </c>
      <c r="H19" s="588">
        <v>1</v>
      </c>
    </row>
    <row r="20" spans="1:9">
      <c r="A20" s="597" t="s">
        <v>810</v>
      </c>
      <c r="B20" s="356" t="s">
        <v>9</v>
      </c>
      <c r="C20" s="194">
        <v>12</v>
      </c>
      <c r="D20" s="195">
        <v>619883123</v>
      </c>
      <c r="E20" s="195">
        <v>231747713</v>
      </c>
      <c r="G20" s="587">
        <v>388135410</v>
      </c>
      <c r="H20" s="588">
        <v>1.6748187284161031</v>
      </c>
    </row>
    <row r="21" spans="1:9">
      <c r="A21" s="597" t="s">
        <v>811</v>
      </c>
      <c r="B21" s="356" t="s">
        <v>686</v>
      </c>
      <c r="C21" s="194">
        <v>13</v>
      </c>
      <c r="D21" s="195">
        <v>33823049</v>
      </c>
      <c r="E21" s="195">
        <v>33823049</v>
      </c>
      <c r="G21" s="587">
        <v>0</v>
      </c>
      <c r="H21" s="588">
        <v>0</v>
      </c>
    </row>
    <row r="22" spans="1:9">
      <c r="A22" s="597" t="s">
        <v>812</v>
      </c>
      <c r="B22" s="356" t="s">
        <v>687</v>
      </c>
      <c r="C22" s="194">
        <v>14</v>
      </c>
      <c r="D22" s="195">
        <v>1845573943</v>
      </c>
      <c r="E22" s="195">
        <v>1805370932</v>
      </c>
      <c r="G22" s="587">
        <v>40203011</v>
      </c>
      <c r="H22" s="588">
        <v>2.2268560043482523E-2</v>
      </c>
    </row>
    <row r="23" spans="1:9">
      <c r="A23" s="597" t="s">
        <v>813</v>
      </c>
      <c r="B23" s="356" t="s">
        <v>10</v>
      </c>
      <c r="C23" s="194">
        <v>15</v>
      </c>
      <c r="D23" s="195">
        <v>3781338</v>
      </c>
      <c r="E23" s="195">
        <v>4307072</v>
      </c>
      <c r="G23" s="587">
        <v>-525734</v>
      </c>
      <c r="H23" s="588">
        <v>-0.12206296992481203</v>
      </c>
    </row>
    <row r="24" spans="1:9" ht="12.5" thickBot="1">
      <c r="A24" s="597" t="s">
        <v>11</v>
      </c>
      <c r="B24" s="356" t="s">
        <v>83</v>
      </c>
      <c r="C24" s="194">
        <v>16</v>
      </c>
      <c r="D24" s="195">
        <v>2373571</v>
      </c>
      <c r="E24" s="195">
        <v>59938069</v>
      </c>
      <c r="G24" s="587">
        <v>-57564498</v>
      </c>
      <c r="H24" s="588">
        <v>-0.9603996084692018</v>
      </c>
      <c r="I24" s="179"/>
    </row>
    <row r="25" spans="1:9" ht="12.5" hidden="1" thickBot="1">
      <c r="A25" s="597" t="s">
        <v>12</v>
      </c>
      <c r="B25" s="357" t="s">
        <v>78</v>
      </c>
      <c r="C25" s="196"/>
      <c r="D25" s="195">
        <v>0</v>
      </c>
      <c r="E25" s="197">
        <v>0</v>
      </c>
      <c r="G25" s="593">
        <v>0</v>
      </c>
      <c r="H25" s="594">
        <v>1</v>
      </c>
    </row>
    <row r="26" spans="1:9" ht="12.5" thickBot="1">
      <c r="B26" s="678" t="s">
        <v>84</v>
      </c>
      <c r="C26" s="671"/>
      <c r="D26" s="631">
        <v>2521054835</v>
      </c>
      <c r="E26" s="631">
        <v>2148343319</v>
      </c>
      <c r="G26" s="589">
        <v>372711516</v>
      </c>
      <c r="H26" s="590">
        <v>0.17348787444899072</v>
      </c>
    </row>
    <row r="27" spans="1:9" ht="12.5" thickBot="1">
      <c r="B27" s="672"/>
      <c r="C27" s="632"/>
      <c r="D27" s="630"/>
      <c r="E27" s="630"/>
      <c r="G27" s="587"/>
      <c r="H27" s="588"/>
      <c r="I27" s="179"/>
    </row>
    <row r="28" spans="1:9" ht="12.5" thickBot="1">
      <c r="B28" s="678" t="s">
        <v>85</v>
      </c>
      <c r="C28" s="671"/>
      <c r="D28" s="631">
        <v>2745539486</v>
      </c>
      <c r="E28" s="631">
        <v>2423347729</v>
      </c>
      <c r="G28" s="595">
        <v>322191757</v>
      </c>
      <c r="H28" s="596">
        <v>0.13295316769622376</v>
      </c>
    </row>
    <row r="29" spans="1:9" ht="12.5" thickTop="1">
      <c r="D29" s="179"/>
      <c r="E29" s="179"/>
    </row>
  </sheetData>
  <mergeCells count="4">
    <mergeCell ref="B2:B3"/>
    <mergeCell ref="C2:C3"/>
    <mergeCell ref="G2:G3"/>
    <mergeCell ref="H2:H3"/>
  </mergeCells>
  <hyperlinks>
    <hyperlink ref="C5" location="'N4 Efectivo y Eq.'!A1" display="'N4 Efectivo y Eq.'!A1" xr:uid="{00000000-0004-0000-0000-000000000000}"/>
    <hyperlink ref="C8" location="'N5 Estratificación Deudores'!A1" display="'N5 Estratificación Deudores'!A1" xr:uid="{00000000-0004-0000-0000-000001000000}"/>
    <hyperlink ref="C9" location="'N6 CxC Relacionadas'!A1" display="'N6 CxC Relacionadas'!A1" xr:uid="{00000000-0004-0000-0000-000002000000}"/>
    <hyperlink ref="C10" location="'N7 Inventarios'!A1" display="'N7 Inventarios'!A1" xr:uid="{00000000-0004-0000-0000-000003000000}"/>
    <hyperlink ref="C11" location="'N8 Impuestos Corrientes'!A1" display="'N8 Impuestos Corrientes'!A1" xr:uid="{00000000-0004-0000-0000-000004000000}"/>
    <hyperlink ref="C13" location="'N9 Mantenido Venta'!A1" display="'N9 Mantenido Venta'!A1" xr:uid="{00000000-0004-0000-0000-000005000000}"/>
    <hyperlink ref="C18" location="'N5 Deudores y Riesgo de Crédito'!A1" display="'N5 Deudores y Riesgo de Crédito'!A1" xr:uid="{00000000-0004-0000-0000-000006000000}"/>
    <hyperlink ref="C20" location="'N11 Intangibles'!A1" display="'N11 Intangibles'!A1" xr:uid="{00000000-0004-0000-0000-000007000000}"/>
    <hyperlink ref="C21" location="'N12 Plusvalía'!A1" display="'N12 Plusvalía'!A1" xr:uid="{00000000-0004-0000-0000-000008000000}"/>
    <hyperlink ref="C22" location="'N13 PPE'!A1" display="'N13 PPE'!A1" xr:uid="{00000000-0004-0000-0000-000009000000}"/>
    <hyperlink ref="C23" location="'N14 Arrendamiento NIIF16'!A1" display="'N14 Arrendamiento NIIF16'!A1" xr:uid="{00000000-0004-0000-0000-00000A000000}"/>
    <hyperlink ref="C24" location="'N15 Impuestos Dif.'!A1" display="'N15 Impuestos Dif.'!A1" xr:uid="{00000000-0004-0000-0000-00000B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>
    <tabColor theme="9" tint="-0.499984740745262"/>
  </sheetPr>
  <dimension ref="A1:L39"/>
  <sheetViews>
    <sheetView showGridLines="0" workbookViewId="0">
      <selection activeCell="B12" sqref="B12"/>
    </sheetView>
  </sheetViews>
  <sheetFormatPr baseColWidth="10" defaultColWidth="0" defaultRowHeight="12" zeroHeight="1"/>
  <cols>
    <col min="1" max="1" width="10.453125" style="599" customWidth="1"/>
    <col min="2" max="2" width="57.453125" style="193" customWidth="1"/>
    <col min="3" max="3" width="7.54296875" style="193" customWidth="1"/>
    <col min="4" max="5" width="15.54296875" style="193" bestFit="1" customWidth="1"/>
    <col min="6" max="6" width="11.453125" style="193" customWidth="1"/>
    <col min="7" max="7" width="12.81640625" style="9" bestFit="1" customWidth="1"/>
    <col min="8" max="8" width="7.54296875" style="9" bestFit="1" customWidth="1"/>
    <col min="9" max="9" width="11.453125" style="193" customWidth="1"/>
    <col min="10" max="12" width="0" style="193" hidden="1" customWidth="1"/>
    <col min="13" max="16384" width="11.453125" style="193" hidden="1"/>
  </cols>
  <sheetData>
    <row r="1" spans="1:8" ht="12.5" thickBot="1"/>
    <row r="2" spans="1:8">
      <c r="A2" s="600"/>
      <c r="B2" s="1011" t="s">
        <v>86</v>
      </c>
      <c r="C2" s="1013" t="s">
        <v>69</v>
      </c>
      <c r="D2" s="987">
        <v>45565</v>
      </c>
      <c r="E2" s="987">
        <v>45291</v>
      </c>
      <c r="G2" s="1019" t="s">
        <v>70</v>
      </c>
      <c r="H2" s="1021" t="s">
        <v>71</v>
      </c>
    </row>
    <row r="3" spans="1:8" ht="12.5" thickBot="1">
      <c r="B3" s="1012"/>
      <c r="C3" s="1014"/>
      <c r="D3" s="191" t="s">
        <v>72</v>
      </c>
      <c r="E3" s="191" t="s">
        <v>72</v>
      </c>
      <c r="G3" s="1020"/>
      <c r="H3" s="1022"/>
    </row>
    <row r="4" spans="1:8">
      <c r="B4" s="668" t="s">
        <v>87</v>
      </c>
      <c r="C4" s="679"/>
      <c r="D4" s="629"/>
      <c r="E4" s="629"/>
      <c r="G4" s="604"/>
      <c r="H4" s="605"/>
    </row>
    <row r="5" spans="1:8">
      <c r="A5" s="599" t="s">
        <v>14</v>
      </c>
      <c r="B5" s="356" t="s">
        <v>88</v>
      </c>
      <c r="C5" s="194">
        <v>17</v>
      </c>
      <c r="D5" s="195">
        <v>89431188</v>
      </c>
      <c r="E5" s="195">
        <v>155416801</v>
      </c>
      <c r="F5" s="601"/>
      <c r="G5" s="606">
        <v>-65985613</v>
      </c>
      <c r="H5" s="607">
        <v>-0.42457194187132957</v>
      </c>
    </row>
    <row r="6" spans="1:8">
      <c r="A6" s="599" t="s">
        <v>15</v>
      </c>
      <c r="B6" s="356" t="s">
        <v>89</v>
      </c>
      <c r="C6" s="194">
        <v>15</v>
      </c>
      <c r="D6" s="195">
        <v>1749268</v>
      </c>
      <c r="E6" s="195">
        <v>1752912</v>
      </c>
      <c r="F6" s="601"/>
      <c r="G6" s="606">
        <v>-3644</v>
      </c>
      <c r="H6" s="607">
        <v>-2.0788265469116533E-3</v>
      </c>
    </row>
    <row r="7" spans="1:8">
      <c r="A7" s="599" t="s">
        <v>16</v>
      </c>
      <c r="B7" s="356" t="s">
        <v>17</v>
      </c>
      <c r="C7" s="194">
        <v>18</v>
      </c>
      <c r="D7" s="195">
        <v>137431455</v>
      </c>
      <c r="E7" s="195">
        <v>177288051</v>
      </c>
      <c r="F7" s="601"/>
      <c r="G7" s="606">
        <v>-39856596</v>
      </c>
      <c r="H7" s="607">
        <v>-0.22481264684894076</v>
      </c>
    </row>
    <row r="8" spans="1:8">
      <c r="A8" s="599" t="s">
        <v>18</v>
      </c>
      <c r="B8" s="356" t="s">
        <v>90</v>
      </c>
      <c r="C8" s="194">
        <v>6</v>
      </c>
      <c r="D8" s="195">
        <v>1171673</v>
      </c>
      <c r="E8" s="195">
        <v>1578553</v>
      </c>
      <c r="G8" s="606">
        <v>-406880</v>
      </c>
      <c r="H8" s="607">
        <v>-0.25775504528514404</v>
      </c>
    </row>
    <row r="9" spans="1:8">
      <c r="A9" s="599" t="s">
        <v>19</v>
      </c>
      <c r="B9" s="356" t="s">
        <v>91</v>
      </c>
      <c r="C9" s="194">
        <v>19</v>
      </c>
      <c r="D9" s="195">
        <v>790902</v>
      </c>
      <c r="E9" s="195">
        <v>735780</v>
      </c>
      <c r="G9" s="606">
        <v>55122</v>
      </c>
      <c r="H9" s="607">
        <v>7.4916415232814157E-2</v>
      </c>
    </row>
    <row r="10" spans="1:8">
      <c r="A10" s="599" t="s">
        <v>21</v>
      </c>
      <c r="B10" s="356" t="s">
        <v>92</v>
      </c>
      <c r="C10" s="194">
        <v>8</v>
      </c>
      <c r="D10" s="195">
        <v>415270</v>
      </c>
      <c r="E10" s="195">
        <v>240748</v>
      </c>
      <c r="G10" s="606">
        <v>174522</v>
      </c>
      <c r="H10" s="607">
        <v>0.72491567946566537</v>
      </c>
    </row>
    <row r="11" spans="1:8">
      <c r="A11" s="599" t="s">
        <v>22</v>
      </c>
      <c r="B11" s="356" t="s">
        <v>23</v>
      </c>
      <c r="C11" s="194">
        <v>20</v>
      </c>
      <c r="D11" s="195">
        <v>5381109</v>
      </c>
      <c r="E11" s="195">
        <v>5955720</v>
      </c>
      <c r="G11" s="606">
        <v>-574611</v>
      </c>
      <c r="H11" s="607">
        <v>-9.6480526283975743E-2</v>
      </c>
    </row>
    <row r="12" spans="1:8" ht="12.5" thickBot="1">
      <c r="A12" s="599" t="s">
        <v>24</v>
      </c>
      <c r="B12" s="357" t="s">
        <v>93</v>
      </c>
      <c r="C12" s="194">
        <v>21</v>
      </c>
      <c r="D12" s="195">
        <v>13516677</v>
      </c>
      <c r="E12" s="197">
        <v>18699561</v>
      </c>
      <c r="G12" s="606">
        <v>-5182884</v>
      </c>
      <c r="H12" s="607">
        <v>-0.27716607892559619</v>
      </c>
    </row>
    <row r="13" spans="1:8" ht="24.5" thickBot="1">
      <c r="B13" s="670" t="s">
        <v>814</v>
      </c>
      <c r="C13" s="671"/>
      <c r="D13" s="631">
        <v>249887542</v>
      </c>
      <c r="E13" s="631">
        <v>361668126</v>
      </c>
      <c r="G13" s="608">
        <v>-111780584</v>
      </c>
      <c r="H13" s="590">
        <v>-0.30906949206798501</v>
      </c>
    </row>
    <row r="14" spans="1:8" ht="12.5" hidden="1" thickBot="1">
      <c r="A14" s="599" t="s">
        <v>94</v>
      </c>
      <c r="B14" s="680" t="s">
        <v>95</v>
      </c>
      <c r="C14" s="632"/>
      <c r="D14" s="195">
        <v>0</v>
      </c>
      <c r="E14" s="630">
        <v>0</v>
      </c>
      <c r="G14" s="606">
        <v>0</v>
      </c>
      <c r="H14" s="588">
        <v>1</v>
      </c>
    </row>
    <row r="15" spans="1:8" ht="12.5" thickBot="1">
      <c r="B15" s="678" t="s">
        <v>96</v>
      </c>
      <c r="C15" s="682"/>
      <c r="D15" s="631">
        <v>249887542</v>
      </c>
      <c r="E15" s="631">
        <v>361668126</v>
      </c>
      <c r="G15" s="608">
        <v>-111780584</v>
      </c>
      <c r="H15" s="590">
        <v>-0.30906949206798501</v>
      </c>
    </row>
    <row r="16" spans="1:8">
      <c r="B16" s="668" t="s">
        <v>97</v>
      </c>
      <c r="C16" s="679"/>
      <c r="D16" s="629"/>
      <c r="E16" s="629"/>
      <c r="G16" s="609"/>
      <c r="H16" s="610"/>
    </row>
    <row r="17" spans="1:8">
      <c r="A17" s="599" t="s">
        <v>26</v>
      </c>
      <c r="B17" s="356" t="s">
        <v>98</v>
      </c>
      <c r="C17" s="194">
        <v>17</v>
      </c>
      <c r="D17" s="195">
        <v>1230124282</v>
      </c>
      <c r="E17" s="195">
        <v>1125060897</v>
      </c>
      <c r="G17" s="606">
        <v>105063385</v>
      </c>
      <c r="H17" s="607">
        <v>9.3384620583786937E-2</v>
      </c>
    </row>
    <row r="18" spans="1:8">
      <c r="A18" s="599" t="s">
        <v>27</v>
      </c>
      <c r="B18" s="356" t="s">
        <v>89</v>
      </c>
      <c r="C18" s="194">
        <v>15</v>
      </c>
      <c r="D18" s="195">
        <v>2272413</v>
      </c>
      <c r="E18" s="195">
        <v>2762179</v>
      </c>
      <c r="G18" s="606">
        <v>-489766</v>
      </c>
      <c r="H18" s="607">
        <v>-0.17731146316006313</v>
      </c>
    </row>
    <row r="19" spans="1:8">
      <c r="A19" s="599" t="s">
        <v>28</v>
      </c>
      <c r="B19" s="356" t="s">
        <v>99</v>
      </c>
      <c r="C19" s="194">
        <v>18</v>
      </c>
      <c r="D19" s="195">
        <v>1386972</v>
      </c>
      <c r="E19" s="195">
        <v>1181870</v>
      </c>
      <c r="G19" s="606">
        <v>205102</v>
      </c>
      <c r="H19" s="607">
        <v>0.17354023708191257</v>
      </c>
    </row>
    <row r="20" spans="1:8" hidden="1">
      <c r="A20" s="599" t="s">
        <v>30</v>
      </c>
      <c r="B20" s="356" t="s">
        <v>90</v>
      </c>
      <c r="C20" s="194"/>
      <c r="D20" s="195">
        <v>0</v>
      </c>
      <c r="E20" s="195">
        <v>0</v>
      </c>
      <c r="G20" s="606">
        <v>0</v>
      </c>
      <c r="H20" s="607">
        <v>1</v>
      </c>
    </row>
    <row r="21" spans="1:8">
      <c r="A21" s="599" t="s">
        <v>31</v>
      </c>
      <c r="B21" s="356" t="s">
        <v>91</v>
      </c>
      <c r="C21" s="194">
        <v>19</v>
      </c>
      <c r="D21" s="195">
        <v>1881981</v>
      </c>
      <c r="E21" s="195">
        <v>1823379</v>
      </c>
      <c r="G21" s="606">
        <v>58602</v>
      </c>
      <c r="H21" s="607">
        <v>3.2139231613394693E-2</v>
      </c>
    </row>
    <row r="22" spans="1:8">
      <c r="A22" s="599" t="s">
        <v>32</v>
      </c>
      <c r="B22" s="356" t="s">
        <v>33</v>
      </c>
      <c r="C22" s="194">
        <v>16</v>
      </c>
      <c r="D22" s="195">
        <v>58473101</v>
      </c>
      <c r="E22" s="195">
        <v>14934780</v>
      </c>
      <c r="G22" s="606">
        <v>43538321</v>
      </c>
      <c r="H22" s="607">
        <v>2.9152301540431127</v>
      </c>
    </row>
    <row r="23" spans="1:8">
      <c r="A23" s="599" t="s">
        <v>34</v>
      </c>
      <c r="B23" s="356" t="s">
        <v>35</v>
      </c>
      <c r="C23" s="194">
        <v>20</v>
      </c>
      <c r="D23" s="195">
        <v>22906413</v>
      </c>
      <c r="E23" s="195">
        <v>22322555</v>
      </c>
      <c r="G23" s="606">
        <v>583858</v>
      </c>
      <c r="H23" s="607">
        <v>2.6155518487915027E-2</v>
      </c>
    </row>
    <row r="24" spans="1:8" ht="12.5" thickBot="1">
      <c r="A24" s="599" t="s">
        <v>36</v>
      </c>
      <c r="B24" s="357" t="s">
        <v>93</v>
      </c>
      <c r="C24" s="194">
        <v>21</v>
      </c>
      <c r="D24" s="195">
        <v>7923297</v>
      </c>
      <c r="E24" s="197">
        <v>7454645</v>
      </c>
      <c r="G24" s="606">
        <v>468652</v>
      </c>
      <c r="H24" s="607">
        <v>6.2867111713569193E-2</v>
      </c>
    </row>
    <row r="25" spans="1:8" ht="12.5" thickBot="1">
      <c r="B25" s="678" t="s">
        <v>100</v>
      </c>
      <c r="C25" s="682"/>
      <c r="D25" s="631">
        <v>1324968459</v>
      </c>
      <c r="E25" s="631">
        <v>1175540305</v>
      </c>
      <c r="G25" s="608">
        <v>149428154</v>
      </c>
      <c r="H25" s="590">
        <v>0.12711444547194833</v>
      </c>
    </row>
    <row r="26" spans="1:8" ht="12.5" thickBot="1">
      <c r="B26" s="672"/>
      <c r="C26" s="632"/>
      <c r="D26" s="630"/>
      <c r="E26" s="630"/>
      <c r="G26" s="606"/>
      <c r="H26" s="607"/>
    </row>
    <row r="27" spans="1:8" ht="12.5" thickBot="1">
      <c r="B27" s="683" t="s">
        <v>101</v>
      </c>
      <c r="C27" s="682"/>
      <c r="D27" s="631">
        <v>1574856001</v>
      </c>
      <c r="E27" s="631">
        <v>1537208431</v>
      </c>
      <c r="G27" s="608">
        <v>37647570</v>
      </c>
      <c r="H27" s="590">
        <v>2.4490868798780353E-2</v>
      </c>
    </row>
    <row r="28" spans="1:8">
      <c r="B28" s="668" t="s">
        <v>689</v>
      </c>
      <c r="C28" s="684"/>
      <c r="D28" s="629"/>
      <c r="E28" s="629"/>
      <c r="G28" s="606"/>
      <c r="H28" s="607"/>
    </row>
    <row r="29" spans="1:8">
      <c r="A29" s="599" t="s">
        <v>37</v>
      </c>
      <c r="B29" s="356" t="s">
        <v>38</v>
      </c>
      <c r="C29" s="194">
        <v>22</v>
      </c>
      <c r="D29" s="198">
        <v>155567354</v>
      </c>
      <c r="E29" s="198">
        <v>155567354</v>
      </c>
      <c r="G29" s="606">
        <v>0</v>
      </c>
      <c r="H29" s="607">
        <v>0</v>
      </c>
    </row>
    <row r="30" spans="1:8">
      <c r="A30" s="599" t="s">
        <v>39</v>
      </c>
      <c r="B30" s="356" t="s">
        <v>40</v>
      </c>
      <c r="C30" s="194">
        <v>22</v>
      </c>
      <c r="D30" s="905">
        <v>413907664</v>
      </c>
      <c r="E30" s="198">
        <v>411044222</v>
      </c>
      <c r="G30" s="606">
        <v>2863442</v>
      </c>
      <c r="H30" s="607">
        <v>6.9662626227111881E-3</v>
      </c>
    </row>
    <row r="31" spans="1:8">
      <c r="A31" s="599" t="s">
        <v>716</v>
      </c>
      <c r="B31" s="356" t="s">
        <v>716</v>
      </c>
      <c r="C31" s="194">
        <v>22</v>
      </c>
      <c r="D31" s="198">
        <v>164064038</v>
      </c>
      <c r="E31" s="198">
        <v>164064038</v>
      </c>
      <c r="G31" s="606">
        <v>0</v>
      </c>
      <c r="H31" s="607">
        <v>0</v>
      </c>
    </row>
    <row r="32" spans="1:8">
      <c r="A32" s="599" t="s">
        <v>41</v>
      </c>
      <c r="B32" s="356" t="s">
        <v>42</v>
      </c>
      <c r="C32" s="194">
        <v>22</v>
      </c>
      <c r="D32" s="198">
        <v>-5965550</v>
      </c>
      <c r="E32" s="198">
        <v>-5965550</v>
      </c>
      <c r="G32" s="606">
        <v>0</v>
      </c>
      <c r="H32" s="607">
        <v>0</v>
      </c>
    </row>
    <row r="33" spans="1:8">
      <c r="B33" s="357" t="s">
        <v>690</v>
      </c>
      <c r="C33" s="196">
        <v>22</v>
      </c>
      <c r="D33" s="982">
        <v>443076432</v>
      </c>
      <c r="E33" s="199">
        <v>161397766</v>
      </c>
      <c r="F33" s="193">
        <v>0</v>
      </c>
      <c r="G33" s="606">
        <v>281678666</v>
      </c>
      <c r="H33" s="607">
        <v>1.7452451355491501</v>
      </c>
    </row>
    <row r="34" spans="1:8">
      <c r="B34" s="685" t="s">
        <v>692</v>
      </c>
      <c r="C34" s="632"/>
      <c r="D34" s="686">
        <v>1170649938</v>
      </c>
      <c r="E34" s="687">
        <v>886107830</v>
      </c>
      <c r="G34" s="606">
        <v>284542108</v>
      </c>
      <c r="H34" s="607">
        <v>0.32111453975076598</v>
      </c>
    </row>
    <row r="35" spans="1:8" ht="12.5" thickBot="1">
      <c r="A35" s="599" t="s">
        <v>43</v>
      </c>
      <c r="B35" s="672" t="s">
        <v>44</v>
      </c>
      <c r="C35" s="632">
        <v>23</v>
      </c>
      <c r="D35" s="681">
        <v>33547</v>
      </c>
      <c r="E35" s="630">
        <v>31468</v>
      </c>
      <c r="G35" s="611">
        <v>2079</v>
      </c>
      <c r="H35" s="612">
        <v>6.6067115800177961E-2</v>
      </c>
    </row>
    <row r="36" spans="1:8" ht="12.5" thickBot="1">
      <c r="B36" s="678" t="s">
        <v>103</v>
      </c>
      <c r="C36" s="688"/>
      <c r="D36" s="631">
        <v>1170683485</v>
      </c>
      <c r="E36" s="631">
        <v>886139298</v>
      </c>
      <c r="G36" s="608">
        <v>284544187</v>
      </c>
      <c r="H36" s="590">
        <v>0.32110548267322186</v>
      </c>
    </row>
    <row r="37" spans="1:8" ht="12.5" thickBot="1">
      <c r="B37" s="672"/>
      <c r="C37" s="632"/>
      <c r="D37" s="630"/>
      <c r="E37" s="630"/>
      <c r="G37" s="611"/>
      <c r="H37" s="612"/>
    </row>
    <row r="38" spans="1:8" ht="12.5" thickBot="1">
      <c r="B38" s="683" t="s">
        <v>104</v>
      </c>
      <c r="C38" s="682"/>
      <c r="D38" s="631">
        <v>2745539486</v>
      </c>
      <c r="E38" s="631">
        <v>2423347729</v>
      </c>
      <c r="G38" s="613">
        <v>322191757</v>
      </c>
      <c r="H38" s="596">
        <v>0.13295316769622376</v>
      </c>
    </row>
    <row r="39" spans="1:8" ht="12.5" thickTop="1">
      <c r="D39" s="200"/>
      <c r="E39" s="200"/>
      <c r="G39" s="602"/>
      <c r="H39" s="603"/>
    </row>
  </sheetData>
  <mergeCells count="4">
    <mergeCell ref="B2:B3"/>
    <mergeCell ref="C2:C3"/>
    <mergeCell ref="G2:G3"/>
    <mergeCell ref="H2:H3"/>
  </mergeCells>
  <hyperlinks>
    <hyperlink ref="C6" location="'N14 Arrendamiento NIIF16'!A1" display="'N14 Arrendamiento NIIF16'!A1" xr:uid="{00000000-0004-0000-0100-000000000000}"/>
    <hyperlink ref="C18" location="'N14 Arrendamiento NIIF16'!A1" display="'N14 Arrendamiento NIIF16'!A1" xr:uid="{00000000-0004-0000-0100-000001000000}"/>
    <hyperlink ref="C22" location="'N15 Impuestos Dif.'!A1" display="'N15 Impuestos Dif.'!A1" xr:uid="{00000000-0004-0000-0100-000002000000}"/>
    <hyperlink ref="C5" location="'N16.3 Clases Instrum. Finan.'!A1" display="'N16.3 Clases Instrum. Finan.'!A1" xr:uid="{00000000-0004-0000-0100-000003000000}"/>
    <hyperlink ref="C7" location="'N17 Acreed. Comerciales'!A1" display="'N17 Acreed. Comerciales'!A1" xr:uid="{00000000-0004-0000-0100-000004000000}"/>
    <hyperlink ref="C8" location="'N6 CxP Relacionadas'!A1" display="'N6 CxP Relacionadas'!A1" xr:uid="{00000000-0004-0000-0100-000005000000}"/>
    <hyperlink ref="C9" location="'N18 Otras Prov.'!A1" display="'N18 Otras Prov.'!A1" xr:uid="{00000000-0004-0000-0100-000006000000}"/>
    <hyperlink ref="C10" location="'N8 Impuestos Corrientes'!A1" display="'N8 Impuestos Corrientes'!A1" xr:uid="{00000000-0004-0000-0100-000007000000}"/>
    <hyperlink ref="C11" location="'N19 Beneficios Empleados'!A1" display="'N19 Beneficios Empleados'!A1" xr:uid="{00000000-0004-0000-0100-000008000000}"/>
    <hyperlink ref="C12" location="'N20 Pas. No Financiero'!A1" display="'N20 Pas. No Financiero'!A1" xr:uid="{00000000-0004-0000-0100-000009000000}"/>
    <hyperlink ref="C17" location="'N16.3 Clases Instrum. Finan.'!A1" display="'N16.3 Clases Instrum. Finan.'!A1" xr:uid="{00000000-0004-0000-0100-00000A000000}"/>
    <hyperlink ref="C19" location="'N17 Acreed. Comerciales'!A1" display="'N17 Acreed. Comerciales'!A1" xr:uid="{00000000-0004-0000-0100-00000B000000}"/>
    <hyperlink ref="C21" location="'N18 Otras Prov.'!A1" display="'N18 Otras Prov.'!A1" xr:uid="{00000000-0004-0000-0100-00000C000000}"/>
    <hyperlink ref="C23" location="'N19 Beneficios Empleados'!A1" display="'N19 Beneficios Empleados'!A1" xr:uid="{00000000-0004-0000-0100-00000D000000}"/>
    <hyperlink ref="C24" location="'N20 Pas. No Financiero'!A1" display="'N20 Pas. No Financiero'!A1" xr:uid="{00000000-0004-0000-0100-00000E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>
    <tabColor theme="9" tint="-0.499984740745262"/>
  </sheetPr>
  <dimension ref="A1:Q64"/>
  <sheetViews>
    <sheetView showGridLines="0" topLeftCell="A42" zoomScaleNormal="100" workbookViewId="0">
      <selection activeCell="B22" sqref="B22"/>
    </sheetView>
  </sheetViews>
  <sheetFormatPr baseColWidth="10" defaultColWidth="0" defaultRowHeight="12" zeroHeight="1" outlineLevelRow="1"/>
  <cols>
    <col min="1" max="1" width="9.453125" style="524" customWidth="1"/>
    <col min="2" max="2" width="57.1796875" style="9" customWidth="1"/>
    <col min="3" max="3" width="7.1796875" style="9" customWidth="1"/>
    <col min="4" max="5" width="12.54296875" style="9" customWidth="1"/>
    <col min="6" max="7" width="12" style="9" customWidth="1"/>
    <col min="8" max="8" width="15.54296875" style="9" customWidth="1"/>
    <col min="9" max="9" width="11.54296875" style="9" customWidth="1"/>
    <col min="10" max="10" width="11.453125" style="9" customWidth="1"/>
    <col min="11" max="12" width="12.54296875" style="9" customWidth="1"/>
    <col min="13" max="13" width="11.54296875" style="9" customWidth="1"/>
    <col min="14" max="16" width="0" style="9" hidden="1" customWidth="1"/>
    <col min="17" max="17" width="11.54296875" style="9" hidden="1" customWidth="1"/>
    <col min="18" max="16384" width="0" style="9" hidden="1"/>
  </cols>
  <sheetData>
    <row r="1" spans="1:12" ht="12.5" thickBot="1"/>
    <row r="2" spans="1:12" ht="24">
      <c r="B2" s="1027" t="s">
        <v>105</v>
      </c>
      <c r="C2" s="1013" t="s">
        <v>69</v>
      </c>
      <c r="D2" s="987">
        <v>45565</v>
      </c>
      <c r="E2" s="987">
        <v>45199</v>
      </c>
      <c r="F2" s="988" t="s">
        <v>719</v>
      </c>
      <c r="G2" s="988" t="s">
        <v>719</v>
      </c>
      <c r="H2" s="192"/>
      <c r="I2" s="1028" t="s">
        <v>106</v>
      </c>
      <c r="J2" s="1021" t="s">
        <v>71</v>
      </c>
      <c r="K2" s="987">
        <v>45473</v>
      </c>
      <c r="L2" s="987">
        <v>45107</v>
      </c>
    </row>
    <row r="3" spans="1:12" ht="12.5" thickBot="1">
      <c r="B3" s="1012"/>
      <c r="C3" s="1014"/>
      <c r="D3" s="191" t="s">
        <v>72</v>
      </c>
      <c r="E3" s="191" t="s">
        <v>72</v>
      </c>
      <c r="F3" s="191" t="s">
        <v>72</v>
      </c>
      <c r="G3" s="191" t="s">
        <v>72</v>
      </c>
      <c r="H3" s="192"/>
      <c r="I3" s="1029"/>
      <c r="J3" s="1022"/>
      <c r="K3" s="191" t="s">
        <v>72</v>
      </c>
      <c r="L3" s="191" t="s">
        <v>72</v>
      </c>
    </row>
    <row r="4" spans="1:12">
      <c r="A4" s="524" t="s">
        <v>695</v>
      </c>
      <c r="B4" s="629" t="s">
        <v>695</v>
      </c>
      <c r="C4" s="684">
        <v>25</v>
      </c>
      <c r="D4" s="629">
        <v>483042204</v>
      </c>
      <c r="E4" s="629">
        <v>475235519</v>
      </c>
      <c r="F4" s="629">
        <v>143355594</v>
      </c>
      <c r="G4" s="629">
        <v>138426249</v>
      </c>
      <c r="H4" s="192"/>
      <c r="I4" s="614">
        <v>7806685</v>
      </c>
      <c r="J4" s="594">
        <v>1.6426981334280277E-2</v>
      </c>
      <c r="K4" s="629">
        <v>339686610</v>
      </c>
      <c r="L4" s="629">
        <v>336809270</v>
      </c>
    </row>
    <row r="5" spans="1:12">
      <c r="A5" s="524" t="s">
        <v>47</v>
      </c>
      <c r="B5" s="195" t="s">
        <v>48</v>
      </c>
      <c r="C5" s="194"/>
      <c r="D5" s="195">
        <v>-61764843</v>
      </c>
      <c r="E5" s="195">
        <v>-68295994</v>
      </c>
      <c r="F5" s="195">
        <v>-20594413</v>
      </c>
      <c r="G5" s="195">
        <v>-20051992</v>
      </c>
      <c r="H5" s="192"/>
      <c r="I5" s="614">
        <v>6531151</v>
      </c>
      <c r="J5" s="594">
        <v>-9.5630074583876762E-2</v>
      </c>
      <c r="K5" s="195">
        <v>-41170430</v>
      </c>
      <c r="L5" s="195">
        <v>-48244002</v>
      </c>
    </row>
    <row r="6" spans="1:12">
      <c r="A6" s="524" t="s">
        <v>49</v>
      </c>
      <c r="B6" s="195" t="s">
        <v>50</v>
      </c>
      <c r="C6" s="194">
        <v>20</v>
      </c>
      <c r="D6" s="195">
        <v>-60663659</v>
      </c>
      <c r="E6" s="195">
        <v>-55636489</v>
      </c>
      <c r="F6" s="195">
        <v>-20698782</v>
      </c>
      <c r="G6" s="195">
        <v>-18922840</v>
      </c>
      <c r="H6" s="192"/>
      <c r="I6" s="614">
        <v>-5027170</v>
      </c>
      <c r="J6" s="594">
        <v>9.0357427119457517E-2</v>
      </c>
      <c r="K6" s="195">
        <v>-39964877</v>
      </c>
      <c r="L6" s="195">
        <v>-36713649</v>
      </c>
    </row>
    <row r="7" spans="1:12">
      <c r="A7" s="524" t="s">
        <v>51</v>
      </c>
      <c r="B7" s="195" t="s">
        <v>504</v>
      </c>
      <c r="C7" s="194" t="s">
        <v>669</v>
      </c>
      <c r="D7" s="195">
        <v>-60798649</v>
      </c>
      <c r="E7" s="195">
        <v>-56569056</v>
      </c>
      <c r="F7" s="195">
        <v>-20220051</v>
      </c>
      <c r="G7" s="195">
        <v>-19264529</v>
      </c>
      <c r="H7" s="192"/>
      <c r="I7" s="614">
        <v>-4229593</v>
      </c>
      <c r="J7" s="594">
        <v>7.4768668580928774E-2</v>
      </c>
      <c r="K7" s="195">
        <v>-40578598</v>
      </c>
      <c r="L7" s="195">
        <v>-37304527</v>
      </c>
    </row>
    <row r="8" spans="1:12">
      <c r="A8" s="524" t="s">
        <v>53</v>
      </c>
      <c r="B8" s="195" t="s">
        <v>54</v>
      </c>
      <c r="C8" s="598">
        <v>26</v>
      </c>
      <c r="D8" s="195">
        <v>-119028718</v>
      </c>
      <c r="E8" s="195">
        <v>-109290684</v>
      </c>
      <c r="F8" s="195">
        <v>-43327383</v>
      </c>
      <c r="G8" s="195">
        <v>-37162971</v>
      </c>
      <c r="H8" s="192"/>
      <c r="I8" s="614">
        <v>-9738034</v>
      </c>
      <c r="J8" s="594">
        <v>8.9102141587841105E-2</v>
      </c>
      <c r="K8" s="195">
        <v>-75701335</v>
      </c>
      <c r="L8" s="195">
        <v>-72127713</v>
      </c>
    </row>
    <row r="9" spans="1:12" ht="12.5" thickBot="1">
      <c r="A9" s="524" t="s">
        <v>55</v>
      </c>
      <c r="B9" s="197" t="s">
        <v>56</v>
      </c>
      <c r="C9" s="196">
        <v>27</v>
      </c>
      <c r="D9" s="195">
        <v>2237093</v>
      </c>
      <c r="E9" s="195">
        <v>-1774124</v>
      </c>
      <c r="F9" s="195">
        <v>-264659</v>
      </c>
      <c r="G9" s="195">
        <v>117193</v>
      </c>
      <c r="H9" s="192"/>
      <c r="I9" s="614">
        <v>4011217</v>
      </c>
      <c r="J9" s="594">
        <v>-2.2609563931269743</v>
      </c>
      <c r="K9" s="195">
        <v>2501752</v>
      </c>
      <c r="L9" s="195">
        <v>-1891317</v>
      </c>
    </row>
    <row r="10" spans="1:12" ht="12.5" thickBot="1">
      <c r="B10" s="631" t="s">
        <v>107</v>
      </c>
      <c r="C10" s="671"/>
      <c r="D10" s="631">
        <v>183023428</v>
      </c>
      <c r="E10" s="631">
        <v>183669172</v>
      </c>
      <c r="F10" s="631">
        <v>38250306</v>
      </c>
      <c r="G10" s="631">
        <v>43141110</v>
      </c>
      <c r="H10" s="192"/>
      <c r="I10" s="615">
        <v>-645744</v>
      </c>
      <c r="J10" s="590">
        <v>-3.5157995921057455E-3</v>
      </c>
      <c r="K10" s="631">
        <v>144773122</v>
      </c>
      <c r="L10" s="631">
        <v>140528062</v>
      </c>
    </row>
    <row r="11" spans="1:12">
      <c r="A11" s="524" t="s">
        <v>58</v>
      </c>
      <c r="B11" s="629" t="s">
        <v>59</v>
      </c>
      <c r="C11" s="684">
        <v>27</v>
      </c>
      <c r="D11" s="629">
        <v>7604978</v>
      </c>
      <c r="E11" s="629">
        <v>12898623</v>
      </c>
      <c r="F11" s="629">
        <v>2639168</v>
      </c>
      <c r="G11" s="629">
        <v>2246465</v>
      </c>
      <c r="H11" s="192"/>
      <c r="I11" s="614">
        <v>-5293645</v>
      </c>
      <c r="J11" s="594">
        <v>-0.41040388574811437</v>
      </c>
      <c r="K11" s="629">
        <v>4965810</v>
      </c>
      <c r="L11" s="629">
        <v>10652158</v>
      </c>
    </row>
    <row r="12" spans="1:12">
      <c r="A12" s="524" t="s">
        <v>60</v>
      </c>
      <c r="B12" s="195" t="s">
        <v>108</v>
      </c>
      <c r="C12" s="194">
        <v>27</v>
      </c>
      <c r="D12" s="195">
        <v>-37232930</v>
      </c>
      <c r="E12" s="195">
        <v>-36680405</v>
      </c>
      <c r="F12" s="195">
        <v>-13300111</v>
      </c>
      <c r="G12" s="195">
        <v>-12415087</v>
      </c>
      <c r="H12" s="192"/>
      <c r="I12" s="614">
        <v>-552525</v>
      </c>
      <c r="J12" s="594">
        <v>1.5063219721810597E-2</v>
      </c>
      <c r="K12" s="195">
        <v>-23932819</v>
      </c>
      <c r="L12" s="195">
        <v>-24265318</v>
      </c>
    </row>
    <row r="13" spans="1:12" ht="24">
      <c r="A13" s="524" t="s">
        <v>62</v>
      </c>
      <c r="B13" s="358" t="s">
        <v>109</v>
      </c>
      <c r="C13" s="194">
        <v>24</v>
      </c>
      <c r="D13" s="195">
        <v>-6550791</v>
      </c>
      <c r="E13" s="195">
        <v>-10816911</v>
      </c>
      <c r="F13" s="195">
        <v>36709</v>
      </c>
      <c r="G13" s="195">
        <v>-2630571</v>
      </c>
      <c r="H13" s="192"/>
      <c r="I13" s="614">
        <v>4266120</v>
      </c>
      <c r="J13" s="594">
        <v>-0.39439355653383856</v>
      </c>
      <c r="K13" s="195">
        <v>-6587500</v>
      </c>
      <c r="L13" s="195">
        <v>-8186340</v>
      </c>
    </row>
    <row r="14" spans="1:12">
      <c r="A14" s="524" t="s">
        <v>64</v>
      </c>
      <c r="B14" s="358" t="s">
        <v>65</v>
      </c>
      <c r="C14" s="194">
        <v>28</v>
      </c>
      <c r="D14" s="195">
        <v>269429</v>
      </c>
      <c r="E14" s="195">
        <v>2515087</v>
      </c>
      <c r="F14" s="195">
        <v>-197403</v>
      </c>
      <c r="G14" s="195">
        <v>2013758</v>
      </c>
      <c r="H14" s="192"/>
      <c r="I14" s="614">
        <v>-2245658</v>
      </c>
      <c r="J14" s="594">
        <v>-0.89287487868212911</v>
      </c>
      <c r="K14" s="195">
        <v>466832</v>
      </c>
      <c r="L14" s="195">
        <v>501329</v>
      </c>
    </row>
    <row r="15" spans="1:12" ht="12.5" thickBot="1">
      <c r="A15" s="524" t="s">
        <v>66</v>
      </c>
      <c r="B15" s="195" t="s">
        <v>816</v>
      </c>
      <c r="C15" s="194">
        <v>29</v>
      </c>
      <c r="D15" s="195">
        <v>-31381630</v>
      </c>
      <c r="E15" s="195">
        <v>-29886454</v>
      </c>
      <c r="F15" s="195">
        <v>-9917250</v>
      </c>
      <c r="G15" s="195">
        <v>-3125107</v>
      </c>
      <c r="H15" s="192"/>
      <c r="I15" s="614">
        <v>-1495176</v>
      </c>
      <c r="J15" s="594">
        <v>5.0028551396562468E-2</v>
      </c>
      <c r="K15" s="195">
        <v>-21464380</v>
      </c>
      <c r="L15" s="195">
        <v>-26761347</v>
      </c>
    </row>
    <row r="16" spans="1:12" ht="12.65" hidden="1" customHeight="1" outlineLevel="1" thickBot="1">
      <c r="A16" s="524" t="s">
        <v>57</v>
      </c>
      <c r="B16" s="197" t="s">
        <v>849</v>
      </c>
      <c r="C16" s="196"/>
      <c r="D16" s="197">
        <v>0</v>
      </c>
      <c r="E16" s="197">
        <v>0</v>
      </c>
      <c r="F16" s="197">
        <v>0</v>
      </c>
      <c r="G16" s="197">
        <v>0</v>
      </c>
      <c r="H16" s="192"/>
      <c r="I16" s="614">
        <v>0</v>
      </c>
      <c r="J16" s="594">
        <v>1</v>
      </c>
      <c r="K16" s="197">
        <v>0</v>
      </c>
      <c r="L16" s="197">
        <v>0</v>
      </c>
    </row>
    <row r="17" spans="1:13" ht="12.5" collapsed="1" thickBot="1">
      <c r="B17" s="631" t="s">
        <v>815</v>
      </c>
      <c r="C17" s="671"/>
      <c r="D17" s="631">
        <v>115732484</v>
      </c>
      <c r="E17" s="631">
        <v>121699112</v>
      </c>
      <c r="F17" s="631">
        <v>17511419</v>
      </c>
      <c r="G17" s="631">
        <v>29230568</v>
      </c>
      <c r="H17" s="192"/>
      <c r="I17" s="615">
        <v>-5966628</v>
      </c>
      <c r="J17" s="590">
        <v>-4.9027703669686597E-2</v>
      </c>
      <c r="K17" s="631">
        <v>98221065</v>
      </c>
      <c r="L17" s="631">
        <v>92468544</v>
      </c>
    </row>
    <row r="18" spans="1:13" ht="12.5" thickBot="1">
      <c r="A18" s="524" t="s">
        <v>67</v>
      </c>
      <c r="B18" s="630" t="s">
        <v>110</v>
      </c>
      <c r="C18" s="632">
        <v>16</v>
      </c>
      <c r="D18" s="630">
        <v>-24328925</v>
      </c>
      <c r="E18" s="630">
        <v>-25215487</v>
      </c>
      <c r="F18" s="630">
        <v>-2616166</v>
      </c>
      <c r="G18" s="630">
        <v>-7170908</v>
      </c>
      <c r="H18" s="192"/>
      <c r="I18" s="614">
        <v>886562</v>
      </c>
      <c r="J18" s="594">
        <v>-3.5159424047610105E-2</v>
      </c>
      <c r="K18" s="630">
        <v>-21712759</v>
      </c>
      <c r="L18" s="630">
        <v>-18044579</v>
      </c>
    </row>
    <row r="19" spans="1:13" ht="12.5" thickBot="1">
      <c r="B19" s="690" t="s">
        <v>706</v>
      </c>
      <c r="C19" s="689"/>
      <c r="D19" s="631">
        <v>91403559</v>
      </c>
      <c r="E19" s="631">
        <v>96483625</v>
      </c>
      <c r="F19" s="631">
        <v>14895253</v>
      </c>
      <c r="G19" s="631">
        <v>22059660</v>
      </c>
      <c r="H19" s="192"/>
      <c r="I19" s="615">
        <v>-5080066</v>
      </c>
      <c r="J19" s="590">
        <v>-5.2652105473856313E-2</v>
      </c>
      <c r="K19" s="631">
        <v>76508306</v>
      </c>
      <c r="L19" s="631">
        <v>74423965</v>
      </c>
    </row>
    <row r="20" spans="1:13" ht="12" hidden="1" customHeight="1">
      <c r="B20" s="691"/>
      <c r="C20" s="632"/>
      <c r="D20" s="630"/>
      <c r="E20" s="630"/>
      <c r="F20" s="630"/>
      <c r="G20" s="630"/>
      <c r="H20" s="192"/>
      <c r="I20" s="614"/>
      <c r="J20" s="594"/>
      <c r="K20" s="630"/>
      <c r="L20" s="630"/>
    </row>
    <row r="21" spans="1:13" ht="12.65" hidden="1" customHeight="1" thickBot="1">
      <c r="B21" s="630"/>
      <c r="C21" s="632"/>
      <c r="D21" s="632"/>
      <c r="E21" s="632"/>
      <c r="F21" s="632"/>
      <c r="G21" s="632"/>
      <c r="H21" s="192"/>
      <c r="I21" s="614"/>
      <c r="J21" s="594"/>
      <c r="K21" s="632"/>
      <c r="L21" s="632"/>
    </row>
    <row r="22" spans="1:13" ht="12.5" thickBot="1">
      <c r="B22" s="631" t="s">
        <v>700</v>
      </c>
      <c r="C22" s="689"/>
      <c r="D22" s="631">
        <v>91403559</v>
      </c>
      <c r="E22" s="631">
        <v>96483625</v>
      </c>
      <c r="F22" s="631">
        <v>14895253</v>
      </c>
      <c r="G22" s="631">
        <v>22059660</v>
      </c>
      <c r="H22" s="192"/>
      <c r="I22" s="615">
        <v>-5080066</v>
      </c>
      <c r="J22" s="590">
        <v>-5.2652105473856313E-2</v>
      </c>
      <c r="K22" s="631">
        <v>76508306</v>
      </c>
      <c r="L22" s="631">
        <v>74423965</v>
      </c>
    </row>
    <row r="23" spans="1:13" ht="12.5" thickBot="1">
      <c r="B23" s="692" t="s">
        <v>701</v>
      </c>
      <c r="C23" s="693"/>
      <c r="D23" s="632"/>
      <c r="E23" s="632"/>
      <c r="F23" s="632"/>
      <c r="G23" s="632"/>
      <c r="H23" s="192"/>
      <c r="I23" s="614"/>
      <c r="J23" s="594"/>
      <c r="K23" s="632"/>
      <c r="L23" s="632"/>
    </row>
    <row r="24" spans="1:13" ht="12.5" thickBot="1">
      <c r="B24" s="690" t="s">
        <v>702</v>
      </c>
      <c r="C24" s="689"/>
      <c r="D24" s="631">
        <v>91402116</v>
      </c>
      <c r="E24" s="631">
        <v>96482376</v>
      </c>
      <c r="F24" s="631">
        <v>14895038</v>
      </c>
      <c r="G24" s="631">
        <v>22059594</v>
      </c>
      <c r="H24" s="192"/>
      <c r="I24" s="615">
        <v>-5080260</v>
      </c>
      <c r="J24" s="590">
        <v>-5.2654797804730681E-2</v>
      </c>
      <c r="K24" s="631">
        <v>76507078</v>
      </c>
      <c r="L24" s="631">
        <v>74422782</v>
      </c>
    </row>
    <row r="25" spans="1:13" ht="12.5" thickBot="1">
      <c r="A25" s="524" t="s">
        <v>68</v>
      </c>
      <c r="B25" s="691" t="s">
        <v>704</v>
      </c>
      <c r="C25" s="632">
        <v>23</v>
      </c>
      <c r="D25" s="195">
        <v>1443</v>
      </c>
      <c r="E25" s="195">
        <v>1249</v>
      </c>
      <c r="F25" s="195">
        <v>215</v>
      </c>
      <c r="G25" s="195">
        <v>66</v>
      </c>
      <c r="H25" s="192"/>
      <c r="I25" s="614">
        <v>194</v>
      </c>
      <c r="J25" s="594">
        <v>0.15532425940752603</v>
      </c>
      <c r="K25" s="195">
        <v>1228</v>
      </c>
      <c r="L25" s="195">
        <v>1183</v>
      </c>
    </row>
    <row r="26" spans="1:13" ht="12.5" thickBot="1">
      <c r="B26" s="640" t="s">
        <v>700</v>
      </c>
      <c r="C26" s="694"/>
      <c r="D26" s="640">
        <v>91403559</v>
      </c>
      <c r="E26" s="640">
        <v>96483625</v>
      </c>
      <c r="F26" s="640">
        <v>14895253</v>
      </c>
      <c r="G26" s="640">
        <v>22059660</v>
      </c>
      <c r="H26" s="192"/>
      <c r="I26" s="615">
        <v>-5080066</v>
      </c>
      <c r="J26" s="590">
        <v>-5.2652105473856313E-2</v>
      </c>
      <c r="K26" s="640">
        <v>76508306</v>
      </c>
      <c r="L26" s="640">
        <v>74423965</v>
      </c>
    </row>
    <row r="27" spans="1:13">
      <c r="B27" s="677" t="s">
        <v>705</v>
      </c>
      <c r="C27" s="695"/>
      <c r="D27" s="684"/>
      <c r="E27" s="684"/>
      <c r="F27" s="684"/>
      <c r="G27" s="684"/>
      <c r="H27" s="192"/>
      <c r="I27" s="616"/>
      <c r="J27" s="617"/>
      <c r="K27" s="684"/>
      <c r="L27" s="684"/>
    </row>
    <row r="28" spans="1:13">
      <c r="B28" s="359" t="s">
        <v>707</v>
      </c>
      <c r="C28" s="196">
        <v>31</v>
      </c>
      <c r="D28" s="215">
        <v>14.938000000000001</v>
      </c>
      <c r="E28" s="215">
        <v>15.768000000000001</v>
      </c>
      <c r="F28" s="215">
        <v>2.4350000000000005</v>
      </c>
      <c r="G28" s="215">
        <v>3.6050000000000004</v>
      </c>
      <c r="H28" s="192"/>
      <c r="I28" s="616"/>
      <c r="J28" s="617"/>
      <c r="K28" s="215">
        <v>12.503</v>
      </c>
      <c r="L28" s="215">
        <v>12.163</v>
      </c>
    </row>
    <row r="29" spans="1:13">
      <c r="B29" s="631" t="s">
        <v>113</v>
      </c>
      <c r="C29" s="688"/>
      <c r="D29" s="696">
        <v>14.938000000000001</v>
      </c>
      <c r="E29" s="696">
        <v>15.768000000000001</v>
      </c>
      <c r="F29" s="696">
        <v>2.4350000000000005</v>
      </c>
      <c r="G29" s="696">
        <v>3.6050000000000004</v>
      </c>
      <c r="H29" s="192"/>
      <c r="I29" s="616"/>
      <c r="J29" s="617"/>
      <c r="K29" s="696">
        <v>12.503</v>
      </c>
      <c r="L29" s="696">
        <v>12.163</v>
      </c>
    </row>
    <row r="30" spans="1:13">
      <c r="A30" s="192"/>
      <c r="B30" s="192"/>
      <c r="C30" s="192"/>
      <c r="D30" s="650"/>
      <c r="E30" s="650"/>
      <c r="F30" s="894">
        <v>69279.246511627905</v>
      </c>
      <c r="G30" s="894">
        <v>334236.27272727271</v>
      </c>
      <c r="H30" s="192"/>
      <c r="I30" s="616"/>
      <c r="J30" s="617"/>
      <c r="K30" s="650"/>
      <c r="L30" s="650"/>
      <c r="M30" s="192"/>
    </row>
    <row r="31" spans="1:13" ht="24">
      <c r="B31" s="1023" t="s">
        <v>708</v>
      </c>
      <c r="C31" s="1025" t="s">
        <v>69</v>
      </c>
      <c r="D31" s="987">
        <v>45565</v>
      </c>
      <c r="E31" s="987">
        <v>45199</v>
      </c>
      <c r="F31" s="988" t="s">
        <v>719</v>
      </c>
      <c r="G31" s="988" t="s">
        <v>719</v>
      </c>
      <c r="H31" s="192"/>
      <c r="I31" s="1026"/>
      <c r="J31" s="618"/>
      <c r="K31" s="987">
        <v>45473</v>
      </c>
      <c r="L31" s="987">
        <v>45107</v>
      </c>
    </row>
    <row r="32" spans="1:13">
      <c r="B32" s="1024"/>
      <c r="C32" s="1014"/>
      <c r="D32" s="191" t="s">
        <v>72</v>
      </c>
      <c r="E32" s="191" t="s">
        <v>72</v>
      </c>
      <c r="F32" s="191" t="s">
        <v>72</v>
      </c>
      <c r="G32" s="191" t="s">
        <v>72</v>
      </c>
      <c r="H32" s="192"/>
      <c r="I32" s="1026"/>
      <c r="J32" s="618"/>
      <c r="K32" s="191" t="s">
        <v>72</v>
      </c>
      <c r="L32" s="191" t="s">
        <v>72</v>
      </c>
    </row>
    <row r="33" spans="2:12"/>
    <row r="34" spans="2:12">
      <c r="B34" s="631" t="s">
        <v>700</v>
      </c>
      <c r="C34" s="689"/>
      <c r="D34" s="631">
        <v>91403559</v>
      </c>
      <c r="E34" s="631">
        <v>96483625</v>
      </c>
      <c r="F34" s="631">
        <v>14895253</v>
      </c>
      <c r="G34" s="631">
        <v>22059660</v>
      </c>
      <c r="H34" s="192"/>
      <c r="I34" s="174"/>
      <c r="J34" s="174"/>
      <c r="K34" s="631">
        <v>76508306</v>
      </c>
      <c r="L34" s="631">
        <v>74423965</v>
      </c>
    </row>
    <row r="35" spans="2:12">
      <c r="B35" s="217" t="s">
        <v>709</v>
      </c>
      <c r="C35" s="216"/>
      <c r="D35" s="217"/>
      <c r="E35" s="217"/>
      <c r="F35" s="217"/>
      <c r="G35" s="217"/>
      <c r="H35" s="192"/>
      <c r="I35" s="174"/>
      <c r="J35" s="174"/>
      <c r="K35" s="217"/>
      <c r="L35" s="217"/>
    </row>
    <row r="36" spans="2:12" ht="24.5" thickBot="1">
      <c r="B36" s="1009" t="s">
        <v>114</v>
      </c>
      <c r="C36" s="889"/>
      <c r="D36" s="703"/>
      <c r="E36" s="703"/>
      <c r="F36" s="703"/>
      <c r="G36" s="703"/>
      <c r="H36" s="192"/>
      <c r="I36" s="174"/>
      <c r="J36" s="174"/>
      <c r="K36" s="703"/>
      <c r="L36" s="703"/>
    </row>
    <row r="37" spans="2:12" ht="12.5" thickBot="1">
      <c r="B37" s="1010" t="s">
        <v>681</v>
      </c>
      <c r="C37" s="684">
        <v>12</v>
      </c>
      <c r="D37" s="698">
        <v>390479260</v>
      </c>
      <c r="E37" s="698">
        <v>0</v>
      </c>
      <c r="F37" s="698">
        <v>390479260</v>
      </c>
      <c r="G37" s="698">
        <v>0</v>
      </c>
      <c r="H37" s="192">
        <v>0</v>
      </c>
      <c r="I37" s="174">
        <v>0</v>
      </c>
      <c r="J37" s="174"/>
      <c r="K37" s="698">
        <v>0</v>
      </c>
      <c r="L37" s="698">
        <v>0</v>
      </c>
    </row>
    <row r="38" spans="2:12" ht="24" hidden="1" customHeight="1" thickBot="1">
      <c r="B38" s="1009" t="s">
        <v>817</v>
      </c>
      <c r="C38" s="196">
        <v>20</v>
      </c>
      <c r="D38" s="218">
        <v>0</v>
      </c>
      <c r="E38" s="218">
        <v>0</v>
      </c>
      <c r="F38" s="218">
        <v>0</v>
      </c>
      <c r="G38" s="218">
        <v>0</v>
      </c>
      <c r="H38" s="192">
        <v>0</v>
      </c>
      <c r="I38" s="895">
        <v>0.73</v>
      </c>
      <c r="J38" s="174"/>
      <c r="K38" s="218">
        <v>0</v>
      </c>
      <c r="L38" s="218">
        <v>0</v>
      </c>
    </row>
    <row r="39" spans="2:12" ht="24">
      <c r="B39" s="690" t="s">
        <v>115</v>
      </c>
      <c r="C39" s="689"/>
      <c r="D39" s="631">
        <v>390479260</v>
      </c>
      <c r="E39" s="631">
        <v>0</v>
      </c>
      <c r="F39" s="631">
        <v>390479260</v>
      </c>
      <c r="G39" s="631">
        <v>0</v>
      </c>
      <c r="H39" s="192">
        <v>0</v>
      </c>
      <c r="I39" s="896">
        <v>1</v>
      </c>
      <c r="J39" s="174"/>
      <c r="K39" s="631">
        <v>0</v>
      </c>
      <c r="L39" s="631">
        <v>0</v>
      </c>
    </row>
    <row r="40" spans="2:12">
      <c r="B40" s="893"/>
      <c r="C40" s="892"/>
      <c r="D40" s="892"/>
      <c r="E40" s="892"/>
      <c r="F40" s="892"/>
      <c r="G40" s="892"/>
      <c r="H40" s="192"/>
      <c r="I40" s="174"/>
      <c r="J40" s="174"/>
      <c r="K40" s="892"/>
      <c r="L40" s="892"/>
    </row>
    <row r="41" spans="2:12" ht="24">
      <c r="B41" s="690" t="s">
        <v>116</v>
      </c>
      <c r="C41" s="889"/>
      <c r="D41" s="703"/>
      <c r="E41" s="703"/>
      <c r="F41" s="703"/>
      <c r="G41" s="703"/>
      <c r="H41" s="192"/>
      <c r="I41" s="174"/>
      <c r="J41" s="174"/>
      <c r="K41" s="703"/>
      <c r="L41" s="703"/>
    </row>
    <row r="42" spans="2:12">
      <c r="B42" s="217" t="s">
        <v>711</v>
      </c>
      <c r="C42" s="891"/>
      <c r="D42" s="890"/>
      <c r="E42" s="890"/>
      <c r="F42" s="890"/>
      <c r="G42" s="890"/>
      <c r="H42" s="192"/>
      <c r="I42" s="174"/>
      <c r="J42" s="174"/>
      <c r="K42" s="890"/>
      <c r="L42" s="890"/>
    </row>
    <row r="43" spans="2:12">
      <c r="B43" s="359" t="s">
        <v>117</v>
      </c>
      <c r="C43" s="359"/>
      <c r="D43" s="218">
        <v>-4618074</v>
      </c>
      <c r="E43" s="218">
        <v>9428962</v>
      </c>
      <c r="F43" s="218">
        <v>-5103703</v>
      </c>
      <c r="G43" s="218">
        <v>4865651</v>
      </c>
      <c r="H43" s="192">
        <v>0</v>
      </c>
      <c r="I43" s="895">
        <v>0.73</v>
      </c>
      <c r="J43" s="174"/>
      <c r="K43" s="218">
        <v>485629</v>
      </c>
      <c r="L43" s="218">
        <v>4563311</v>
      </c>
    </row>
    <row r="44" spans="2:12" ht="24">
      <c r="B44" s="699" t="s">
        <v>118</v>
      </c>
      <c r="C44" s="673"/>
      <c r="D44" s="639">
        <v>-4618074</v>
      </c>
      <c r="E44" s="639">
        <v>9428962</v>
      </c>
      <c r="F44" s="639">
        <v>-5103703</v>
      </c>
      <c r="G44" s="639">
        <v>4865651</v>
      </c>
      <c r="H44" s="192">
        <v>0</v>
      </c>
      <c r="I44" s="896">
        <v>1</v>
      </c>
      <c r="J44" s="174"/>
      <c r="K44" s="639">
        <v>485629</v>
      </c>
      <c r="L44" s="639">
        <v>4563311</v>
      </c>
    </row>
    <row r="45" spans="2:12">
      <c r="B45" s="571"/>
      <c r="C45" s="700"/>
      <c r="D45" s="700"/>
      <c r="E45" s="700"/>
      <c r="F45" s="700"/>
      <c r="G45" s="700"/>
      <c r="H45" s="78">
        <v>0</v>
      </c>
      <c r="I45" s="895">
        <v>0.73</v>
      </c>
      <c r="K45" s="700"/>
      <c r="L45" s="700"/>
    </row>
    <row r="46" spans="2:12">
      <c r="B46" s="699" t="s">
        <v>119</v>
      </c>
      <c r="C46" s="699"/>
      <c r="D46" s="699">
        <v>385861186</v>
      </c>
      <c r="E46" s="699">
        <v>9428962</v>
      </c>
      <c r="F46" s="699">
        <v>385375557</v>
      </c>
      <c r="G46" s="699">
        <v>4865651</v>
      </c>
      <c r="H46" s="192">
        <v>0</v>
      </c>
      <c r="I46" s="896">
        <v>1</v>
      </c>
      <c r="J46" s="174"/>
      <c r="K46" s="699">
        <v>485629</v>
      </c>
      <c r="L46" s="699">
        <v>4563311</v>
      </c>
    </row>
    <row r="47" spans="2:12">
      <c r="B47" s="893"/>
      <c r="C47" s="892"/>
      <c r="D47" s="892"/>
      <c r="E47" s="892"/>
      <c r="F47" s="892"/>
      <c r="G47" s="892"/>
      <c r="H47" s="192"/>
      <c r="I47" s="174"/>
      <c r="J47" s="174"/>
      <c r="K47" s="892"/>
      <c r="L47" s="892"/>
    </row>
    <row r="48" spans="2:12" ht="24">
      <c r="B48" s="690" t="s">
        <v>120</v>
      </c>
      <c r="C48" s="889"/>
      <c r="D48" s="703"/>
      <c r="E48" s="703"/>
      <c r="F48" s="703"/>
      <c r="G48" s="703"/>
      <c r="H48" s="192"/>
      <c r="I48" s="174"/>
      <c r="J48" s="174"/>
      <c r="K48" s="703"/>
      <c r="L48" s="703"/>
    </row>
    <row r="49" spans="2:12" ht="24">
      <c r="B49" s="697" t="s">
        <v>818</v>
      </c>
      <c r="C49" s="701"/>
      <c r="D49" s="698">
        <v>-105429400</v>
      </c>
      <c r="E49" s="698">
        <v>0</v>
      </c>
      <c r="F49" s="698">
        <v>-105429400</v>
      </c>
      <c r="G49" s="698">
        <v>0</v>
      </c>
      <c r="H49" s="192"/>
      <c r="I49" s="192"/>
      <c r="J49" s="192"/>
      <c r="K49" s="698">
        <v>0</v>
      </c>
      <c r="L49" s="698">
        <v>0</v>
      </c>
    </row>
    <row r="50" spans="2:12" ht="24" hidden="1" customHeight="1">
      <c r="B50" s="358" t="s">
        <v>682</v>
      </c>
      <c r="C50" s="545"/>
      <c r="D50" s="546">
        <v>0</v>
      </c>
      <c r="E50" s="546">
        <v>0</v>
      </c>
      <c r="F50" s="546">
        <v>0</v>
      </c>
      <c r="G50" s="546">
        <v>0</v>
      </c>
      <c r="H50" s="192"/>
      <c r="I50" s="192"/>
      <c r="J50" s="192"/>
      <c r="K50" s="546">
        <v>0</v>
      </c>
      <c r="L50" s="546">
        <v>0</v>
      </c>
    </row>
    <row r="51" spans="2:12" ht="24">
      <c r="B51" s="690" t="s">
        <v>121</v>
      </c>
      <c r="C51" s="689"/>
      <c r="D51" s="631">
        <v>-105429400</v>
      </c>
      <c r="E51" s="631">
        <v>0</v>
      </c>
      <c r="F51" s="631">
        <v>-105429400</v>
      </c>
      <c r="G51" s="631">
        <v>0</v>
      </c>
      <c r="H51" s="192"/>
      <c r="I51" s="174"/>
      <c r="J51" s="174"/>
      <c r="K51" s="631">
        <v>0</v>
      </c>
      <c r="L51" s="631">
        <v>0</v>
      </c>
    </row>
    <row r="52" spans="2:12">
      <c r="B52" s="893"/>
      <c r="C52" s="892"/>
      <c r="D52" s="892"/>
      <c r="E52" s="892"/>
      <c r="F52" s="892"/>
      <c r="G52" s="892"/>
      <c r="H52" s="192"/>
      <c r="I52" s="174"/>
      <c r="J52" s="174"/>
      <c r="K52" s="892"/>
      <c r="L52" s="892"/>
    </row>
    <row r="53" spans="2:12" ht="24">
      <c r="B53" s="690" t="s">
        <v>120</v>
      </c>
      <c r="C53" s="702"/>
      <c r="D53" s="703"/>
      <c r="E53" s="703"/>
      <c r="F53" s="703"/>
      <c r="G53" s="703"/>
      <c r="H53" s="192"/>
      <c r="I53" s="174"/>
      <c r="J53" s="174"/>
      <c r="K53" s="703"/>
      <c r="L53" s="703"/>
    </row>
    <row r="54" spans="2:12">
      <c r="B54" s="359" t="s">
        <v>122</v>
      </c>
      <c r="C54" s="219"/>
      <c r="D54" s="218">
        <v>1246880</v>
      </c>
      <c r="E54" s="218">
        <v>-2545820</v>
      </c>
      <c r="F54" s="218">
        <v>1378000</v>
      </c>
      <c r="G54" s="218">
        <v>-1313726</v>
      </c>
      <c r="H54" s="192"/>
      <c r="I54" s="174"/>
      <c r="J54" s="174"/>
      <c r="K54" s="218">
        <v>-131120</v>
      </c>
      <c r="L54" s="218">
        <v>-1232094</v>
      </c>
    </row>
    <row r="55" spans="2:12" ht="24">
      <c r="B55" s="690" t="s">
        <v>672</v>
      </c>
      <c r="C55" s="689"/>
      <c r="D55" s="631">
        <v>1246880</v>
      </c>
      <c r="E55" s="631">
        <v>-2545820</v>
      </c>
      <c r="F55" s="631">
        <v>1378000</v>
      </c>
      <c r="G55" s="631">
        <v>-1313726</v>
      </c>
      <c r="H55" s="192"/>
      <c r="I55" s="174"/>
      <c r="J55" s="174"/>
      <c r="K55" s="631">
        <v>-131120</v>
      </c>
      <c r="L55" s="631">
        <v>-1232094</v>
      </c>
    </row>
    <row r="56" spans="2:12">
      <c r="B56" s="633"/>
      <c r="C56" s="705"/>
      <c r="D56" s="705"/>
      <c r="E56" s="705"/>
      <c r="F56" s="705"/>
      <c r="G56" s="705"/>
      <c r="H56" s="192"/>
      <c r="I56" s="192"/>
      <c r="J56" s="192"/>
      <c r="K56" s="705"/>
      <c r="L56" s="705"/>
    </row>
    <row r="57" spans="2:12">
      <c r="B57" s="631" t="s">
        <v>123</v>
      </c>
      <c r="C57" s="689"/>
      <c r="D57" s="631">
        <v>281678666</v>
      </c>
      <c r="E57" s="631">
        <v>6883142</v>
      </c>
      <c r="F57" s="631">
        <v>-3725703</v>
      </c>
      <c r="G57" s="631">
        <v>3551925</v>
      </c>
      <c r="H57" s="192"/>
      <c r="I57" s="174"/>
      <c r="J57" s="174"/>
      <c r="K57" s="631">
        <v>354509</v>
      </c>
      <c r="L57" s="631">
        <v>3331217</v>
      </c>
    </row>
    <row r="58" spans="2:12">
      <c r="B58" s="633"/>
      <c r="C58" s="705"/>
      <c r="D58" s="705"/>
      <c r="E58" s="705"/>
      <c r="F58" s="705"/>
      <c r="G58" s="705"/>
      <c r="H58" s="192"/>
      <c r="I58" s="192"/>
      <c r="J58" s="192"/>
      <c r="K58" s="705"/>
      <c r="L58" s="705"/>
    </row>
    <row r="59" spans="2:12">
      <c r="B59" s="631" t="s">
        <v>710</v>
      </c>
      <c r="C59" s="689"/>
      <c r="D59" s="631">
        <v>373082225</v>
      </c>
      <c r="E59" s="631">
        <v>103366767</v>
      </c>
      <c r="F59" s="631">
        <v>11169550</v>
      </c>
      <c r="G59" s="631">
        <v>25611585</v>
      </c>
      <c r="H59" s="192"/>
      <c r="I59" s="174"/>
      <c r="J59" s="174"/>
      <c r="K59" s="631">
        <v>76862815</v>
      </c>
      <c r="L59" s="631">
        <v>77755182</v>
      </c>
    </row>
    <row r="60" spans="2:12">
      <c r="B60" s="692" t="s">
        <v>124</v>
      </c>
      <c r="C60" s="633"/>
      <c r="D60" s="705"/>
      <c r="E60" s="705"/>
      <c r="F60" s="705"/>
      <c r="G60" s="705"/>
      <c r="H60" s="192"/>
      <c r="I60" s="619"/>
      <c r="J60" s="174"/>
      <c r="K60" s="705"/>
      <c r="L60" s="705"/>
    </row>
    <row r="61" spans="2:12">
      <c r="B61" s="697" t="s">
        <v>703</v>
      </c>
      <c r="C61" s="684"/>
      <c r="D61" s="698">
        <v>373080782</v>
      </c>
      <c r="E61" s="698">
        <v>103365518</v>
      </c>
      <c r="F61" s="698">
        <v>296219195</v>
      </c>
      <c r="G61" s="698">
        <v>25611519</v>
      </c>
      <c r="H61" s="192"/>
      <c r="I61" s="192"/>
      <c r="J61" s="174"/>
      <c r="K61" s="698">
        <v>76861587</v>
      </c>
      <c r="L61" s="698">
        <v>77753999</v>
      </c>
    </row>
    <row r="62" spans="2:12">
      <c r="B62" s="359" t="s">
        <v>125</v>
      </c>
      <c r="C62" s="196"/>
      <c r="D62" s="218">
        <v>1443</v>
      </c>
      <c r="E62" s="218">
        <v>1249</v>
      </c>
      <c r="F62" s="218">
        <v>215</v>
      </c>
      <c r="G62" s="218">
        <v>66</v>
      </c>
      <c r="H62" s="192"/>
      <c r="I62" s="192"/>
      <c r="J62" s="174"/>
      <c r="K62" s="218">
        <v>1228</v>
      </c>
      <c r="L62" s="218">
        <v>1183</v>
      </c>
    </row>
    <row r="63" spans="2:12">
      <c r="B63" s="631" t="s">
        <v>126</v>
      </c>
      <c r="C63" s="689"/>
      <c r="D63" s="631">
        <v>373082225</v>
      </c>
      <c r="E63" s="631">
        <v>103366767</v>
      </c>
      <c r="F63" s="631">
        <v>296219410</v>
      </c>
      <c r="G63" s="631">
        <v>25611585</v>
      </c>
      <c r="H63" s="192"/>
      <c r="I63" s="174"/>
      <c r="J63" s="174"/>
      <c r="K63" s="631">
        <v>76862815</v>
      </c>
      <c r="L63" s="631">
        <v>77755182</v>
      </c>
    </row>
    <row r="64" spans="2:12"/>
  </sheetData>
  <mergeCells count="7">
    <mergeCell ref="B31:B32"/>
    <mergeCell ref="C31:C32"/>
    <mergeCell ref="I31:I32"/>
    <mergeCell ref="J2:J3"/>
    <mergeCell ref="B2:B3"/>
    <mergeCell ref="C2:C3"/>
    <mergeCell ref="I2:I3"/>
  </mergeCells>
  <phoneticPr fontId="125" type="noConversion"/>
  <conditionalFormatting sqref="H37">
    <cfRule type="cellIs" dxfId="3" priority="1" operator="lessThan">
      <formula>0</formula>
    </cfRule>
    <cfRule type="cellIs" dxfId="2" priority="2" operator="greaterThan">
      <formula>0</formula>
    </cfRule>
  </conditionalFormatting>
  <conditionalFormatting sqref="H43">
    <cfRule type="cellIs" dxfId="1" priority="3" operator="lessThan">
      <formula>0</formula>
    </cfRule>
    <cfRule type="cellIs" dxfId="0" priority="4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9">
    <tabColor theme="9" tint="-0.499984740745262"/>
  </sheetPr>
  <dimension ref="A1:I72"/>
  <sheetViews>
    <sheetView showGridLines="0" topLeftCell="E1" zoomScale="120" zoomScaleNormal="120" workbookViewId="0">
      <selection activeCell="B23" sqref="B23:B71"/>
    </sheetView>
  </sheetViews>
  <sheetFormatPr baseColWidth="10" defaultColWidth="0" defaultRowHeight="11.5" customHeight="1" zeroHeight="1"/>
  <cols>
    <col min="1" max="1" width="5.08984375" style="3" customWidth="1"/>
    <col min="2" max="2" width="64.453125" style="3" customWidth="1"/>
    <col min="3" max="3" width="6" style="2" bestFit="1" customWidth="1"/>
    <col min="4" max="5" width="13.81640625" style="2" bestFit="1" customWidth="1"/>
    <col min="6" max="6" width="11.453125" style="3" customWidth="1"/>
    <col min="7" max="7" width="11.1796875" bestFit="1" customWidth="1"/>
    <col min="8" max="8" width="11.453125" customWidth="1"/>
    <col min="9" max="9" width="11.453125" style="3" customWidth="1"/>
    <col min="10" max="16384" width="11.453125" style="3" hidden="1"/>
  </cols>
  <sheetData>
    <row r="1" spans="2:8" ht="11.5" customHeight="1"/>
    <row r="2" spans="2:8" ht="11.5" customHeight="1" thickBot="1"/>
    <row r="3" spans="2:8" ht="11.5" customHeight="1">
      <c r="B3" s="1030" t="s">
        <v>127</v>
      </c>
      <c r="C3" s="1031" t="s">
        <v>69</v>
      </c>
      <c r="D3" s="986">
        <v>45565</v>
      </c>
      <c r="E3" s="986">
        <v>45199</v>
      </c>
      <c r="G3" s="1032" t="s">
        <v>70</v>
      </c>
      <c r="H3" s="1034" t="s">
        <v>71</v>
      </c>
    </row>
    <row r="4" spans="2:8" ht="11.5" customHeight="1" thickBot="1">
      <c r="B4" s="1030"/>
      <c r="C4" s="1031"/>
      <c r="D4" s="4" t="s">
        <v>72</v>
      </c>
      <c r="E4" s="4" t="s">
        <v>72</v>
      </c>
      <c r="G4" s="1033"/>
      <c r="H4" s="1035"/>
    </row>
    <row r="5" spans="2:8" s="5" customFormat="1" ht="11.5" customHeight="1">
      <c r="B5" s="707" t="s">
        <v>128</v>
      </c>
      <c r="C5" s="708"/>
      <c r="D5" s="977">
        <v>579308070</v>
      </c>
      <c r="E5" s="978">
        <v>562603049</v>
      </c>
      <c r="F5" s="114"/>
      <c r="G5" s="336">
        <v>16705021</v>
      </c>
      <c r="H5" s="337">
        <v>2.9692375520702165E-2</v>
      </c>
    </row>
    <row r="6" spans="2:8" s="5" customFormat="1" ht="11.5" hidden="1" customHeight="1">
      <c r="B6" s="360" t="s">
        <v>696</v>
      </c>
      <c r="C6" s="220"/>
      <c r="D6" s="979"/>
      <c r="E6" s="979">
        <v>0</v>
      </c>
      <c r="F6" s="114"/>
      <c r="G6" s="336">
        <v>0</v>
      </c>
      <c r="H6" s="337" t="e">
        <v>#DIV/0!</v>
      </c>
    </row>
    <row r="7" spans="2:8" s="5" customFormat="1" ht="11.5" hidden="1" customHeight="1">
      <c r="B7" s="360" t="s">
        <v>130</v>
      </c>
      <c r="C7" s="220"/>
      <c r="D7" s="979"/>
      <c r="E7" s="979">
        <v>0</v>
      </c>
      <c r="F7" s="114"/>
      <c r="G7" s="336">
        <v>0</v>
      </c>
      <c r="H7" s="337" t="e">
        <v>#DIV/0!</v>
      </c>
    </row>
    <row r="8" spans="2:8" s="5" customFormat="1" ht="11.5" hidden="1" customHeight="1">
      <c r="B8" s="360" t="s">
        <v>131</v>
      </c>
      <c r="C8" s="220"/>
      <c r="D8" s="979"/>
      <c r="E8" s="979">
        <v>0</v>
      </c>
      <c r="F8" s="114"/>
      <c r="G8" s="336">
        <v>0</v>
      </c>
      <c r="H8" s="337" t="e">
        <v>#DIV/0!</v>
      </c>
    </row>
    <row r="9" spans="2:8" s="5" customFormat="1" ht="11.5" customHeight="1">
      <c r="B9" s="360" t="s">
        <v>132</v>
      </c>
      <c r="C9" s="220"/>
      <c r="D9" s="979">
        <v>4132331</v>
      </c>
      <c r="E9" s="979">
        <v>3567178</v>
      </c>
      <c r="F9" s="114"/>
      <c r="G9" s="336">
        <v>565153</v>
      </c>
      <c r="H9" s="337">
        <v>0.15843139871349285</v>
      </c>
    </row>
    <row r="10" spans="2:8" s="5" customFormat="1" ht="11.5" customHeight="1">
      <c r="B10" s="361" t="s">
        <v>133</v>
      </c>
      <c r="C10" s="221"/>
      <c r="D10" s="980">
        <v>583440401</v>
      </c>
      <c r="E10" s="980">
        <v>566170227</v>
      </c>
      <c r="G10" s="338"/>
      <c r="H10" s="339"/>
    </row>
    <row r="11" spans="2:8" s="5" customFormat="1" ht="11.5" customHeight="1">
      <c r="B11" s="360" t="s">
        <v>134</v>
      </c>
      <c r="C11" s="220"/>
      <c r="D11" s="908">
        <v>-214910780</v>
      </c>
      <c r="E11" s="908">
        <v>-203653004</v>
      </c>
      <c r="F11" s="114"/>
      <c r="G11" s="336">
        <v>-11257776</v>
      </c>
      <c r="H11" s="337">
        <v>5.5279204229170126E-2</v>
      </c>
    </row>
    <row r="12" spans="2:8" s="5" customFormat="1" ht="11.5" hidden="1" customHeight="1">
      <c r="B12" s="360" t="s">
        <v>135</v>
      </c>
      <c r="C12" s="220"/>
      <c r="D12" s="908">
        <v>0</v>
      </c>
      <c r="E12" s="908">
        <v>0</v>
      </c>
      <c r="F12" s="114"/>
      <c r="G12" s="336">
        <v>0</v>
      </c>
      <c r="H12" s="337" t="e">
        <v>#DIV/0!</v>
      </c>
    </row>
    <row r="13" spans="2:8" s="5" customFormat="1" ht="11.5" customHeight="1">
      <c r="B13" s="360" t="s">
        <v>136</v>
      </c>
      <c r="C13" s="221"/>
      <c r="D13" s="908">
        <v>-57137975</v>
      </c>
      <c r="E13" s="908">
        <v>-59161070</v>
      </c>
      <c r="F13" s="114"/>
      <c r="G13" s="336">
        <v>2023095</v>
      </c>
      <c r="H13" s="337">
        <v>-3.4196389619051852E-2</v>
      </c>
    </row>
    <row r="14" spans="2:8" s="5" customFormat="1" ht="11.5" hidden="1" customHeight="1">
      <c r="B14" s="360" t="s">
        <v>137</v>
      </c>
      <c r="C14" s="220"/>
      <c r="D14" s="908"/>
      <c r="E14" s="908"/>
      <c r="F14" s="114"/>
      <c r="G14" s="336">
        <v>0</v>
      </c>
      <c r="H14" s="337" t="e">
        <v>#DIV/0!</v>
      </c>
    </row>
    <row r="15" spans="2:8" s="5" customFormat="1" ht="11.5" customHeight="1">
      <c r="B15" s="360" t="s">
        <v>138</v>
      </c>
      <c r="C15" s="220"/>
      <c r="D15" s="908">
        <v>-45239341</v>
      </c>
      <c r="E15" s="908">
        <v>-50658390</v>
      </c>
      <c r="F15" s="114"/>
      <c r="G15" s="336">
        <v>5419049</v>
      </c>
      <c r="H15" s="337">
        <v>-0.10697238897643609</v>
      </c>
    </row>
    <row r="16" spans="2:8" s="5" customFormat="1" ht="11.5" customHeight="1">
      <c r="B16" s="361" t="s">
        <v>139</v>
      </c>
      <c r="C16" s="222"/>
      <c r="D16" s="981">
        <v>-317288096</v>
      </c>
      <c r="E16" s="981">
        <v>-313472464</v>
      </c>
      <c r="G16" s="336"/>
      <c r="H16" s="337"/>
    </row>
    <row r="17" spans="2:8" s="5" customFormat="1" ht="11.5" hidden="1" customHeight="1">
      <c r="B17" s="360" t="s">
        <v>140</v>
      </c>
      <c r="C17" s="220"/>
      <c r="D17" s="979">
        <v>0</v>
      </c>
      <c r="E17" s="979"/>
      <c r="G17" s="336">
        <v>0</v>
      </c>
      <c r="H17" s="337" t="e">
        <v>#DIV/0!</v>
      </c>
    </row>
    <row r="18" spans="2:8" s="5" customFormat="1" ht="11.5" hidden="1" customHeight="1">
      <c r="B18" s="360" t="s">
        <v>141</v>
      </c>
      <c r="C18" s="220"/>
      <c r="D18" s="979">
        <v>0</v>
      </c>
      <c r="E18" s="979"/>
      <c r="G18" s="336">
        <v>0</v>
      </c>
      <c r="H18" s="337" t="e">
        <v>#DIV/0!</v>
      </c>
    </row>
    <row r="19" spans="2:8" s="5" customFormat="1" ht="11.5" customHeight="1">
      <c r="B19" s="360" t="s">
        <v>142</v>
      </c>
      <c r="C19" s="220"/>
      <c r="D19" s="908">
        <v>-29541220</v>
      </c>
      <c r="E19" s="908">
        <v>-32414633</v>
      </c>
      <c r="F19" s="114"/>
      <c r="G19" s="336">
        <v>2873413</v>
      </c>
      <c r="H19" s="337">
        <v>-8.8645550915230173E-2</v>
      </c>
    </row>
    <row r="20" spans="2:8" s="5" customFormat="1" ht="11.5" customHeight="1">
      <c r="B20" s="360" t="s">
        <v>143</v>
      </c>
      <c r="C20" s="220"/>
      <c r="D20" s="908">
        <v>4747284</v>
      </c>
      <c r="E20" s="908">
        <v>13380268</v>
      </c>
      <c r="F20" s="114"/>
      <c r="G20" s="336">
        <v>-8632984</v>
      </c>
      <c r="H20" s="337">
        <v>-0.64520262224941982</v>
      </c>
    </row>
    <row r="21" spans="2:8" s="5" customFormat="1" ht="11.5" customHeight="1">
      <c r="B21" s="360" t="s">
        <v>712</v>
      </c>
      <c r="C21" s="220"/>
      <c r="D21" s="908">
        <v>-22640129</v>
      </c>
      <c r="E21" s="908">
        <v>-41995658</v>
      </c>
      <c r="F21" s="114"/>
      <c r="G21" s="336">
        <v>19355529</v>
      </c>
      <c r="H21" s="337">
        <v>-0.4608935761882812</v>
      </c>
    </row>
    <row r="22" spans="2:8" s="5" customFormat="1" ht="11.5" customHeight="1" thickBot="1">
      <c r="B22" s="360" t="s">
        <v>145</v>
      </c>
      <c r="C22" s="220"/>
      <c r="D22" s="908">
        <v>-15479773</v>
      </c>
      <c r="E22" s="908">
        <v>-19065397</v>
      </c>
      <c r="F22" s="114"/>
      <c r="G22" s="336">
        <v>3585624</v>
      </c>
      <c r="H22" s="337">
        <v>-0.188069726531265</v>
      </c>
    </row>
    <row r="23" spans="2:8" s="5" customFormat="1" ht="11.5" customHeight="1" thickBot="1">
      <c r="B23" s="709" t="s">
        <v>147</v>
      </c>
      <c r="C23" s="710"/>
      <c r="D23" s="711">
        <v>203238467</v>
      </c>
      <c r="E23" s="711">
        <v>172602343</v>
      </c>
      <c r="G23" s="340">
        <v>30636124</v>
      </c>
      <c r="H23" s="341">
        <v>0.17749541209878014</v>
      </c>
    </row>
    <row r="24" spans="2:8" s="5" customFormat="1" ht="11.5" hidden="1" customHeight="1">
      <c r="B24" s="712" t="s">
        <v>148</v>
      </c>
      <c r="C24" s="713"/>
      <c r="D24" s="904">
        <v>0</v>
      </c>
      <c r="E24" s="573"/>
      <c r="G24" s="336">
        <v>0</v>
      </c>
      <c r="H24" s="337" t="e">
        <v>#DIV/0!</v>
      </c>
    </row>
    <row r="25" spans="2:8" s="5" customFormat="1" ht="11.5" hidden="1" customHeight="1">
      <c r="B25" s="712" t="s">
        <v>149</v>
      </c>
      <c r="C25" s="713"/>
      <c r="D25" s="573">
        <v>0</v>
      </c>
      <c r="E25" s="573"/>
      <c r="G25" s="336">
        <v>0</v>
      </c>
      <c r="H25" s="337" t="e">
        <v>#DIV/0!</v>
      </c>
    </row>
    <row r="26" spans="2:8" s="5" customFormat="1" ht="11.5" hidden="1" customHeight="1">
      <c r="B26" s="712" t="s">
        <v>150</v>
      </c>
      <c r="C26" s="713"/>
      <c r="D26" s="573">
        <v>0</v>
      </c>
      <c r="E26" s="573"/>
      <c r="G26" s="336">
        <v>0</v>
      </c>
      <c r="H26" s="337" t="e">
        <v>#DIV/0!</v>
      </c>
    </row>
    <row r="27" spans="2:8" s="5" customFormat="1" ht="11.5" hidden="1" customHeight="1">
      <c r="B27" s="712" t="s">
        <v>151</v>
      </c>
      <c r="C27" s="713"/>
      <c r="D27" s="573">
        <v>0</v>
      </c>
      <c r="E27" s="573"/>
      <c r="G27" s="336">
        <v>0</v>
      </c>
      <c r="H27" s="337" t="e">
        <v>#DIV/0!</v>
      </c>
    </row>
    <row r="28" spans="2:8" s="5" customFormat="1" ht="11.5" hidden="1" customHeight="1">
      <c r="B28" s="712" t="s">
        <v>152</v>
      </c>
      <c r="C28" s="713"/>
      <c r="D28" s="573">
        <v>0</v>
      </c>
      <c r="E28" s="573"/>
      <c r="G28" s="336">
        <v>0</v>
      </c>
      <c r="H28" s="337" t="e">
        <v>#DIV/0!</v>
      </c>
    </row>
    <row r="29" spans="2:8" s="5" customFormat="1" ht="11.5" hidden="1" customHeight="1">
      <c r="B29" s="712" t="s">
        <v>153</v>
      </c>
      <c r="C29" s="713"/>
      <c r="D29" s="573">
        <v>0</v>
      </c>
      <c r="E29" s="573"/>
      <c r="G29" s="336">
        <v>0</v>
      </c>
      <c r="H29" s="337" t="e">
        <v>#DIV/0!</v>
      </c>
    </row>
    <row r="30" spans="2:8" s="5" customFormat="1" ht="11.5" hidden="1" customHeight="1">
      <c r="B30" s="712" t="s">
        <v>154</v>
      </c>
      <c r="C30" s="713"/>
      <c r="D30" s="904">
        <v>0</v>
      </c>
      <c r="E30" s="573"/>
      <c r="G30" s="336">
        <v>0</v>
      </c>
      <c r="H30" s="337" t="e">
        <v>#DIV/0!</v>
      </c>
    </row>
    <row r="31" spans="2:8" s="5" customFormat="1" ht="11.5" hidden="1" customHeight="1">
      <c r="B31" s="712" t="s">
        <v>155</v>
      </c>
      <c r="C31" s="713"/>
      <c r="D31" s="573">
        <v>0</v>
      </c>
      <c r="E31" s="573"/>
      <c r="G31" s="336">
        <v>0</v>
      </c>
      <c r="H31" s="337" t="e">
        <v>#DIV/0!</v>
      </c>
    </row>
    <row r="32" spans="2:8" s="5" customFormat="1" ht="11.5" customHeight="1">
      <c r="B32" s="707" t="s">
        <v>819</v>
      </c>
      <c r="C32" s="708"/>
      <c r="D32" s="909">
        <v>4056384</v>
      </c>
      <c r="E32" s="957">
        <v>4998196</v>
      </c>
      <c r="G32" s="336">
        <v>-941812</v>
      </c>
      <c r="H32" s="337">
        <v>-0.18843038568315448</v>
      </c>
    </row>
    <row r="33" spans="2:8" s="5" customFormat="1" ht="11.5" customHeight="1">
      <c r="B33" s="360" t="s">
        <v>713</v>
      </c>
      <c r="C33" s="220"/>
      <c r="D33" s="908">
        <v>-142673331</v>
      </c>
      <c r="E33" s="572">
        <v>-102470131</v>
      </c>
      <c r="G33" s="336">
        <v>-40203200</v>
      </c>
      <c r="H33" s="337">
        <v>0.39234067144893181</v>
      </c>
    </row>
    <row r="34" spans="2:8" s="5" customFormat="1" ht="11.5" hidden="1" customHeight="1">
      <c r="B34" s="360" t="s">
        <v>157</v>
      </c>
      <c r="C34" s="220"/>
      <c r="D34" s="908"/>
      <c r="E34" s="572">
        <v>0</v>
      </c>
      <c r="G34" s="336">
        <v>0</v>
      </c>
      <c r="H34" s="337" t="e">
        <v>#DIV/0!</v>
      </c>
    </row>
    <row r="35" spans="2:8" s="5" customFormat="1" ht="11.5" customHeight="1">
      <c r="B35" s="360" t="s">
        <v>158</v>
      </c>
      <c r="C35" s="220"/>
      <c r="D35" s="908">
        <v>-2856262</v>
      </c>
      <c r="E35" s="572">
        <v>-3091788</v>
      </c>
      <c r="G35" s="336">
        <v>235526</v>
      </c>
      <c r="H35" s="337">
        <v>-7.6177926817750763E-2</v>
      </c>
    </row>
    <row r="36" spans="2:8" s="5" customFormat="1" ht="11.5" hidden="1" customHeight="1">
      <c r="B36" s="360" t="s">
        <v>159</v>
      </c>
      <c r="C36" s="220"/>
      <c r="D36" s="907"/>
      <c r="E36" s="958">
        <v>0</v>
      </c>
      <c r="G36" s="336">
        <v>0</v>
      </c>
      <c r="H36" s="337" t="e">
        <v>#DIV/0!</v>
      </c>
    </row>
    <row r="37" spans="2:8" s="5" customFormat="1" ht="11.5" hidden="1" customHeight="1">
      <c r="B37" s="360" t="s">
        <v>160</v>
      </c>
      <c r="C37" s="220"/>
      <c r="D37" s="907"/>
      <c r="E37" s="958">
        <v>0</v>
      </c>
      <c r="G37" s="336">
        <v>0</v>
      </c>
      <c r="H37" s="337" t="e">
        <v>#DIV/0!</v>
      </c>
    </row>
    <row r="38" spans="2:8" s="5" customFormat="1" ht="11.5" hidden="1" customHeight="1">
      <c r="B38" s="360" t="s">
        <v>161</v>
      </c>
      <c r="C38" s="220"/>
      <c r="D38" s="907"/>
      <c r="E38" s="958">
        <v>0</v>
      </c>
      <c r="G38" s="336">
        <v>0</v>
      </c>
      <c r="H38" s="337" t="e">
        <v>#DIV/0!</v>
      </c>
    </row>
    <row r="39" spans="2:8" s="5" customFormat="1" ht="11.5" hidden="1" customHeight="1">
      <c r="B39" s="360" t="s">
        <v>162</v>
      </c>
      <c r="C39" s="220"/>
      <c r="D39" s="907"/>
      <c r="E39" s="958">
        <v>0</v>
      </c>
      <c r="G39" s="336">
        <v>0</v>
      </c>
      <c r="H39" s="337" t="e">
        <v>#DIV/0!</v>
      </c>
    </row>
    <row r="40" spans="2:8" s="5" customFormat="1" ht="11.5" hidden="1" customHeight="1">
      <c r="B40" s="360" t="s">
        <v>163</v>
      </c>
      <c r="C40" s="220"/>
      <c r="D40" s="907"/>
      <c r="E40" s="958">
        <v>0</v>
      </c>
      <c r="G40" s="336">
        <v>0</v>
      </c>
      <c r="H40" s="337" t="e">
        <v>#DIV/0!</v>
      </c>
    </row>
    <row r="41" spans="2:8" s="5" customFormat="1" ht="11.5" hidden="1" customHeight="1">
      <c r="B41" s="360" t="s">
        <v>164</v>
      </c>
      <c r="C41" s="220"/>
      <c r="D41" s="907"/>
      <c r="E41" s="958">
        <v>0</v>
      </c>
      <c r="G41" s="336">
        <v>0</v>
      </c>
      <c r="H41" s="337" t="e">
        <v>#DIV/0!</v>
      </c>
    </row>
    <row r="42" spans="2:8" s="5" customFormat="1" ht="11.5" hidden="1" customHeight="1">
      <c r="B42" s="360" t="s">
        <v>165</v>
      </c>
      <c r="C42" s="220"/>
      <c r="D42" s="907"/>
      <c r="E42" s="958">
        <v>0</v>
      </c>
      <c r="G42" s="336">
        <v>0</v>
      </c>
      <c r="H42" s="337" t="e">
        <v>#DIV/0!</v>
      </c>
    </row>
    <row r="43" spans="2:8" s="5" customFormat="1" ht="11.5" hidden="1" customHeight="1">
      <c r="B43" s="360" t="s">
        <v>166</v>
      </c>
      <c r="C43" s="220"/>
      <c r="D43" s="907"/>
      <c r="E43" s="958">
        <v>0</v>
      </c>
      <c r="G43" s="336">
        <v>0</v>
      </c>
      <c r="H43" s="337" t="e">
        <v>#DIV/0!</v>
      </c>
    </row>
    <row r="44" spans="2:8" s="5" customFormat="1" ht="11.5" hidden="1" customHeight="1">
      <c r="B44" s="360" t="s">
        <v>141</v>
      </c>
      <c r="C44" s="220"/>
      <c r="D44" s="907"/>
      <c r="E44" s="958">
        <v>0</v>
      </c>
      <c r="G44" s="336">
        <v>0</v>
      </c>
      <c r="H44" s="337" t="e">
        <v>#DIV/0!</v>
      </c>
    </row>
    <row r="45" spans="2:8" s="5" customFormat="1" ht="11.5" hidden="1" customHeight="1">
      <c r="B45" s="360" t="s">
        <v>143</v>
      </c>
      <c r="C45" s="220"/>
      <c r="D45" s="907"/>
      <c r="E45" s="958">
        <v>0</v>
      </c>
      <c r="G45" s="336">
        <v>0</v>
      </c>
      <c r="H45" s="337" t="e">
        <v>#DIV/0!</v>
      </c>
    </row>
    <row r="46" spans="2:8" s="5" customFormat="1" ht="11.5" hidden="1" customHeight="1">
      <c r="B46" s="360" t="s">
        <v>167</v>
      </c>
      <c r="C46" s="220"/>
      <c r="D46" s="907"/>
      <c r="E46" s="958">
        <v>0</v>
      </c>
      <c r="G46" s="336">
        <v>0</v>
      </c>
      <c r="H46" s="337" t="e">
        <v>#DIV/0!</v>
      </c>
    </row>
    <row r="47" spans="2:8" s="5" customFormat="1" ht="11.5" customHeight="1" thickBot="1">
      <c r="B47" s="362" t="s">
        <v>145</v>
      </c>
      <c r="C47" s="223"/>
      <c r="D47" s="908">
        <v>0</v>
      </c>
      <c r="E47" s="959">
        <v>128022</v>
      </c>
      <c r="G47" s="336">
        <v>-128022</v>
      </c>
      <c r="H47" s="337">
        <v>-1</v>
      </c>
    </row>
    <row r="48" spans="2:8" s="5" customFormat="1" ht="11.5" customHeight="1" thickBot="1">
      <c r="B48" s="709" t="s">
        <v>168</v>
      </c>
      <c r="C48" s="710"/>
      <c r="D48" s="574">
        <v>-141473209</v>
      </c>
      <c r="E48" s="574">
        <v>-100435701</v>
      </c>
      <c r="G48" s="340">
        <v>-41037508</v>
      </c>
      <c r="H48" s="341">
        <v>0.40859482824737792</v>
      </c>
    </row>
    <row r="49" spans="2:8" s="5" customFormat="1" ht="11.5" hidden="1" customHeight="1">
      <c r="B49" s="712" t="s">
        <v>169</v>
      </c>
      <c r="C49" s="713"/>
      <c r="D49" s="714">
        <v>0</v>
      </c>
      <c r="E49" s="714">
        <v>0</v>
      </c>
      <c r="G49" s="336">
        <v>0</v>
      </c>
      <c r="H49" s="337" t="e">
        <v>#DIV/0!</v>
      </c>
    </row>
    <row r="50" spans="2:8" s="5" customFormat="1" ht="11.5" hidden="1" customHeight="1">
      <c r="B50" s="712" t="s">
        <v>170</v>
      </c>
      <c r="C50" s="713"/>
      <c r="D50" s="714">
        <v>0</v>
      </c>
      <c r="E50" s="714">
        <v>0</v>
      </c>
      <c r="G50" s="336">
        <v>0</v>
      </c>
      <c r="H50" s="337" t="e">
        <v>#DIV/0!</v>
      </c>
    </row>
    <row r="51" spans="2:8" s="5" customFormat="1" ht="11.5" hidden="1" customHeight="1">
      <c r="B51" s="712" t="s">
        <v>171</v>
      </c>
      <c r="C51" s="713"/>
      <c r="D51" s="714">
        <v>0</v>
      </c>
      <c r="E51" s="714">
        <v>0</v>
      </c>
      <c r="G51" s="336">
        <v>0</v>
      </c>
      <c r="H51" s="337" t="e">
        <v>#DIV/0!</v>
      </c>
    </row>
    <row r="52" spans="2:8" s="5" customFormat="1" ht="11.5" hidden="1" customHeight="1">
      <c r="B52" s="712" t="s">
        <v>172</v>
      </c>
      <c r="C52" s="713"/>
      <c r="D52" s="714">
        <v>0</v>
      </c>
      <c r="E52" s="714">
        <v>0</v>
      </c>
      <c r="G52" s="336">
        <v>0</v>
      </c>
      <c r="H52" s="337" t="e">
        <v>#DIV/0!</v>
      </c>
    </row>
    <row r="53" spans="2:8" s="5" customFormat="1" ht="11.5" customHeight="1">
      <c r="B53" s="707" t="s">
        <v>173</v>
      </c>
      <c r="C53" s="708"/>
      <c r="D53" s="908">
        <v>141124217</v>
      </c>
      <c r="E53" s="572">
        <v>8554804</v>
      </c>
      <c r="G53" s="336">
        <v>132569413</v>
      </c>
      <c r="H53" s="337">
        <v>15.496487470665604</v>
      </c>
    </row>
    <row r="54" spans="2:8" s="5" customFormat="1" ht="11.5" hidden="1" customHeight="1">
      <c r="B54" s="362" t="s">
        <v>174</v>
      </c>
      <c r="C54" s="223"/>
      <c r="D54" s="908"/>
      <c r="E54" s="572">
        <v>0</v>
      </c>
      <c r="G54" s="338">
        <v>0</v>
      </c>
      <c r="H54" s="339" t="e">
        <v>#DIV/0!</v>
      </c>
    </row>
    <row r="55" spans="2:8" s="5" customFormat="1" ht="12">
      <c r="B55" s="715" t="s">
        <v>175</v>
      </c>
      <c r="C55" s="716"/>
      <c r="D55" s="961">
        <v>141124217</v>
      </c>
      <c r="E55" s="717">
        <v>8554804</v>
      </c>
      <c r="G55" s="336">
        <v>132569413</v>
      </c>
      <c r="H55" s="337">
        <v>15.496487470665604</v>
      </c>
    </row>
    <row r="56" spans="2:8" s="5" customFormat="1" ht="12" hidden="1">
      <c r="B56" s="360" t="s">
        <v>176</v>
      </c>
      <c r="C56" s="220"/>
      <c r="D56" s="572">
        <v>0</v>
      </c>
      <c r="E56" s="572">
        <v>0</v>
      </c>
      <c r="G56" s="336">
        <v>0</v>
      </c>
      <c r="H56" s="337" t="e">
        <v>#DIV/0!</v>
      </c>
    </row>
    <row r="57" spans="2:8" s="5" customFormat="1" ht="11.5" customHeight="1">
      <c r="B57" s="360" t="s">
        <v>714</v>
      </c>
      <c r="C57" s="220"/>
      <c r="D57" s="908">
        <v>-145472405</v>
      </c>
      <c r="E57" s="572">
        <v>-61747892</v>
      </c>
      <c r="G57" s="336">
        <v>-83724513</v>
      </c>
      <c r="H57" s="337">
        <v>1.3559088462485489</v>
      </c>
    </row>
    <row r="58" spans="2:8" s="5" customFormat="1" ht="11.5" hidden="1" customHeight="1">
      <c r="B58" s="360" t="s">
        <v>178</v>
      </c>
      <c r="C58" s="220"/>
      <c r="D58" s="908">
        <v>0</v>
      </c>
      <c r="E58" s="572">
        <v>0</v>
      </c>
      <c r="G58" s="336">
        <v>0</v>
      </c>
      <c r="H58" s="337" t="e">
        <v>#DIV/0!</v>
      </c>
    </row>
    <row r="59" spans="2:8" s="5" customFormat="1" ht="11.5" hidden="1" customHeight="1">
      <c r="B59" s="360" t="s">
        <v>179</v>
      </c>
      <c r="C59" s="220"/>
      <c r="D59" s="908">
        <v>0</v>
      </c>
      <c r="E59" s="572">
        <v>0</v>
      </c>
      <c r="G59" s="336">
        <v>0</v>
      </c>
      <c r="H59" s="337" t="e">
        <v>#DIV/0!</v>
      </c>
    </row>
    <row r="60" spans="2:8" s="5" customFormat="1" ht="11.5" hidden="1" customHeight="1">
      <c r="B60" s="360" t="s">
        <v>161</v>
      </c>
      <c r="C60" s="220"/>
      <c r="D60" s="908">
        <v>0</v>
      </c>
      <c r="E60" s="572">
        <v>0</v>
      </c>
      <c r="G60" s="336">
        <v>0</v>
      </c>
      <c r="H60" s="337" t="e">
        <v>#DIV/0!</v>
      </c>
    </row>
    <row r="61" spans="2:8" s="5" customFormat="1" ht="11.5" customHeight="1">
      <c r="B61" s="360" t="s">
        <v>140</v>
      </c>
      <c r="C61" s="220"/>
      <c r="D61" s="908">
        <v>-90100417</v>
      </c>
      <c r="E61" s="572">
        <v>-52188662</v>
      </c>
      <c r="G61" s="336">
        <v>-37911755</v>
      </c>
      <c r="H61" s="337">
        <v>0.72643661567717521</v>
      </c>
    </row>
    <row r="62" spans="2:8" s="5" customFormat="1" ht="11.5" hidden="1" customHeight="1">
      <c r="B62" s="362" t="s">
        <v>142</v>
      </c>
      <c r="C62" s="223"/>
      <c r="D62" s="956">
        <v>0</v>
      </c>
      <c r="E62" s="908"/>
      <c r="G62" s="336">
        <v>0</v>
      </c>
      <c r="H62" s="337" t="e">
        <v>#DIV/0!</v>
      </c>
    </row>
    <row r="63" spans="2:8" s="5" customFormat="1" ht="11.5" hidden="1" customHeight="1">
      <c r="B63" s="712" t="s">
        <v>167</v>
      </c>
      <c r="C63" s="713"/>
      <c r="D63" s="904">
        <v>0</v>
      </c>
      <c r="E63" s="908"/>
      <c r="G63" s="336">
        <v>0</v>
      </c>
      <c r="H63" s="337" t="e">
        <v>#DIV/0!</v>
      </c>
    </row>
    <row r="64" spans="2:8" s="5" customFormat="1" ht="11.5" customHeight="1" thickBot="1">
      <c r="B64" s="362" t="s">
        <v>145</v>
      </c>
      <c r="C64" s="223"/>
      <c r="D64" s="956">
        <v>-1598321</v>
      </c>
      <c r="E64" s="960">
        <v>0</v>
      </c>
      <c r="G64" s="336">
        <v>-1598321</v>
      </c>
      <c r="H64" s="337" t="e">
        <v>#DIV/0!</v>
      </c>
    </row>
    <row r="65" spans="2:8" s="5" customFormat="1" ht="11.5" customHeight="1" thickBot="1">
      <c r="B65" s="709" t="s">
        <v>820</v>
      </c>
      <c r="C65" s="710"/>
      <c r="D65" s="574">
        <v>-96046926</v>
      </c>
      <c r="E65" s="574">
        <v>-105381750</v>
      </c>
      <c r="G65" s="340">
        <v>9334824</v>
      </c>
      <c r="H65" s="341">
        <v>-8.8581030396629401E-2</v>
      </c>
    </row>
    <row r="66" spans="2:8" s="5" customFormat="1" ht="11.5" hidden="1" customHeight="1" thickBot="1">
      <c r="B66" s="363" t="s">
        <v>181</v>
      </c>
      <c r="C66" s="710"/>
      <c r="D66" s="574">
        <v>-34281668</v>
      </c>
      <c r="E66" s="574">
        <v>-33215108</v>
      </c>
      <c r="G66" s="336">
        <v>-1066560</v>
      </c>
      <c r="H66" s="337">
        <v>3.2110688906987747E-2</v>
      </c>
    </row>
    <row r="67" spans="2:8" s="5" customFormat="1" ht="11.5" hidden="1" customHeight="1">
      <c r="B67" s="718" t="s">
        <v>183</v>
      </c>
      <c r="C67" s="719"/>
      <c r="D67" s="720"/>
      <c r="E67" s="720"/>
      <c r="G67" s="336">
        <v>0</v>
      </c>
      <c r="H67" s="337" t="e">
        <v>#DIV/0!</v>
      </c>
    </row>
    <row r="68" spans="2:8" s="5" customFormat="1" ht="11.5" hidden="1" customHeight="1" thickBot="1">
      <c r="B68" s="712" t="s">
        <v>183</v>
      </c>
      <c r="C68" s="713"/>
      <c r="D68" s="572">
        <v>0</v>
      </c>
      <c r="E68" s="572">
        <v>0</v>
      </c>
      <c r="G68" s="336">
        <v>0</v>
      </c>
      <c r="H68" s="337" t="e">
        <v>#DIV/0!</v>
      </c>
    </row>
    <row r="69" spans="2:8" s="5" customFormat="1" ht="11.5" customHeight="1" thickBot="1">
      <c r="B69" s="709" t="s">
        <v>184</v>
      </c>
      <c r="C69" s="710"/>
      <c r="D69" s="574">
        <v>-34281668</v>
      </c>
      <c r="E69" s="574">
        <v>-33215108</v>
      </c>
      <c r="G69" s="342">
        <v>-1066560</v>
      </c>
      <c r="H69" s="343">
        <v>3.2110688906987747E-2</v>
      </c>
    </row>
    <row r="70" spans="2:8" s="5" customFormat="1" ht="11.5" customHeight="1" thickTop="1" thickBot="1">
      <c r="B70" s="712" t="s">
        <v>185</v>
      </c>
      <c r="C70" s="713"/>
      <c r="D70" s="721">
        <v>109156681</v>
      </c>
      <c r="E70" s="721">
        <v>179335341</v>
      </c>
      <c r="G70" s="336">
        <v>-70178660</v>
      </c>
      <c r="H70" s="337">
        <v>-0.39132643687894181</v>
      </c>
    </row>
    <row r="71" spans="2:8" s="5" customFormat="1" ht="11.5" customHeight="1" thickBot="1">
      <c r="B71" s="709" t="s">
        <v>186</v>
      </c>
      <c r="C71" s="710">
        <v>4</v>
      </c>
      <c r="D71" s="711">
        <v>74875013</v>
      </c>
      <c r="E71" s="711">
        <v>146120233</v>
      </c>
      <c r="G71" s="342">
        <v>-71245220</v>
      </c>
      <c r="H71" s="343">
        <v>-0.48757943056386999</v>
      </c>
    </row>
    <row r="72" spans="2:8" ht="11.5" customHeight="1" thickTop="1"/>
  </sheetData>
  <mergeCells count="4">
    <mergeCell ref="B3:B4"/>
    <mergeCell ref="C3:C4"/>
    <mergeCell ref="G3:G4"/>
    <mergeCell ref="H3:H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tabColor theme="9" tint="-0.499984740745262"/>
  </sheetPr>
  <dimension ref="B1:Y25"/>
  <sheetViews>
    <sheetView showGridLines="0" zoomScale="110" zoomScaleNormal="110" workbookViewId="0">
      <selection activeCell="B2" sqref="B2:B4"/>
    </sheetView>
  </sheetViews>
  <sheetFormatPr baseColWidth="10" defaultColWidth="0" defaultRowHeight="10.5" zeroHeight="1"/>
  <cols>
    <col min="1" max="1" width="4" style="13" bestFit="1" customWidth="1"/>
    <col min="2" max="2" width="24.36328125" style="13" bestFit="1" customWidth="1"/>
    <col min="3" max="3" width="3.90625" style="13" customWidth="1"/>
    <col min="4" max="6" width="10" style="13" customWidth="1"/>
    <col min="7" max="7" width="11.08984375" style="13" customWidth="1"/>
    <col min="8" max="9" width="10" style="13" bestFit="1" customWidth="1"/>
    <col min="10" max="10" width="10" style="13" hidden="1" customWidth="1"/>
    <col min="11" max="11" width="13.1796875" style="13" hidden="1" customWidth="1"/>
    <col min="12" max="12" width="9" style="13" bestFit="1" customWidth="1"/>
    <col min="13" max="13" width="10.54296875" style="13" customWidth="1"/>
    <col min="14" max="14" width="10.81640625" style="13" customWidth="1"/>
    <col min="15" max="15" width="11.36328125" style="13" customWidth="1"/>
    <col min="16" max="16" width="11.54296875" style="13" customWidth="1"/>
    <col min="17" max="25" width="11.54296875" style="13" hidden="1" customWidth="1"/>
    <col min="26" max="16384" width="0" style="13" hidden="1"/>
  </cols>
  <sheetData>
    <row r="1" spans="2:15"/>
    <row r="2" spans="2:15">
      <c r="B2" s="1037" t="s">
        <v>715</v>
      </c>
      <c r="C2" s="1037" t="s">
        <v>69</v>
      </c>
      <c r="D2" s="1037" t="s">
        <v>187</v>
      </c>
      <c r="E2" s="1037" t="s">
        <v>716</v>
      </c>
      <c r="F2" s="1037" t="s">
        <v>188</v>
      </c>
      <c r="G2" s="1037" t="s">
        <v>189</v>
      </c>
      <c r="H2" s="1036" t="s">
        <v>717</v>
      </c>
      <c r="I2" s="1036"/>
      <c r="J2" s="1036"/>
      <c r="K2" s="1036"/>
      <c r="L2" s="1037" t="s">
        <v>190</v>
      </c>
      <c r="M2" s="1037" t="s">
        <v>191</v>
      </c>
      <c r="N2" s="1037" t="s">
        <v>44</v>
      </c>
      <c r="O2" s="1037" t="s">
        <v>192</v>
      </c>
    </row>
    <row r="3" spans="2:15" ht="47.25" customHeight="1">
      <c r="B3" s="1038"/>
      <c r="C3" s="1038"/>
      <c r="D3" s="1038"/>
      <c r="E3" s="1038"/>
      <c r="F3" s="1038"/>
      <c r="G3" s="1038"/>
      <c r="H3" s="547" t="s">
        <v>193</v>
      </c>
      <c r="I3" s="547" t="s">
        <v>194</v>
      </c>
      <c r="J3" s="547" t="s">
        <v>195</v>
      </c>
      <c r="K3" s="547" t="s">
        <v>196</v>
      </c>
      <c r="L3" s="1038"/>
      <c r="M3" s="1038"/>
      <c r="N3" s="1038"/>
      <c r="O3" s="1038"/>
    </row>
    <row r="4" spans="2:15" ht="11.25" customHeight="1">
      <c r="B4" s="1039"/>
      <c r="C4" s="1039"/>
      <c r="D4" s="548" t="s">
        <v>72</v>
      </c>
      <c r="E4" s="548" t="s">
        <v>72</v>
      </c>
      <c r="F4" s="548" t="s">
        <v>72</v>
      </c>
      <c r="G4" s="548" t="s">
        <v>72</v>
      </c>
      <c r="H4" s="548" t="s">
        <v>72</v>
      </c>
      <c r="I4" s="548" t="s">
        <v>72</v>
      </c>
      <c r="J4" s="548" t="s">
        <v>72</v>
      </c>
      <c r="K4" s="548" t="s">
        <v>72</v>
      </c>
      <c r="L4" s="548" t="s">
        <v>72</v>
      </c>
      <c r="M4" s="548" t="s">
        <v>72</v>
      </c>
      <c r="N4" s="548" t="s">
        <v>72</v>
      </c>
      <c r="O4" s="548" t="s">
        <v>72</v>
      </c>
    </row>
    <row r="5" spans="2:15" ht="15" customHeight="1">
      <c r="B5" s="723" t="s">
        <v>657</v>
      </c>
      <c r="C5" s="724"/>
      <c r="D5" s="724">
        <v>155567354</v>
      </c>
      <c r="E5" s="724">
        <v>164064038</v>
      </c>
      <c r="F5" s="724">
        <v>-5965550</v>
      </c>
      <c r="G5" s="724">
        <v>411044222</v>
      </c>
      <c r="H5" s="724">
        <v>162546852</v>
      </c>
      <c r="I5" s="724">
        <v>-1149086</v>
      </c>
      <c r="J5" s="724">
        <v>0</v>
      </c>
      <c r="K5" s="724">
        <v>0</v>
      </c>
      <c r="L5" s="724">
        <v>161397766</v>
      </c>
      <c r="M5" s="724">
        <v>886107830</v>
      </c>
      <c r="N5" s="724">
        <v>31468</v>
      </c>
      <c r="O5" s="724">
        <v>886139298</v>
      </c>
    </row>
    <row r="6" spans="2:15" ht="12" customHeight="1">
      <c r="B6" s="725" t="s">
        <v>112</v>
      </c>
      <c r="C6" s="726"/>
      <c r="D6" s="727">
        <v>0</v>
      </c>
      <c r="E6" s="727">
        <v>0</v>
      </c>
      <c r="F6" s="727">
        <v>0</v>
      </c>
      <c r="G6" s="727">
        <v>91402116</v>
      </c>
      <c r="H6" s="727">
        <v>0</v>
      </c>
      <c r="I6" s="727">
        <v>0</v>
      </c>
      <c r="J6" s="727">
        <v>0</v>
      </c>
      <c r="K6" s="727">
        <v>0</v>
      </c>
      <c r="L6" s="727">
        <v>0</v>
      </c>
      <c r="M6" s="724">
        <v>91402116</v>
      </c>
      <c r="N6" s="727">
        <v>1443</v>
      </c>
      <c r="O6" s="724">
        <v>91403559</v>
      </c>
    </row>
    <row r="7" spans="2:15" ht="12" customHeight="1">
      <c r="B7" s="549" t="s">
        <v>198</v>
      </c>
      <c r="C7" s="550"/>
      <c r="D7" s="551">
        <v>0</v>
      </c>
      <c r="E7" s="551">
        <v>0</v>
      </c>
      <c r="F7" s="551">
        <v>0</v>
      </c>
      <c r="G7" s="551">
        <v>0</v>
      </c>
      <c r="H7" s="551">
        <v>285049860</v>
      </c>
      <c r="I7" s="551">
        <v>-3371194</v>
      </c>
      <c r="J7" s="551"/>
      <c r="K7" s="575">
        <v>0</v>
      </c>
      <c r="L7" s="552">
        <v>281678666</v>
      </c>
      <c r="M7" s="724">
        <v>281678666</v>
      </c>
      <c r="N7" s="552">
        <v>0</v>
      </c>
      <c r="O7" s="724">
        <v>281678666</v>
      </c>
    </row>
    <row r="8" spans="2:15" ht="12" customHeight="1">
      <c r="B8" s="728" t="s">
        <v>199</v>
      </c>
      <c r="C8" s="729"/>
      <c r="D8" s="724">
        <v>0</v>
      </c>
      <c r="E8" s="724">
        <v>0</v>
      </c>
      <c r="F8" s="724">
        <v>0</v>
      </c>
      <c r="G8" s="724">
        <v>91402116</v>
      </c>
      <c r="H8" s="724">
        <v>285049860</v>
      </c>
      <c r="I8" s="724">
        <v>-3371194</v>
      </c>
      <c r="J8" s="724">
        <v>0</v>
      </c>
      <c r="K8" s="724">
        <v>0</v>
      </c>
      <c r="L8" s="724">
        <v>281678666</v>
      </c>
      <c r="M8" s="724">
        <v>373080782</v>
      </c>
      <c r="N8" s="724">
        <v>1443</v>
      </c>
      <c r="O8" s="724">
        <v>373082225</v>
      </c>
    </row>
    <row r="9" spans="2:15" ht="12" customHeight="1">
      <c r="B9" s="725" t="s">
        <v>200</v>
      </c>
      <c r="C9" s="730"/>
      <c r="D9" s="727">
        <v>0</v>
      </c>
      <c r="E9" s="727">
        <v>0</v>
      </c>
      <c r="F9" s="727">
        <v>0</v>
      </c>
      <c r="G9" s="915">
        <v>-88538611</v>
      </c>
      <c r="H9" s="727">
        <v>0</v>
      </c>
      <c r="I9" s="727">
        <v>0</v>
      </c>
      <c r="J9" s="727">
        <v>0</v>
      </c>
      <c r="K9" s="727">
        <v>0</v>
      </c>
      <c r="L9" s="727">
        <v>0</v>
      </c>
      <c r="M9" s="724">
        <v>-88538611</v>
      </c>
      <c r="N9" s="915">
        <v>573</v>
      </c>
      <c r="O9" s="724">
        <v>-88538038</v>
      </c>
    </row>
    <row r="10" spans="2:15">
      <c r="B10" s="549" t="s">
        <v>201</v>
      </c>
      <c r="C10" s="550"/>
      <c r="D10" s="551">
        <v>0</v>
      </c>
      <c r="E10" s="551">
        <v>0</v>
      </c>
      <c r="F10" s="551">
        <v>0</v>
      </c>
      <c r="G10" s="575">
        <v>-63</v>
      </c>
      <c r="H10" s="551">
        <v>0</v>
      </c>
      <c r="I10" s="551">
        <v>0</v>
      </c>
      <c r="J10" s="551">
        <v>0</v>
      </c>
      <c r="K10" s="575">
        <v>0</v>
      </c>
      <c r="L10" s="552">
        <v>0</v>
      </c>
      <c r="M10" s="724">
        <v>-63</v>
      </c>
      <c r="N10" s="552">
        <v>63</v>
      </c>
      <c r="O10" s="724">
        <v>0</v>
      </c>
    </row>
    <row r="11" spans="2:15">
      <c r="B11" s="731" t="s">
        <v>718</v>
      </c>
      <c r="C11" s="724"/>
      <c r="D11" s="724">
        <v>0</v>
      </c>
      <c r="E11" s="724">
        <v>0</v>
      </c>
      <c r="F11" s="724">
        <v>0</v>
      </c>
      <c r="G11" s="724">
        <v>2863442</v>
      </c>
      <c r="H11" s="724">
        <v>285049860</v>
      </c>
      <c r="I11" s="724">
        <v>-3371194</v>
      </c>
      <c r="J11" s="724">
        <v>0</v>
      </c>
      <c r="K11" s="724">
        <v>0</v>
      </c>
      <c r="L11" s="724">
        <v>281678666</v>
      </c>
      <c r="M11" s="724">
        <v>284542108</v>
      </c>
      <c r="N11" s="724">
        <v>2079</v>
      </c>
      <c r="O11" s="724">
        <v>284544187</v>
      </c>
    </row>
    <row r="12" spans="2:15" ht="12" customHeight="1">
      <c r="B12" s="723" t="s">
        <v>677</v>
      </c>
      <c r="C12" s="732">
        <v>22</v>
      </c>
      <c r="D12" s="724">
        <v>155567354</v>
      </c>
      <c r="E12" s="724">
        <v>164064038</v>
      </c>
      <c r="F12" s="724">
        <v>-5965550</v>
      </c>
      <c r="G12" s="724">
        <v>413907664</v>
      </c>
      <c r="H12" s="724">
        <v>447596712</v>
      </c>
      <c r="I12" s="724">
        <v>-4520280</v>
      </c>
      <c r="J12" s="724">
        <v>0</v>
      </c>
      <c r="K12" s="724">
        <v>0</v>
      </c>
      <c r="L12" s="724">
        <v>443076432</v>
      </c>
      <c r="M12" s="724">
        <v>1170649938</v>
      </c>
      <c r="N12" s="724">
        <v>33547</v>
      </c>
      <c r="O12" s="724">
        <v>1170683485</v>
      </c>
    </row>
    <row r="13" spans="2:15" ht="12" customHeight="1">
      <c r="B13" s="553"/>
      <c r="C13" s="553"/>
      <c r="D13" s="897">
        <v>0</v>
      </c>
      <c r="E13" s="897">
        <v>0</v>
      </c>
      <c r="F13" s="897">
        <v>0</v>
      </c>
      <c r="G13" s="897">
        <v>285049860</v>
      </c>
      <c r="H13" s="897"/>
      <c r="I13" s="897"/>
      <c r="J13" s="553"/>
      <c r="K13" s="553"/>
      <c r="L13" s="553"/>
      <c r="M13" s="553"/>
      <c r="N13" s="553"/>
      <c r="O13" s="553"/>
    </row>
    <row r="14" spans="2:15" ht="12" customHeight="1">
      <c r="B14" s="1036" t="s">
        <v>715</v>
      </c>
      <c r="C14" s="1036" t="s">
        <v>69</v>
      </c>
      <c r="D14" s="1036" t="s">
        <v>187</v>
      </c>
      <c r="E14" s="1036" t="s">
        <v>716</v>
      </c>
      <c r="F14" s="1036" t="s">
        <v>188</v>
      </c>
      <c r="G14" s="1036" t="s">
        <v>189</v>
      </c>
      <c r="H14" s="1036" t="s">
        <v>691</v>
      </c>
      <c r="I14" s="1036"/>
      <c r="J14" s="1036"/>
      <c r="K14" s="1036"/>
      <c r="L14" s="1037" t="s">
        <v>190</v>
      </c>
      <c r="M14" s="1037" t="s">
        <v>191</v>
      </c>
      <c r="N14" s="1036" t="s">
        <v>44</v>
      </c>
      <c r="O14" s="1036" t="s">
        <v>192</v>
      </c>
    </row>
    <row r="15" spans="2:15" ht="48" customHeight="1">
      <c r="B15" s="1036"/>
      <c r="C15" s="1036"/>
      <c r="D15" s="1037"/>
      <c r="E15" s="1037"/>
      <c r="F15" s="1037"/>
      <c r="G15" s="1037"/>
      <c r="H15" s="722" t="s">
        <v>193</v>
      </c>
      <c r="I15" s="547" t="s">
        <v>194</v>
      </c>
      <c r="J15" s="547" t="s">
        <v>195</v>
      </c>
      <c r="K15" s="722" t="s">
        <v>196</v>
      </c>
      <c r="L15" s="1038"/>
      <c r="M15" s="1038"/>
      <c r="N15" s="1037"/>
      <c r="O15" s="1037"/>
    </row>
    <row r="16" spans="2:15" ht="9.75" customHeight="1">
      <c r="B16" s="1036"/>
      <c r="C16" s="1036"/>
      <c r="D16" s="548" t="s">
        <v>72</v>
      </c>
      <c r="E16" s="548" t="s">
        <v>72</v>
      </c>
      <c r="F16" s="548" t="s">
        <v>72</v>
      </c>
      <c r="G16" s="548" t="s">
        <v>72</v>
      </c>
      <c r="H16" s="548" t="s">
        <v>72</v>
      </c>
      <c r="I16" s="548" t="s">
        <v>72</v>
      </c>
      <c r="J16" s="548" t="s">
        <v>72</v>
      </c>
      <c r="K16" s="548" t="s">
        <v>72</v>
      </c>
      <c r="L16" s="548" t="s">
        <v>72</v>
      </c>
      <c r="M16" s="548" t="s">
        <v>72</v>
      </c>
      <c r="N16" s="548" t="s">
        <v>72</v>
      </c>
      <c r="O16" s="548" t="s">
        <v>72</v>
      </c>
    </row>
    <row r="17" spans="2:15" s="15" customFormat="1" ht="12" customHeight="1">
      <c r="B17" s="723" t="s">
        <v>197</v>
      </c>
      <c r="C17" s="724"/>
      <c r="D17" s="724">
        <v>155567354</v>
      </c>
      <c r="E17" s="724">
        <v>164064038</v>
      </c>
      <c r="F17" s="724">
        <v>-5965550</v>
      </c>
      <c r="G17" s="724">
        <v>368056492</v>
      </c>
      <c r="H17" s="724">
        <v>162546852</v>
      </c>
      <c r="I17" s="724">
        <v>-5407660</v>
      </c>
      <c r="J17" s="724">
        <v>0</v>
      </c>
      <c r="K17" s="724">
        <v>0</v>
      </c>
      <c r="L17" s="724">
        <v>157139192</v>
      </c>
      <c r="M17" s="724">
        <v>838861526</v>
      </c>
      <c r="N17" s="724">
        <v>29573</v>
      </c>
      <c r="O17" s="724">
        <v>838891099</v>
      </c>
    </row>
    <row r="18" spans="2:15" s="15" customFormat="1" ht="12" customHeight="1">
      <c r="B18" s="725" t="s">
        <v>112</v>
      </c>
      <c r="C18" s="726"/>
      <c r="D18" s="727">
        <v>0</v>
      </c>
      <c r="E18" s="727">
        <v>0</v>
      </c>
      <c r="F18" s="727">
        <v>0</v>
      </c>
      <c r="G18" s="727">
        <v>96482376</v>
      </c>
      <c r="H18" s="727">
        <v>0</v>
      </c>
      <c r="I18" s="727">
        <v>0</v>
      </c>
      <c r="J18" s="727">
        <v>0</v>
      </c>
      <c r="K18" s="727">
        <v>0</v>
      </c>
      <c r="L18" s="727">
        <v>0</v>
      </c>
      <c r="M18" s="724">
        <v>96482376</v>
      </c>
      <c r="N18" s="727">
        <v>1249</v>
      </c>
      <c r="O18" s="724">
        <v>96483625</v>
      </c>
    </row>
    <row r="19" spans="2:15" s="15" customFormat="1" ht="12" customHeight="1">
      <c r="B19" s="549" t="s">
        <v>198</v>
      </c>
      <c r="C19" s="550"/>
      <c r="D19" s="551">
        <v>0</v>
      </c>
      <c r="E19" s="551">
        <v>0</v>
      </c>
      <c r="F19" s="551">
        <v>0</v>
      </c>
      <c r="G19" s="551">
        <v>0</v>
      </c>
      <c r="H19" s="551">
        <v>0</v>
      </c>
      <c r="I19" s="551">
        <v>6883142</v>
      </c>
      <c r="J19" s="551">
        <v>0</v>
      </c>
      <c r="K19" s="575">
        <v>0</v>
      </c>
      <c r="L19" s="552">
        <v>6883142</v>
      </c>
      <c r="M19" s="724">
        <v>6883142</v>
      </c>
      <c r="N19" s="552">
        <v>0</v>
      </c>
      <c r="O19" s="724">
        <v>6883142</v>
      </c>
    </row>
    <row r="20" spans="2:15" s="15" customFormat="1" ht="12" customHeight="1">
      <c r="B20" s="728" t="s">
        <v>199</v>
      </c>
      <c r="C20" s="733"/>
      <c r="D20" s="724">
        <v>0</v>
      </c>
      <c r="E20" s="724">
        <v>0</v>
      </c>
      <c r="F20" s="724">
        <v>0</v>
      </c>
      <c r="G20" s="724">
        <v>96482376</v>
      </c>
      <c r="H20" s="724">
        <v>0</v>
      </c>
      <c r="I20" s="724">
        <v>6883142</v>
      </c>
      <c r="J20" s="724">
        <v>0</v>
      </c>
      <c r="K20" s="724">
        <v>0</v>
      </c>
      <c r="L20" s="724">
        <v>6883142</v>
      </c>
      <c r="M20" s="724">
        <v>103365518</v>
      </c>
      <c r="N20" s="724">
        <v>1249</v>
      </c>
      <c r="O20" s="724">
        <v>103366767</v>
      </c>
    </row>
    <row r="21" spans="2:15" s="15" customFormat="1">
      <c r="B21" s="725" t="s">
        <v>200</v>
      </c>
      <c r="C21" s="730"/>
      <c r="D21" s="727">
        <v>0</v>
      </c>
      <c r="E21" s="727">
        <v>0</v>
      </c>
      <c r="F21" s="727">
        <v>0</v>
      </c>
      <c r="G21" s="727">
        <v>-50248697</v>
      </c>
      <c r="H21" s="727">
        <v>0</v>
      </c>
      <c r="I21" s="727">
        <v>0</v>
      </c>
      <c r="J21" s="727">
        <v>0</v>
      </c>
      <c r="K21" s="727">
        <v>0</v>
      </c>
      <c r="L21" s="727">
        <v>0</v>
      </c>
      <c r="M21" s="724">
        <v>-50248697</v>
      </c>
      <c r="N21" s="727">
        <v>643</v>
      </c>
      <c r="O21" s="724">
        <v>-50248054</v>
      </c>
    </row>
    <row r="22" spans="2:15" s="15" customFormat="1">
      <c r="B22" s="549" t="s">
        <v>201</v>
      </c>
      <c r="C22" s="550"/>
      <c r="D22" s="551">
        <v>0</v>
      </c>
      <c r="E22" s="551">
        <v>0</v>
      </c>
      <c r="F22" s="551">
        <v>0</v>
      </c>
      <c r="G22" s="575">
        <v>10573</v>
      </c>
      <c r="H22" s="551">
        <v>0</v>
      </c>
      <c r="I22" s="551">
        <v>0</v>
      </c>
      <c r="J22" s="551">
        <v>0</v>
      </c>
      <c r="K22" s="575">
        <v>0</v>
      </c>
      <c r="L22" s="552">
        <v>0</v>
      </c>
      <c r="M22" s="724">
        <v>10573</v>
      </c>
      <c r="N22" s="552">
        <v>0</v>
      </c>
      <c r="O22" s="724">
        <v>10573</v>
      </c>
    </row>
    <row r="23" spans="2:15" s="15" customFormat="1">
      <c r="B23" s="731" t="s">
        <v>718</v>
      </c>
      <c r="C23" s="724"/>
      <c r="D23" s="724">
        <v>0</v>
      </c>
      <c r="E23" s="724">
        <v>0</v>
      </c>
      <c r="F23" s="724">
        <v>0</v>
      </c>
      <c r="G23" s="724">
        <v>46244252</v>
      </c>
      <c r="H23" s="724">
        <v>0</v>
      </c>
      <c r="I23" s="724">
        <v>6883142</v>
      </c>
      <c r="J23" s="724">
        <v>0</v>
      </c>
      <c r="K23" s="724">
        <v>0</v>
      </c>
      <c r="L23" s="724">
        <v>6883142</v>
      </c>
      <c r="M23" s="724">
        <v>53127394</v>
      </c>
      <c r="N23" s="724">
        <v>1892</v>
      </c>
      <c r="O23" s="724">
        <v>53129286</v>
      </c>
    </row>
    <row r="24" spans="2:15" s="15" customFormat="1" ht="12" customHeight="1">
      <c r="B24" s="723" t="s">
        <v>678</v>
      </c>
      <c r="C24" s="732">
        <v>22</v>
      </c>
      <c r="D24" s="724">
        <v>155567354</v>
      </c>
      <c r="E24" s="724">
        <v>164064038</v>
      </c>
      <c r="F24" s="724">
        <v>-5965550</v>
      </c>
      <c r="G24" s="724">
        <v>414300744</v>
      </c>
      <c r="H24" s="724">
        <v>162546852</v>
      </c>
      <c r="I24" s="724">
        <v>1475482</v>
      </c>
      <c r="J24" s="724">
        <v>0</v>
      </c>
      <c r="K24" s="724">
        <v>0</v>
      </c>
      <c r="L24" s="724">
        <v>164022334</v>
      </c>
      <c r="M24" s="724">
        <v>891988920</v>
      </c>
      <c r="N24" s="724">
        <v>31465</v>
      </c>
      <c r="O24" s="724">
        <v>892020385</v>
      </c>
    </row>
    <row r="25" spans="2:15">
      <c r="G25" s="16"/>
      <c r="I25" s="16"/>
      <c r="M25" s="16"/>
      <c r="N25" s="16"/>
      <c r="O25" s="14"/>
    </row>
  </sheetData>
  <mergeCells count="22">
    <mergeCell ref="G2:G3"/>
    <mergeCell ref="B2:B4"/>
    <mergeCell ref="C2:C4"/>
    <mergeCell ref="D2:D3"/>
    <mergeCell ref="E2:E3"/>
    <mergeCell ref="F2:F3"/>
    <mergeCell ref="B14:B16"/>
    <mergeCell ref="C14:C16"/>
    <mergeCell ref="D14:D15"/>
    <mergeCell ref="E14:E15"/>
    <mergeCell ref="F14:F15"/>
    <mergeCell ref="O14:O15"/>
    <mergeCell ref="H2:K2"/>
    <mergeCell ref="L2:L3"/>
    <mergeCell ref="M2:M3"/>
    <mergeCell ref="N2:N3"/>
    <mergeCell ref="O2:O3"/>
    <mergeCell ref="G14:G15"/>
    <mergeCell ref="H14:K14"/>
    <mergeCell ref="L14:L15"/>
    <mergeCell ref="M14:M15"/>
    <mergeCell ref="N14:N15"/>
  </mergeCells>
  <phoneticPr fontId="125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3">
    <tabColor theme="9" tint="-0.249977111117893"/>
  </sheetPr>
  <dimension ref="A1:G15"/>
  <sheetViews>
    <sheetView showGridLines="0" topLeftCell="B1" workbookViewId="0">
      <selection activeCell="B13" sqref="B13"/>
    </sheetView>
  </sheetViews>
  <sheetFormatPr baseColWidth="10" defaultColWidth="0" defaultRowHeight="14.5" zeroHeight="1"/>
  <cols>
    <col min="1" max="1" width="11.453125" customWidth="1"/>
    <col min="2" max="2" width="75" customWidth="1"/>
    <col min="3" max="3" width="10" customWidth="1"/>
    <col min="4" max="4" width="11.453125" customWidth="1"/>
    <col min="5" max="7" width="0" hidden="1" customWidth="1"/>
    <col min="8" max="16384" width="11.453125" hidden="1"/>
  </cols>
  <sheetData>
    <row r="1" spans="2:3"/>
    <row r="2" spans="2:3" ht="31.25" customHeight="1">
      <c r="B2" s="1040" t="s">
        <v>679</v>
      </c>
      <c r="C2" s="1040"/>
    </row>
    <row r="3" spans="2:3">
      <c r="B3" s="369"/>
      <c r="C3" s="370"/>
    </row>
    <row r="4" spans="2:3" ht="36">
      <c r="B4" s="975" t="s">
        <v>216</v>
      </c>
      <c r="C4" s="976" t="s">
        <v>821</v>
      </c>
    </row>
    <row r="5" spans="2:3">
      <c r="B5" s="972" t="s">
        <v>670</v>
      </c>
      <c r="C5" s="967"/>
    </row>
    <row r="6" spans="2:3">
      <c r="B6" s="966" t="s">
        <v>137</v>
      </c>
      <c r="C6" s="967">
        <v>8167810</v>
      </c>
    </row>
    <row r="7" spans="2:3">
      <c r="B7" s="966" t="s">
        <v>134</v>
      </c>
      <c r="C7" s="967">
        <v>3233998.398</v>
      </c>
    </row>
    <row r="8" spans="2:3">
      <c r="B8" s="966" t="s">
        <v>142</v>
      </c>
      <c r="C8" s="967">
        <v>6581562</v>
      </c>
    </row>
    <row r="9" spans="2:3" ht="13.75" customHeight="1">
      <c r="B9" s="968" t="s">
        <v>138</v>
      </c>
      <c r="C9" s="967">
        <v>-8302593.3569999998</v>
      </c>
    </row>
    <row r="10" spans="2:3">
      <c r="B10" s="968" t="s">
        <v>145</v>
      </c>
      <c r="C10" s="967">
        <v>-9680777.0410000011</v>
      </c>
    </row>
    <row r="11" spans="2:3">
      <c r="B11" s="969" t="s">
        <v>670</v>
      </c>
      <c r="C11" s="970"/>
    </row>
    <row r="12" spans="2:3">
      <c r="B12" s="971" t="s">
        <v>145</v>
      </c>
      <c r="C12" s="967">
        <v>3246578</v>
      </c>
    </row>
    <row r="13" spans="2:3">
      <c r="B13" s="972" t="s">
        <v>822</v>
      </c>
      <c r="C13" s="967"/>
    </row>
    <row r="14" spans="2:3">
      <c r="B14" s="973" t="s">
        <v>177</v>
      </c>
      <c r="C14" s="974">
        <v>-3246578</v>
      </c>
    </row>
    <row r="15" spans="2:3"/>
  </sheetData>
  <mergeCells count="1">
    <mergeCell ref="B2:C2"/>
  </mergeCells>
  <pageMargins left="0.7" right="0.7" top="0.75" bottom="0.75" header="0.3" footer="0.3"/>
  <pageSetup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4">
    <tabColor theme="9" tint="-0.249977111117893"/>
  </sheetPr>
  <dimension ref="A1:M11"/>
  <sheetViews>
    <sheetView showGridLines="0" zoomScale="120" zoomScaleNormal="120" workbookViewId="0">
      <selection activeCell="B5" sqref="B5"/>
    </sheetView>
  </sheetViews>
  <sheetFormatPr baseColWidth="10" defaultColWidth="0" defaultRowHeight="12" zeroHeight="1"/>
  <cols>
    <col min="1" max="1" width="6" style="9" customWidth="1"/>
    <col min="2" max="2" width="30" style="9" bestFit="1" customWidth="1"/>
    <col min="3" max="3" width="11.1796875" style="9" bestFit="1" customWidth="1"/>
    <col min="4" max="4" width="7.1796875" style="9" customWidth="1"/>
    <col min="5" max="5" width="11.1796875" style="9" bestFit="1" customWidth="1"/>
    <col min="6" max="6" width="7.1796875" style="9" customWidth="1"/>
    <col min="7" max="7" width="11.1796875" style="9" bestFit="1" customWidth="1"/>
    <col min="8" max="8" width="7.1796875" style="9" customWidth="1"/>
    <col min="9" max="9" width="11.1796875" style="9" bestFit="1" customWidth="1"/>
    <col min="10" max="10" width="7.1796875" style="9" customWidth="1"/>
    <col min="11" max="11" width="12.54296875" style="9" bestFit="1" customWidth="1"/>
    <col min="12" max="12" width="7.1796875" style="9" customWidth="1"/>
    <col min="13" max="13" width="11.54296875" style="9" customWidth="1"/>
    <col min="14" max="16384" width="11.54296875" style="9" hidden="1"/>
  </cols>
  <sheetData>
    <row r="1" spans="2:13"/>
    <row r="2" spans="2:13"/>
    <row r="3" spans="2:13">
      <c r="B3" s="1043" t="s">
        <v>217</v>
      </c>
      <c r="C3" s="1041" t="s">
        <v>218</v>
      </c>
      <c r="D3" s="1042"/>
      <c r="E3" s="1041" t="s">
        <v>219</v>
      </c>
      <c r="F3" s="1042"/>
      <c r="G3" s="1041" t="s">
        <v>220</v>
      </c>
      <c r="H3" s="1042"/>
      <c r="I3" s="1041" t="s">
        <v>221</v>
      </c>
      <c r="J3" s="1042"/>
      <c r="K3" s="1041" t="s">
        <v>222</v>
      </c>
      <c r="L3" s="1042"/>
    </row>
    <row r="4" spans="2:13" ht="36">
      <c r="B4" s="1044"/>
      <c r="C4" s="734" t="s">
        <v>72</v>
      </c>
      <c r="D4" s="735" t="s">
        <v>223</v>
      </c>
      <c r="E4" s="735" t="s">
        <v>72</v>
      </c>
      <c r="F4" s="735" t="s">
        <v>223</v>
      </c>
      <c r="G4" s="735" t="s">
        <v>72</v>
      </c>
      <c r="H4" s="735" t="s">
        <v>223</v>
      </c>
      <c r="I4" s="735" t="s">
        <v>72</v>
      </c>
      <c r="J4" s="735" t="s">
        <v>223</v>
      </c>
      <c r="K4" s="735" t="s">
        <v>72</v>
      </c>
      <c r="L4" s="735" t="s">
        <v>223</v>
      </c>
    </row>
    <row r="5" spans="2:13" ht="15" customHeight="1">
      <c r="B5" s="736" t="s">
        <v>720</v>
      </c>
      <c r="C5" s="653">
        <v>5114438</v>
      </c>
      <c r="D5" s="654">
        <v>2.9528635487743503E-2</v>
      </c>
      <c r="E5" s="653">
        <v>16230127</v>
      </c>
      <c r="F5" s="654">
        <v>2.2708130278972626E-2</v>
      </c>
      <c r="G5" s="653">
        <v>41997429</v>
      </c>
      <c r="H5" s="654">
        <v>2.6895043330303299E-2</v>
      </c>
      <c r="I5" s="653">
        <v>43988107</v>
      </c>
      <c r="J5" s="654">
        <v>3.1188212782564603E-2</v>
      </c>
      <c r="K5" s="653">
        <v>82662336</v>
      </c>
      <c r="L5" s="654">
        <v>2.0162749513345121E-2</v>
      </c>
      <c r="M5" s="78"/>
    </row>
    <row r="6" spans="2:13" ht="15" customHeight="1">
      <c r="B6" s="620" t="s">
        <v>224</v>
      </c>
      <c r="C6" s="655">
        <v>8373531</v>
      </c>
      <c r="D6" s="656">
        <v>6.3502202471319255E-2</v>
      </c>
      <c r="E6" s="655">
        <v>50401171</v>
      </c>
      <c r="F6" s="656">
        <v>6.2286650138712839E-2</v>
      </c>
      <c r="G6" s="655">
        <v>107055307</v>
      </c>
      <c r="H6" s="656">
        <v>7.6743208740850083E-2</v>
      </c>
      <c r="I6" s="655">
        <v>34453000</v>
      </c>
      <c r="J6" s="656">
        <v>7.3199999999999987E-2</v>
      </c>
      <c r="K6" s="655">
        <v>0</v>
      </c>
      <c r="L6" s="656">
        <v>0</v>
      </c>
      <c r="M6" s="78"/>
    </row>
    <row r="7" spans="2:13" ht="15" customHeight="1">
      <c r="B7" s="620" t="s">
        <v>225</v>
      </c>
      <c r="C7" s="655">
        <v>10322203</v>
      </c>
      <c r="D7" s="656">
        <v>1.7999999999999999E-2</v>
      </c>
      <c r="E7" s="655">
        <v>27930509</v>
      </c>
      <c r="F7" s="656">
        <v>1.7999999999999999E-2</v>
      </c>
      <c r="G7" s="655">
        <v>62161639</v>
      </c>
      <c r="H7" s="656">
        <v>2.0975000000000001E-2</v>
      </c>
      <c r="I7" s="655">
        <v>168860759</v>
      </c>
      <c r="J7" s="656">
        <v>2.0975000000000001E-2</v>
      </c>
      <c r="K7" s="655">
        <v>1048728070</v>
      </c>
      <c r="L7" s="656">
        <v>3.447473091758288E-2</v>
      </c>
      <c r="M7" s="78"/>
    </row>
    <row r="8" spans="2:13" ht="15" customHeight="1">
      <c r="B8" s="620" t="s">
        <v>226</v>
      </c>
      <c r="C8" s="655">
        <v>14284</v>
      </c>
      <c r="D8" s="656">
        <v>3.381559787174461E-2</v>
      </c>
      <c r="E8" s="655">
        <v>1734984</v>
      </c>
      <c r="F8" s="656">
        <v>4.4596497143489511E-2</v>
      </c>
      <c r="G8" s="655">
        <v>1468244</v>
      </c>
      <c r="H8" s="656">
        <v>4.7142041104884486E-2</v>
      </c>
      <c r="I8" s="655">
        <v>804169</v>
      </c>
      <c r="J8" s="656">
        <v>2.6456254841954862E-2</v>
      </c>
      <c r="K8" s="655">
        <v>0</v>
      </c>
      <c r="L8" s="656">
        <v>0</v>
      </c>
    </row>
    <row r="9" spans="2:13">
      <c r="B9" s="621" t="s">
        <v>227</v>
      </c>
      <c r="C9" s="645">
        <v>129134470</v>
      </c>
      <c r="D9" s="646">
        <v>0</v>
      </c>
      <c r="E9" s="645">
        <v>8296985</v>
      </c>
      <c r="F9" s="646">
        <v>0</v>
      </c>
      <c r="G9" s="645">
        <v>814876</v>
      </c>
      <c r="H9" s="646">
        <v>0</v>
      </c>
      <c r="I9" s="645">
        <v>289141</v>
      </c>
      <c r="J9" s="646">
        <v>0</v>
      </c>
      <c r="K9" s="645">
        <v>282955</v>
      </c>
      <c r="L9" s="646">
        <v>0</v>
      </c>
    </row>
    <row r="10" spans="2:13" ht="15" customHeight="1">
      <c r="B10" s="737" t="s">
        <v>228</v>
      </c>
      <c r="C10" s="622">
        <v>152958926</v>
      </c>
      <c r="D10" s="623"/>
      <c r="E10" s="622">
        <v>104593776</v>
      </c>
      <c r="F10" s="623"/>
      <c r="G10" s="622">
        <v>213497495</v>
      </c>
      <c r="H10" s="623"/>
      <c r="I10" s="622">
        <v>248395176</v>
      </c>
      <c r="J10" s="623"/>
      <c r="K10" s="622">
        <v>1131673361</v>
      </c>
      <c r="L10" s="738"/>
    </row>
    <row r="11" spans="2:13"/>
  </sheetData>
  <mergeCells count="6">
    <mergeCell ref="K3:L3"/>
    <mergeCell ref="B3:B4"/>
    <mergeCell ref="C3:D3"/>
    <mergeCell ref="E3:F3"/>
    <mergeCell ref="G3:H3"/>
    <mergeCell ref="I3:J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4">
    <tabColor theme="9" tint="-0.249977111117893"/>
  </sheetPr>
  <dimension ref="A3:L7"/>
  <sheetViews>
    <sheetView showGridLines="0" topLeftCell="A3" workbookViewId="0">
      <selection activeCell="C3" sqref="C3:F3"/>
    </sheetView>
  </sheetViews>
  <sheetFormatPr baseColWidth="10" defaultColWidth="0" defaultRowHeight="14.5" zeroHeight="1"/>
  <cols>
    <col min="1" max="1" width="11.54296875" customWidth="1"/>
    <col min="2" max="2" width="19.54296875" customWidth="1"/>
    <col min="3" max="6" width="12.54296875" customWidth="1"/>
    <col min="7" max="8" width="11.54296875" customWidth="1"/>
    <col min="9" max="9" width="7.54296875" customWidth="1"/>
    <col min="10" max="10" width="11.54296875" customWidth="1"/>
    <col min="11" max="11" width="7.54296875" hidden="1" customWidth="1"/>
    <col min="12" max="12" width="0" hidden="1" customWidth="1"/>
    <col min="13" max="16384" width="11.54296875" hidden="1"/>
  </cols>
  <sheetData>
    <row r="3" spans="2:6" ht="26">
      <c r="B3" s="1045" t="s">
        <v>823</v>
      </c>
      <c r="C3" s="986">
        <v>45565</v>
      </c>
      <c r="D3" s="986">
        <v>45199</v>
      </c>
      <c r="E3" s="364" t="s">
        <v>719</v>
      </c>
      <c r="F3" s="364" t="s">
        <v>719</v>
      </c>
    </row>
    <row r="4" spans="2:6">
      <c r="B4" s="1046"/>
      <c r="C4" s="334" t="s">
        <v>72</v>
      </c>
      <c r="D4" s="334" t="s">
        <v>72</v>
      </c>
      <c r="E4" s="334" t="s">
        <v>72</v>
      </c>
      <c r="F4" s="334" t="s">
        <v>72</v>
      </c>
    </row>
    <row r="5" spans="2:6">
      <c r="B5" s="322" t="s">
        <v>282</v>
      </c>
      <c r="C5" s="376">
        <v>354481</v>
      </c>
      <c r="D5" s="376">
        <v>345297</v>
      </c>
      <c r="E5" s="376">
        <v>118906</v>
      </c>
      <c r="F5" s="376">
        <v>113796</v>
      </c>
    </row>
    <row r="6" spans="2:6">
      <c r="B6" s="375" t="s">
        <v>283</v>
      </c>
      <c r="C6" s="224">
        <v>62197</v>
      </c>
      <c r="D6" s="224">
        <v>59701</v>
      </c>
      <c r="E6" s="224">
        <v>20950</v>
      </c>
      <c r="F6" s="224">
        <v>20049</v>
      </c>
    </row>
    <row r="7" spans="2:6">
      <c r="B7" s="167" t="s">
        <v>232</v>
      </c>
      <c r="C7" s="335">
        <v>416678</v>
      </c>
      <c r="D7" s="335">
        <v>404998</v>
      </c>
      <c r="E7" s="335">
        <v>139856</v>
      </c>
      <c r="F7" s="335">
        <v>133845</v>
      </c>
    </row>
  </sheetData>
  <mergeCells count="1">
    <mergeCell ref="B3:B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2">
    <tabColor theme="9" tint="-0.249977111117893"/>
  </sheetPr>
  <dimension ref="A1:O75"/>
  <sheetViews>
    <sheetView showGridLines="0" topLeftCell="A59" zoomScaleNormal="100" workbookViewId="0">
      <selection activeCell="B64" sqref="B64:F72"/>
    </sheetView>
  </sheetViews>
  <sheetFormatPr baseColWidth="10" defaultColWidth="0" defaultRowHeight="12" zeroHeight="1"/>
  <cols>
    <col min="1" max="1" width="2.54296875" style="9" bestFit="1" customWidth="1"/>
    <col min="2" max="2" width="21.1796875" style="9" customWidth="1"/>
    <col min="3" max="3" width="17.1796875" style="9" bestFit="1" customWidth="1"/>
    <col min="4" max="4" width="7.1796875" style="9" bestFit="1" customWidth="1"/>
    <col min="5" max="5" width="15" style="9" bestFit="1" customWidth="1"/>
    <col min="6" max="6" width="13.453125" style="9" customWidth="1"/>
    <col min="7" max="7" width="10.08984375" style="9" bestFit="1" customWidth="1"/>
    <col min="8" max="8" width="11.453125" style="9" bestFit="1" customWidth="1"/>
    <col min="9" max="9" width="10.54296875" style="9" bestFit="1" customWidth="1"/>
    <col min="10" max="11" width="17.453125" style="9" bestFit="1" customWidth="1"/>
    <col min="12" max="12" width="12.54296875" style="9" bestFit="1" customWidth="1"/>
    <col min="13" max="13" width="11.1796875" style="9" bestFit="1" customWidth="1"/>
    <col min="14" max="15" width="11.54296875" style="9" customWidth="1"/>
    <col min="16" max="16384" width="11.54296875" style="9" hidden="1"/>
  </cols>
  <sheetData>
    <row r="1" spans="1:12"/>
    <row r="2" spans="1:12">
      <c r="B2" s="51" t="s">
        <v>684</v>
      </c>
    </row>
    <row r="3" spans="1:12"/>
    <row r="4" spans="1:12">
      <c r="B4" s="1053" t="s">
        <v>825</v>
      </c>
      <c r="C4" s="1054"/>
      <c r="D4" s="1054"/>
      <c r="E4" s="1054"/>
      <c r="F4" s="1054"/>
      <c r="G4" s="1054"/>
      <c r="H4" s="1054"/>
      <c r="I4" s="1054"/>
      <c r="J4" s="1054"/>
      <c r="K4" s="1054"/>
      <c r="L4" s="1055"/>
    </row>
    <row r="5" spans="1:12" ht="17.25" customHeight="1">
      <c r="B5" s="1048" t="s">
        <v>753</v>
      </c>
      <c r="C5" s="1047" t="s">
        <v>754</v>
      </c>
      <c r="D5" s="1047" t="s">
        <v>293</v>
      </c>
      <c r="E5" s="1047" t="s">
        <v>286</v>
      </c>
      <c r="F5" s="1047" t="s">
        <v>294</v>
      </c>
      <c r="G5" s="1047" t="s">
        <v>295</v>
      </c>
      <c r="H5" s="1047"/>
      <c r="I5" s="1048" t="s">
        <v>210</v>
      </c>
      <c r="J5" s="1047" t="s">
        <v>296</v>
      </c>
      <c r="K5" s="1048" t="s">
        <v>297</v>
      </c>
      <c r="L5" s="1048" t="s">
        <v>298</v>
      </c>
    </row>
    <row r="6" spans="1:12" ht="35.25" customHeight="1">
      <c r="B6" s="1049"/>
      <c r="C6" s="1047"/>
      <c r="D6" s="1047"/>
      <c r="E6" s="1047"/>
      <c r="F6" s="1047"/>
      <c r="G6" s="91" t="s">
        <v>218</v>
      </c>
      <c r="H6" s="91" t="s">
        <v>289</v>
      </c>
      <c r="I6" s="1049"/>
      <c r="J6" s="1047"/>
      <c r="K6" s="1049"/>
      <c r="L6" s="1049"/>
    </row>
    <row r="7" spans="1:12" ht="11.25" customHeight="1">
      <c r="B7" s="1050"/>
      <c r="C7" s="1047"/>
      <c r="D7" s="1047"/>
      <c r="E7" s="1047"/>
      <c r="F7" s="1047"/>
      <c r="G7" s="916" t="s">
        <v>72</v>
      </c>
      <c r="H7" s="916" t="s">
        <v>72</v>
      </c>
      <c r="I7" s="916" t="s">
        <v>72</v>
      </c>
      <c r="J7" s="1047"/>
      <c r="K7" s="92" t="s">
        <v>299</v>
      </c>
      <c r="L7" s="92" t="s">
        <v>299</v>
      </c>
    </row>
    <row r="8" spans="1:12">
      <c r="A8" s="9">
        <v>1</v>
      </c>
      <c r="B8" s="271" t="s">
        <v>383</v>
      </c>
      <c r="C8" s="554" t="s">
        <v>726</v>
      </c>
      <c r="D8" s="898" t="s">
        <v>724</v>
      </c>
      <c r="E8" s="554" t="s">
        <v>285</v>
      </c>
      <c r="F8" s="898" t="s">
        <v>721</v>
      </c>
      <c r="G8" s="962">
        <v>0</v>
      </c>
      <c r="H8" s="962">
        <v>74328</v>
      </c>
      <c r="I8" s="500">
        <v>74328</v>
      </c>
      <c r="J8" s="898" t="s">
        <v>300</v>
      </c>
      <c r="K8" s="920">
        <v>0.26</v>
      </c>
      <c r="L8" s="921">
        <v>0.26</v>
      </c>
    </row>
    <row r="9" spans="1:12">
      <c r="A9" s="9">
        <v>2</v>
      </c>
      <c r="B9" s="275" t="s">
        <v>383</v>
      </c>
      <c r="C9" s="484" t="s">
        <v>726</v>
      </c>
      <c r="D9" s="275" t="s">
        <v>724</v>
      </c>
      <c r="E9" s="484" t="s">
        <v>287</v>
      </c>
      <c r="F9" s="275" t="s">
        <v>721</v>
      </c>
      <c r="G9" s="963">
        <v>6372</v>
      </c>
      <c r="H9" s="963">
        <v>850089</v>
      </c>
      <c r="I9" s="505">
        <v>856461</v>
      </c>
      <c r="J9" s="275" t="s">
        <v>300</v>
      </c>
      <c r="K9" s="924">
        <v>0.49</v>
      </c>
      <c r="L9" s="924">
        <v>0.49</v>
      </c>
    </row>
    <row r="10" spans="1:12">
      <c r="A10" s="9">
        <v>3</v>
      </c>
      <c r="B10" s="275" t="s">
        <v>203</v>
      </c>
      <c r="C10" s="484" t="s">
        <v>727</v>
      </c>
      <c r="D10" s="275" t="s">
        <v>724</v>
      </c>
      <c r="E10" s="484" t="s">
        <v>285</v>
      </c>
      <c r="F10" s="275" t="s">
        <v>207</v>
      </c>
      <c r="G10" s="963">
        <v>0</v>
      </c>
      <c r="H10" s="963">
        <v>72839</v>
      </c>
      <c r="I10" s="505">
        <v>72839</v>
      </c>
      <c r="J10" s="275" t="s">
        <v>300</v>
      </c>
      <c r="K10" s="924">
        <v>0.24</v>
      </c>
      <c r="L10" s="924">
        <v>0.24</v>
      </c>
    </row>
    <row r="11" spans="1:12">
      <c r="A11" s="9">
        <v>4</v>
      </c>
      <c r="B11" s="275" t="s">
        <v>203</v>
      </c>
      <c r="C11" s="484" t="s">
        <v>727</v>
      </c>
      <c r="D11" s="275" t="s">
        <v>724</v>
      </c>
      <c r="E11" s="484" t="s">
        <v>287</v>
      </c>
      <c r="F11" s="275" t="s">
        <v>721</v>
      </c>
      <c r="G11" s="964">
        <v>0</v>
      </c>
      <c r="H11" s="963">
        <v>25300</v>
      </c>
      <c r="I11" s="505">
        <v>25300</v>
      </c>
      <c r="J11" s="275" t="s">
        <v>300</v>
      </c>
      <c r="K11" s="924">
        <v>0.45</v>
      </c>
      <c r="L11" s="924">
        <v>0.45</v>
      </c>
    </row>
    <row r="12" spans="1:12">
      <c r="A12" s="9">
        <v>5</v>
      </c>
      <c r="B12" s="275" t="s">
        <v>204</v>
      </c>
      <c r="C12" s="484" t="s">
        <v>728</v>
      </c>
      <c r="D12" s="275" t="s">
        <v>724</v>
      </c>
      <c r="E12" s="484" t="s">
        <v>287</v>
      </c>
      <c r="F12" s="275" t="s">
        <v>721</v>
      </c>
      <c r="G12" s="964">
        <v>0</v>
      </c>
      <c r="H12" s="964">
        <v>3495</v>
      </c>
      <c r="I12" s="505">
        <v>3495</v>
      </c>
      <c r="J12" s="275" t="s">
        <v>300</v>
      </c>
      <c r="K12" s="924">
        <v>0.4</v>
      </c>
      <c r="L12" s="924">
        <v>0.4</v>
      </c>
    </row>
    <row r="13" spans="1:12">
      <c r="A13" s="9">
        <v>6</v>
      </c>
      <c r="B13" s="275" t="s">
        <v>732</v>
      </c>
      <c r="C13" s="484" t="s">
        <v>729</v>
      </c>
      <c r="D13" s="275" t="s">
        <v>724</v>
      </c>
      <c r="E13" s="484" t="s">
        <v>287</v>
      </c>
      <c r="F13" s="275" t="s">
        <v>721</v>
      </c>
      <c r="G13" s="963">
        <v>0</v>
      </c>
      <c r="H13" s="963">
        <v>101031</v>
      </c>
      <c r="I13" s="505">
        <v>101031</v>
      </c>
      <c r="J13" s="275" t="s">
        <v>300</v>
      </c>
      <c r="K13" s="924">
        <v>0.46</v>
      </c>
      <c r="L13" s="924">
        <v>0.46</v>
      </c>
    </row>
    <row r="14" spans="1:12">
      <c r="A14" s="9">
        <v>7</v>
      </c>
      <c r="B14" s="275" t="s">
        <v>733</v>
      </c>
      <c r="C14" s="484" t="s">
        <v>730</v>
      </c>
      <c r="D14" s="275" t="s">
        <v>724</v>
      </c>
      <c r="E14" s="484" t="s">
        <v>285</v>
      </c>
      <c r="F14" s="275" t="s">
        <v>721</v>
      </c>
      <c r="G14" s="963">
        <v>0</v>
      </c>
      <c r="H14" s="963">
        <v>159626</v>
      </c>
      <c r="I14" s="505">
        <v>159626</v>
      </c>
      <c r="J14" s="275" t="s">
        <v>300</v>
      </c>
      <c r="K14" s="924">
        <v>0.18</v>
      </c>
      <c r="L14" s="924">
        <v>0.18</v>
      </c>
    </row>
    <row r="15" spans="1:12">
      <c r="A15" s="9">
        <v>8</v>
      </c>
      <c r="B15" s="275" t="s">
        <v>733</v>
      </c>
      <c r="C15" s="484" t="s">
        <v>730</v>
      </c>
      <c r="D15" s="275" t="s">
        <v>724</v>
      </c>
      <c r="E15" s="484" t="s">
        <v>287</v>
      </c>
      <c r="F15" s="275" t="s">
        <v>721</v>
      </c>
      <c r="G15" s="964">
        <v>1850</v>
      </c>
      <c r="H15" s="964">
        <v>189057</v>
      </c>
      <c r="I15" s="505">
        <v>190907</v>
      </c>
      <c r="J15" s="275" t="s">
        <v>300</v>
      </c>
      <c r="K15" s="924">
        <v>0.53</v>
      </c>
      <c r="L15" s="924">
        <v>0.53</v>
      </c>
    </row>
    <row r="16" spans="1:12">
      <c r="A16" s="9">
        <v>9</v>
      </c>
      <c r="B16" s="275" t="s">
        <v>734</v>
      </c>
      <c r="C16" s="484" t="s">
        <v>731</v>
      </c>
      <c r="D16" s="275" t="s">
        <v>724</v>
      </c>
      <c r="E16" s="484" t="s">
        <v>285</v>
      </c>
      <c r="F16" s="275" t="s">
        <v>721</v>
      </c>
      <c r="G16" s="963">
        <v>6062</v>
      </c>
      <c r="H16" s="963">
        <v>0</v>
      </c>
      <c r="I16" s="505">
        <v>6062</v>
      </c>
      <c r="J16" s="275" t="s">
        <v>300</v>
      </c>
      <c r="K16" s="924">
        <v>0.12</v>
      </c>
      <c r="L16" s="924">
        <v>0.12</v>
      </c>
    </row>
    <row r="17" spans="1:13">
      <c r="A17" s="9">
        <v>10</v>
      </c>
      <c r="B17" s="899" t="s">
        <v>734</v>
      </c>
      <c r="C17" s="556" t="s">
        <v>731</v>
      </c>
      <c r="D17" s="556" t="s">
        <v>724</v>
      </c>
      <c r="E17" s="556" t="s">
        <v>287</v>
      </c>
      <c r="F17" s="899" t="s">
        <v>721</v>
      </c>
      <c r="G17" s="965">
        <v>0</v>
      </c>
      <c r="H17" s="965">
        <v>259219</v>
      </c>
      <c r="I17" s="502">
        <v>259219</v>
      </c>
      <c r="J17" s="899" t="s">
        <v>300</v>
      </c>
      <c r="K17" s="925">
        <v>0.51</v>
      </c>
      <c r="L17" s="926">
        <v>0.51</v>
      </c>
      <c r="M17" s="73"/>
    </row>
    <row r="18" spans="1:13">
      <c r="B18" s="927" t="s">
        <v>232</v>
      </c>
      <c r="C18" s="444"/>
      <c r="D18" s="444"/>
      <c r="E18" s="444"/>
      <c r="F18" s="444"/>
      <c r="G18" s="928">
        <v>14284</v>
      </c>
      <c r="H18" s="928">
        <v>1734984</v>
      </c>
      <c r="I18" s="928">
        <v>1749268</v>
      </c>
      <c r="J18" s="444"/>
      <c r="K18" s="444"/>
      <c r="L18" s="444"/>
    </row>
    <row r="19" spans="1:13"/>
    <row r="20" spans="1:13">
      <c r="B20" s="1053" t="s">
        <v>824</v>
      </c>
      <c r="C20" s="1054"/>
      <c r="D20" s="1054"/>
      <c r="E20" s="1054"/>
      <c r="F20" s="1054"/>
      <c r="G20" s="1054"/>
      <c r="H20" s="1054"/>
      <c r="I20" s="1054"/>
      <c r="J20" s="1054"/>
      <c r="K20" s="1054"/>
      <c r="L20" s="1054"/>
      <c r="M20" s="917"/>
    </row>
    <row r="21" spans="1:13">
      <c r="B21" s="1048" t="s">
        <v>753</v>
      </c>
      <c r="C21" s="1047" t="s">
        <v>754</v>
      </c>
      <c r="D21" s="1047" t="s">
        <v>293</v>
      </c>
      <c r="E21" s="1047" t="s">
        <v>286</v>
      </c>
      <c r="F21" s="1047" t="s">
        <v>294</v>
      </c>
      <c r="G21" s="1047" t="s">
        <v>295</v>
      </c>
      <c r="H21" s="1047"/>
      <c r="I21" s="1048" t="s">
        <v>301</v>
      </c>
      <c r="J21" s="1047" t="s">
        <v>210</v>
      </c>
      <c r="K21" s="1048" t="s">
        <v>296</v>
      </c>
      <c r="L21" s="1051" t="s">
        <v>297</v>
      </c>
      <c r="M21" s="1048" t="s">
        <v>298</v>
      </c>
    </row>
    <row r="22" spans="1:13" ht="36">
      <c r="B22" s="1049"/>
      <c r="C22" s="1047"/>
      <c r="D22" s="1047"/>
      <c r="E22" s="1047"/>
      <c r="F22" s="1047"/>
      <c r="G22" s="91" t="s">
        <v>290</v>
      </c>
      <c r="H22" s="91" t="s">
        <v>291</v>
      </c>
      <c r="I22" s="1049" t="s">
        <v>222</v>
      </c>
      <c r="J22" s="1047"/>
      <c r="K22" s="1049"/>
      <c r="L22" s="1052"/>
      <c r="M22" s="1049"/>
    </row>
    <row r="23" spans="1:13" ht="14.25" customHeight="1">
      <c r="B23" s="1050"/>
      <c r="C23" s="1047"/>
      <c r="D23" s="1047"/>
      <c r="E23" s="1047"/>
      <c r="F23" s="1047"/>
      <c r="G23" s="916" t="s">
        <v>72</v>
      </c>
      <c r="H23" s="916" t="s">
        <v>72</v>
      </c>
      <c r="I23" s="916" t="s">
        <v>72</v>
      </c>
      <c r="J23" s="1047" t="s">
        <v>72</v>
      </c>
      <c r="K23" s="92"/>
      <c r="L23" s="929" t="s">
        <v>299</v>
      </c>
      <c r="M23" s="1050" t="s">
        <v>299</v>
      </c>
    </row>
    <row r="24" spans="1:13">
      <c r="A24" s="9">
        <v>1</v>
      </c>
      <c r="B24" s="930" t="s">
        <v>383</v>
      </c>
      <c r="C24" s="931" t="s">
        <v>726</v>
      </c>
      <c r="D24" s="932" t="s">
        <v>724</v>
      </c>
      <c r="E24" s="931" t="s">
        <v>285</v>
      </c>
      <c r="F24" s="932" t="s">
        <v>721</v>
      </c>
      <c r="G24" s="933">
        <v>88045</v>
      </c>
      <c r="H24" s="203">
        <v>0</v>
      </c>
      <c r="I24" s="203">
        <v>0</v>
      </c>
      <c r="J24" s="954">
        <v>88045</v>
      </c>
      <c r="K24" s="932" t="s">
        <v>300</v>
      </c>
      <c r="L24" s="935">
        <v>0.25783739141708334</v>
      </c>
      <c r="M24" s="936">
        <v>0.25783739141708334</v>
      </c>
    </row>
    <row r="25" spans="1:13">
      <c r="A25" s="9">
        <v>2</v>
      </c>
      <c r="B25" s="937" t="s">
        <v>383</v>
      </c>
      <c r="C25" s="938" t="s">
        <v>726</v>
      </c>
      <c r="D25" s="939" t="s">
        <v>724</v>
      </c>
      <c r="E25" s="938" t="s">
        <v>287</v>
      </c>
      <c r="F25" s="939" t="s">
        <v>721</v>
      </c>
      <c r="G25" s="940">
        <v>824714</v>
      </c>
      <c r="H25" s="203">
        <v>175778</v>
      </c>
      <c r="I25" s="203">
        <v>0</v>
      </c>
      <c r="J25" s="945">
        <v>1000492</v>
      </c>
      <c r="K25" s="939" t="s">
        <v>300</v>
      </c>
      <c r="L25" s="942">
        <v>0.49160116018665256</v>
      </c>
      <c r="M25" s="943">
        <v>0.49160116018665256</v>
      </c>
    </row>
    <row r="26" spans="1:13">
      <c r="A26" s="9">
        <v>3</v>
      </c>
      <c r="B26" s="937" t="s">
        <v>203</v>
      </c>
      <c r="C26" s="938" t="s">
        <v>727</v>
      </c>
      <c r="D26" s="939" t="s">
        <v>724</v>
      </c>
      <c r="E26" s="484" t="s">
        <v>285</v>
      </c>
      <c r="F26" s="275" t="s">
        <v>207</v>
      </c>
      <c r="G26" s="940">
        <v>64743</v>
      </c>
      <c r="H26" s="912">
        <v>0</v>
      </c>
      <c r="I26" s="203">
        <v>0</v>
      </c>
      <c r="J26" s="945">
        <v>64743</v>
      </c>
      <c r="K26" s="939" t="s">
        <v>300</v>
      </c>
      <c r="L26" s="942">
        <v>0.24317541729166667</v>
      </c>
      <c r="M26" s="943">
        <v>0.24317541729166667</v>
      </c>
    </row>
    <row r="27" spans="1:13">
      <c r="A27" s="9">
        <v>4</v>
      </c>
      <c r="B27" s="937" t="s">
        <v>203</v>
      </c>
      <c r="C27" s="938" t="s">
        <v>727</v>
      </c>
      <c r="D27" s="939" t="s">
        <v>724</v>
      </c>
      <c r="E27" s="938" t="s">
        <v>287</v>
      </c>
      <c r="F27" s="939" t="s">
        <v>721</v>
      </c>
      <c r="G27" s="940">
        <v>7643</v>
      </c>
      <c r="H27" s="940">
        <v>0</v>
      </c>
      <c r="I27" s="203">
        <v>0</v>
      </c>
      <c r="J27" s="945">
        <v>7643</v>
      </c>
      <c r="K27" s="939" t="s">
        <v>300</v>
      </c>
      <c r="L27" s="942">
        <v>0.44874237449583015</v>
      </c>
      <c r="M27" s="943">
        <v>0.44874237449583015</v>
      </c>
    </row>
    <row r="28" spans="1:13">
      <c r="A28" s="9">
        <v>5</v>
      </c>
      <c r="B28" s="937" t="s">
        <v>204</v>
      </c>
      <c r="C28" s="938" t="s">
        <v>728</v>
      </c>
      <c r="D28" s="939" t="s">
        <v>724</v>
      </c>
      <c r="E28" s="938" t="s">
        <v>287</v>
      </c>
      <c r="F28" s="939" t="s">
        <v>721</v>
      </c>
      <c r="G28" s="940">
        <v>1229</v>
      </c>
      <c r="H28" s="940">
        <v>0</v>
      </c>
      <c r="I28" s="203">
        <v>0</v>
      </c>
      <c r="J28" s="945">
        <v>1229</v>
      </c>
      <c r="K28" s="939" t="s">
        <v>300</v>
      </c>
      <c r="L28" s="942">
        <v>0.39900149903976945</v>
      </c>
      <c r="M28" s="943">
        <v>0.39900149903976945</v>
      </c>
    </row>
    <row r="29" spans="1:13">
      <c r="A29" s="9">
        <v>6</v>
      </c>
      <c r="B29" s="937" t="s">
        <v>732</v>
      </c>
      <c r="C29" s="938" t="s">
        <v>729</v>
      </c>
      <c r="D29" s="939" t="s">
        <v>724</v>
      </c>
      <c r="E29" s="938" t="s">
        <v>287</v>
      </c>
      <c r="F29" s="939" t="s">
        <v>721</v>
      </c>
      <c r="G29" s="940">
        <v>108151</v>
      </c>
      <c r="H29" s="940">
        <v>0</v>
      </c>
      <c r="I29" s="203">
        <v>0</v>
      </c>
      <c r="J29" s="945">
        <v>108151</v>
      </c>
      <c r="K29" s="939" t="s">
        <v>300</v>
      </c>
      <c r="L29" s="942">
        <v>0.46215638232917106</v>
      </c>
      <c r="M29" s="943">
        <v>0.46215638232917106</v>
      </c>
    </row>
    <row r="30" spans="1:13">
      <c r="A30" s="9">
        <v>7</v>
      </c>
      <c r="B30" s="937" t="s">
        <v>733</v>
      </c>
      <c r="C30" s="938" t="s">
        <v>730</v>
      </c>
      <c r="D30" s="939" t="s">
        <v>724</v>
      </c>
      <c r="E30" s="938" t="s">
        <v>285</v>
      </c>
      <c r="F30" s="939" t="s">
        <v>721</v>
      </c>
      <c r="G30" s="940"/>
      <c r="H30" s="940">
        <v>589787</v>
      </c>
      <c r="I30" s="203">
        <v>0</v>
      </c>
      <c r="J30" s="945">
        <v>589787</v>
      </c>
      <c r="K30" s="939" t="s">
        <v>300</v>
      </c>
      <c r="L30" s="942">
        <v>0.17915194883333332</v>
      </c>
      <c r="M30" s="943">
        <v>0.17915194883333332</v>
      </c>
    </row>
    <row r="31" spans="1:13">
      <c r="A31" s="9">
        <v>8</v>
      </c>
      <c r="B31" s="937" t="s">
        <v>733</v>
      </c>
      <c r="C31" s="938" t="s">
        <v>730</v>
      </c>
      <c r="D31" s="939" t="s">
        <v>724</v>
      </c>
      <c r="E31" s="938" t="s">
        <v>287</v>
      </c>
      <c r="F31" s="939" t="s">
        <v>721</v>
      </c>
      <c r="G31" s="940">
        <v>277593</v>
      </c>
      <c r="H31" s="203">
        <v>38604</v>
      </c>
      <c r="I31" s="203">
        <v>0</v>
      </c>
      <c r="J31" s="945">
        <v>316197</v>
      </c>
      <c r="K31" s="939" t="s">
        <v>300</v>
      </c>
      <c r="L31" s="942">
        <v>0.52823312138486689</v>
      </c>
      <c r="M31" s="943">
        <v>0.52823312138486689</v>
      </c>
    </row>
    <row r="32" spans="1:13">
      <c r="A32" s="9">
        <v>9</v>
      </c>
      <c r="B32" s="937" t="s">
        <v>734</v>
      </c>
      <c r="C32" s="938" t="s">
        <v>731</v>
      </c>
      <c r="D32" s="939" t="s">
        <v>724</v>
      </c>
      <c r="E32" s="938" t="s">
        <v>285</v>
      </c>
      <c r="F32" s="939" t="s">
        <v>721</v>
      </c>
      <c r="G32" s="944">
        <v>535</v>
      </c>
      <c r="H32" s="945">
        <v>0</v>
      </c>
      <c r="I32" s="203">
        <v>0</v>
      </c>
      <c r="J32" s="945">
        <v>535</v>
      </c>
      <c r="K32" s="939" t="s">
        <v>300</v>
      </c>
      <c r="L32" s="942">
        <v>0.12269510991666667</v>
      </c>
      <c r="M32" s="943">
        <v>0.12269510991666667</v>
      </c>
    </row>
    <row r="33" spans="1:13">
      <c r="A33" s="9">
        <v>10</v>
      </c>
      <c r="B33" s="946" t="s">
        <v>734</v>
      </c>
      <c r="C33" s="947" t="s">
        <v>731</v>
      </c>
      <c r="D33" s="948" t="s">
        <v>724</v>
      </c>
      <c r="E33" s="947" t="s">
        <v>287</v>
      </c>
      <c r="F33" s="948" t="s">
        <v>721</v>
      </c>
      <c r="G33" s="949">
        <v>95591</v>
      </c>
      <c r="H33" s="203">
        <v>0</v>
      </c>
      <c r="I33" s="203">
        <v>0</v>
      </c>
      <c r="J33" s="945">
        <v>95591</v>
      </c>
      <c r="K33" s="948" t="s">
        <v>300</v>
      </c>
      <c r="L33" s="950">
        <v>0.50905468180509128</v>
      </c>
      <c r="M33" s="951">
        <v>0.50905468180509128</v>
      </c>
    </row>
    <row r="34" spans="1:13" hidden="1">
      <c r="B34" s="946"/>
      <c r="C34" s="947"/>
      <c r="D34" s="948"/>
      <c r="E34" s="947"/>
      <c r="F34" s="948"/>
      <c r="G34" s="949"/>
      <c r="H34" s="203"/>
      <c r="I34" s="203"/>
      <c r="J34" s="941">
        <v>0</v>
      </c>
      <c r="K34" s="948"/>
      <c r="L34" s="948"/>
      <c r="M34" s="952"/>
    </row>
    <row r="35" spans="1:13" hidden="1">
      <c r="B35" s="946"/>
      <c r="C35" s="947"/>
      <c r="D35" s="948"/>
      <c r="E35" s="947"/>
      <c r="F35" s="948"/>
      <c r="G35" s="949"/>
      <c r="H35" s="203"/>
      <c r="I35" s="203"/>
      <c r="J35" s="941">
        <v>0</v>
      </c>
      <c r="K35" s="948"/>
      <c r="L35" s="948"/>
      <c r="M35" s="952"/>
    </row>
    <row r="36" spans="1:13" hidden="1">
      <c r="B36" s="946"/>
      <c r="C36" s="947"/>
      <c r="D36" s="948"/>
      <c r="E36" s="947"/>
      <c r="F36" s="948"/>
      <c r="G36" s="949"/>
      <c r="H36" s="203"/>
      <c r="I36" s="203"/>
      <c r="J36" s="941">
        <v>0</v>
      </c>
      <c r="K36" s="948"/>
      <c r="L36" s="948"/>
      <c r="M36" s="952"/>
    </row>
    <row r="37" spans="1:13">
      <c r="B37" s="927" t="s">
        <v>232</v>
      </c>
      <c r="C37" s="444"/>
      <c r="D37" s="444"/>
      <c r="E37" s="444"/>
      <c r="F37" s="444"/>
      <c r="G37" s="928">
        <v>1468244</v>
      </c>
      <c r="H37" s="928">
        <v>804169</v>
      </c>
      <c r="I37" s="928">
        <v>0</v>
      </c>
      <c r="J37" s="928">
        <v>2272413</v>
      </c>
      <c r="K37" s="444"/>
      <c r="L37" s="444"/>
      <c r="M37" s="953"/>
    </row>
    <row r="38" spans="1:13"/>
    <row r="39" spans="1:13"/>
    <row r="40" spans="1:13">
      <c r="B40" s="51" t="s">
        <v>292</v>
      </c>
    </row>
    <row r="41" spans="1:13"/>
    <row r="42" spans="1:13" ht="12" customHeight="1">
      <c r="B42" s="1053" t="s">
        <v>825</v>
      </c>
      <c r="C42" s="1054"/>
      <c r="D42" s="1054"/>
      <c r="E42" s="1054"/>
      <c r="F42" s="1054"/>
      <c r="G42" s="1054"/>
      <c r="H42" s="1054"/>
      <c r="I42" s="1054"/>
      <c r="J42" s="1054"/>
      <c r="K42" s="1054"/>
      <c r="L42" s="1055"/>
    </row>
    <row r="43" spans="1:13">
      <c r="B43" s="1048" t="s">
        <v>753</v>
      </c>
      <c r="C43" s="1048" t="s">
        <v>754</v>
      </c>
      <c r="D43" s="1048" t="s">
        <v>293</v>
      </c>
      <c r="E43" s="1047" t="s">
        <v>286</v>
      </c>
      <c r="F43" s="1048" t="s">
        <v>294</v>
      </c>
      <c r="G43" s="1056" t="s">
        <v>295</v>
      </c>
      <c r="H43" s="1057"/>
      <c r="I43" s="1048" t="s">
        <v>210</v>
      </c>
      <c r="J43" s="1048" t="s">
        <v>296</v>
      </c>
      <c r="K43" s="1048" t="s">
        <v>297</v>
      </c>
      <c r="L43" s="1048" t="s">
        <v>298</v>
      </c>
    </row>
    <row r="44" spans="1:13" ht="36">
      <c r="B44" s="1049"/>
      <c r="C44" s="1049"/>
      <c r="D44" s="1049"/>
      <c r="E44" s="1047"/>
      <c r="F44" s="1049"/>
      <c r="G44" s="91" t="s">
        <v>218</v>
      </c>
      <c r="H44" s="91" t="s">
        <v>289</v>
      </c>
      <c r="I44" s="1049"/>
      <c r="J44" s="1049"/>
      <c r="K44" s="1049"/>
      <c r="L44" s="1049"/>
    </row>
    <row r="45" spans="1:13">
      <c r="B45" s="1050"/>
      <c r="C45" s="1050"/>
      <c r="D45" s="1050"/>
      <c r="E45" s="1047"/>
      <c r="F45" s="1050"/>
      <c r="G45" s="916" t="s">
        <v>72</v>
      </c>
      <c r="H45" s="916" t="s">
        <v>72</v>
      </c>
      <c r="I45" s="916" t="s">
        <v>72</v>
      </c>
      <c r="J45" s="1050"/>
      <c r="K45" s="92" t="s">
        <v>299</v>
      </c>
      <c r="L45" s="92" t="s">
        <v>299</v>
      </c>
    </row>
    <row r="46" spans="1:13">
      <c r="A46" s="9">
        <v>1</v>
      </c>
      <c r="B46" s="271" t="s">
        <v>383</v>
      </c>
      <c r="C46" s="554" t="s">
        <v>726</v>
      </c>
      <c r="D46" s="898" t="s">
        <v>724</v>
      </c>
      <c r="E46" s="554" t="s">
        <v>285</v>
      </c>
      <c r="F46" s="898" t="s">
        <v>721</v>
      </c>
      <c r="G46" s="918">
        <v>24753</v>
      </c>
      <c r="H46" s="918">
        <v>74258</v>
      </c>
      <c r="I46" s="919">
        <v>99011</v>
      </c>
      <c r="J46" s="898" t="s">
        <v>300</v>
      </c>
      <c r="K46" s="920">
        <v>0.25783739141708334</v>
      </c>
      <c r="L46" s="921">
        <v>0.25783739141708334</v>
      </c>
    </row>
    <row r="47" spans="1:13">
      <c r="A47" s="9">
        <v>2</v>
      </c>
      <c r="B47" s="275" t="s">
        <v>383</v>
      </c>
      <c r="C47" s="484" t="s">
        <v>726</v>
      </c>
      <c r="D47" s="275" t="s">
        <v>724</v>
      </c>
      <c r="E47" s="484" t="s">
        <v>287</v>
      </c>
      <c r="F47" s="275" t="s">
        <v>721</v>
      </c>
      <c r="G47" s="922">
        <v>214625</v>
      </c>
      <c r="H47" s="922">
        <v>643876</v>
      </c>
      <c r="I47" s="923">
        <v>858501</v>
      </c>
      <c r="J47" s="275" t="s">
        <v>300</v>
      </c>
      <c r="K47" s="924">
        <v>0.49160116018665256</v>
      </c>
      <c r="L47" s="924">
        <v>0.49160116018665256</v>
      </c>
    </row>
    <row r="48" spans="1:13">
      <c r="A48" s="9">
        <v>3</v>
      </c>
      <c r="B48" s="275" t="s">
        <v>203</v>
      </c>
      <c r="C48" s="484" t="s">
        <v>727</v>
      </c>
      <c r="D48" s="275" t="s">
        <v>724</v>
      </c>
      <c r="E48" s="484" t="s">
        <v>285</v>
      </c>
      <c r="F48" s="275" t="s">
        <v>207</v>
      </c>
      <c r="G48" s="922">
        <v>17273</v>
      </c>
      <c r="H48" s="922">
        <v>51818</v>
      </c>
      <c r="I48" s="923">
        <v>69091</v>
      </c>
      <c r="J48" s="275" t="s">
        <v>300</v>
      </c>
      <c r="K48" s="924">
        <v>0.24317541729166667</v>
      </c>
      <c r="L48" s="924">
        <v>0.24317541729166667</v>
      </c>
    </row>
    <row r="49" spans="1:13">
      <c r="A49" s="9">
        <v>4</v>
      </c>
      <c r="B49" s="275" t="s">
        <v>203</v>
      </c>
      <c r="C49" s="484" t="s">
        <v>727</v>
      </c>
      <c r="D49" s="275" t="s">
        <v>724</v>
      </c>
      <c r="E49" s="484" t="s">
        <v>287</v>
      </c>
      <c r="F49" s="275" t="s">
        <v>721</v>
      </c>
      <c r="G49" s="525">
        <v>7966</v>
      </c>
      <c r="H49" s="922">
        <v>23897</v>
      </c>
      <c r="I49" s="923">
        <v>31863</v>
      </c>
      <c r="J49" s="275" t="s">
        <v>300</v>
      </c>
      <c r="K49" s="924">
        <v>0.44874237449583015</v>
      </c>
      <c r="L49" s="924">
        <v>0.44874237449583015</v>
      </c>
    </row>
    <row r="50" spans="1:13">
      <c r="A50" s="9">
        <v>5</v>
      </c>
      <c r="B50" s="275" t="s">
        <v>204</v>
      </c>
      <c r="C50" s="484" t="s">
        <v>728</v>
      </c>
      <c r="D50" s="275" t="s">
        <v>724</v>
      </c>
      <c r="E50" s="484" t="s">
        <v>287</v>
      </c>
      <c r="F50" s="275" t="s">
        <v>721</v>
      </c>
      <c r="G50" s="525">
        <v>798</v>
      </c>
      <c r="H50" s="525">
        <v>2394</v>
      </c>
      <c r="I50" s="923">
        <v>3192</v>
      </c>
      <c r="J50" s="275" t="s">
        <v>300</v>
      </c>
      <c r="K50" s="924">
        <v>0.39900149903976945</v>
      </c>
      <c r="L50" s="924">
        <v>0.39900149903976945</v>
      </c>
    </row>
    <row r="51" spans="1:13">
      <c r="A51" s="9">
        <v>6</v>
      </c>
      <c r="B51" s="275" t="s">
        <v>732</v>
      </c>
      <c r="C51" s="484" t="s">
        <v>729</v>
      </c>
      <c r="D51" s="275" t="s">
        <v>724</v>
      </c>
      <c r="E51" s="484" t="s">
        <v>287</v>
      </c>
      <c r="F51" s="275" t="s">
        <v>721</v>
      </c>
      <c r="G51" s="922">
        <v>26875</v>
      </c>
      <c r="H51" s="922">
        <v>80626</v>
      </c>
      <c r="I51" s="923">
        <v>107501</v>
      </c>
      <c r="J51" s="275" t="s">
        <v>300</v>
      </c>
      <c r="K51" s="924">
        <v>0.46215638232917106</v>
      </c>
      <c r="L51" s="924">
        <v>0.46215638232917106</v>
      </c>
    </row>
    <row r="52" spans="1:13">
      <c r="A52" s="9">
        <v>7</v>
      </c>
      <c r="B52" s="275" t="s">
        <v>733</v>
      </c>
      <c r="C52" s="484" t="s">
        <v>730</v>
      </c>
      <c r="D52" s="275" t="s">
        <v>724</v>
      </c>
      <c r="E52" s="484" t="s">
        <v>285</v>
      </c>
      <c r="F52" s="275" t="s">
        <v>721</v>
      </c>
      <c r="G52" s="922">
        <v>36661</v>
      </c>
      <c r="H52" s="922">
        <v>109983</v>
      </c>
      <c r="I52" s="923">
        <v>146644</v>
      </c>
      <c r="J52" s="275" t="s">
        <v>300</v>
      </c>
      <c r="K52" s="924">
        <v>0.17915194883333332</v>
      </c>
      <c r="L52" s="924">
        <v>0.17915194883333332</v>
      </c>
    </row>
    <row r="53" spans="1:13">
      <c r="A53" s="9">
        <v>8</v>
      </c>
      <c r="B53" s="275" t="s">
        <v>733</v>
      </c>
      <c r="C53" s="484" t="s">
        <v>730</v>
      </c>
      <c r="D53" s="275" t="s">
        <v>724</v>
      </c>
      <c r="E53" s="484" t="s">
        <v>287</v>
      </c>
      <c r="F53" s="275" t="s">
        <v>721</v>
      </c>
      <c r="G53" s="525">
        <v>32426</v>
      </c>
      <c r="H53" s="525">
        <v>97278</v>
      </c>
      <c r="I53" s="923">
        <v>129704</v>
      </c>
      <c r="J53" s="275" t="s">
        <v>300</v>
      </c>
      <c r="K53" s="924">
        <v>0.52823312138486689</v>
      </c>
      <c r="L53" s="924">
        <v>0.52823312138486689</v>
      </c>
    </row>
    <row r="54" spans="1:13">
      <c r="A54" s="9">
        <v>9</v>
      </c>
      <c r="B54" s="275" t="s">
        <v>734</v>
      </c>
      <c r="C54" s="484" t="s">
        <v>731</v>
      </c>
      <c r="D54" s="275" t="s">
        <v>724</v>
      </c>
      <c r="E54" s="484" t="s">
        <v>285</v>
      </c>
      <c r="F54" s="275" t="s">
        <v>721</v>
      </c>
      <c r="G54" s="922">
        <v>7834</v>
      </c>
      <c r="H54" s="922">
        <v>23503</v>
      </c>
      <c r="I54" s="923">
        <v>31337</v>
      </c>
      <c r="J54" s="275" t="s">
        <v>300</v>
      </c>
      <c r="K54" s="924">
        <v>0.12269510991666667</v>
      </c>
      <c r="L54" s="924">
        <v>0.12269510991666667</v>
      </c>
    </row>
    <row r="55" spans="1:13">
      <c r="A55" s="9">
        <v>10</v>
      </c>
      <c r="B55" s="275" t="s">
        <v>734</v>
      </c>
      <c r="C55" s="484" t="s">
        <v>731</v>
      </c>
      <c r="D55" s="275" t="s">
        <v>724</v>
      </c>
      <c r="E55" s="484" t="s">
        <v>287</v>
      </c>
      <c r="F55" s="275" t="s">
        <v>721</v>
      </c>
      <c r="G55" s="922">
        <v>69017</v>
      </c>
      <c r="H55" s="922">
        <v>207051</v>
      </c>
      <c r="I55" s="923">
        <v>276068</v>
      </c>
      <c r="J55" s="275" t="s">
        <v>300</v>
      </c>
      <c r="K55" s="924">
        <v>0.50905468180509128</v>
      </c>
      <c r="L55" s="924">
        <v>0.50905468180509128</v>
      </c>
    </row>
    <row r="56" spans="1:13">
      <c r="B56" s="275"/>
      <c r="C56" s="484"/>
      <c r="D56" s="275"/>
      <c r="E56" s="484"/>
      <c r="F56" s="275"/>
      <c r="G56" s="922"/>
      <c r="H56" s="922"/>
      <c r="I56" s="923"/>
      <c r="J56" s="275"/>
      <c r="K56" s="924"/>
      <c r="L56" s="924"/>
    </row>
    <row r="57" spans="1:13" ht="12.5" thickBot="1">
      <c r="B57" s="139" t="s">
        <v>210</v>
      </c>
      <c r="C57" s="96"/>
      <c r="D57" s="96"/>
      <c r="E57" s="96"/>
      <c r="F57" s="96"/>
      <c r="G57" s="140">
        <v>438228</v>
      </c>
      <c r="H57" s="140">
        <v>1314684</v>
      </c>
      <c r="I57" s="140">
        <v>1752912</v>
      </c>
      <c r="J57" s="96"/>
      <c r="K57" s="96"/>
      <c r="L57" s="107"/>
    </row>
    <row r="58" spans="1:13"/>
    <row r="59" spans="1:13"/>
    <row r="60" spans="1:13" ht="14.5" customHeight="1">
      <c r="B60" s="1053" t="s">
        <v>826</v>
      </c>
      <c r="C60" s="1054"/>
      <c r="D60" s="1054"/>
      <c r="E60" s="1054"/>
      <c r="F60" s="1054"/>
      <c r="G60" s="1054"/>
      <c r="H60" s="1054"/>
      <c r="I60" s="1054"/>
      <c r="J60" s="1054"/>
      <c r="K60" s="1054"/>
      <c r="L60" s="1054"/>
      <c r="M60" s="917"/>
    </row>
    <row r="61" spans="1:13">
      <c r="B61" s="1048" t="s">
        <v>753</v>
      </c>
      <c r="C61" s="1047" t="s">
        <v>754</v>
      </c>
      <c r="D61" s="1047" t="s">
        <v>293</v>
      </c>
      <c r="E61" s="1047" t="s">
        <v>286</v>
      </c>
      <c r="F61" s="1047" t="s">
        <v>294</v>
      </c>
      <c r="G61" s="1047" t="s">
        <v>295</v>
      </c>
      <c r="H61" s="1047"/>
      <c r="I61" s="1048" t="s">
        <v>301</v>
      </c>
      <c r="J61" s="1047" t="s">
        <v>210</v>
      </c>
      <c r="K61" s="1048" t="s">
        <v>296</v>
      </c>
      <c r="L61" s="1051" t="s">
        <v>297</v>
      </c>
      <c r="M61" s="1048" t="s">
        <v>298</v>
      </c>
    </row>
    <row r="62" spans="1:13" ht="36">
      <c r="B62" s="1049"/>
      <c r="C62" s="1047"/>
      <c r="D62" s="1047"/>
      <c r="E62" s="1047"/>
      <c r="F62" s="1047"/>
      <c r="G62" s="91" t="s">
        <v>290</v>
      </c>
      <c r="H62" s="91" t="s">
        <v>291</v>
      </c>
      <c r="I62" s="1049" t="s">
        <v>222</v>
      </c>
      <c r="J62" s="1047"/>
      <c r="K62" s="1049"/>
      <c r="L62" s="1052"/>
      <c r="M62" s="1049"/>
    </row>
    <row r="63" spans="1:13">
      <c r="B63" s="1050"/>
      <c r="C63" s="1047"/>
      <c r="D63" s="1047"/>
      <c r="E63" s="1047"/>
      <c r="F63" s="1047"/>
      <c r="G63" s="916" t="s">
        <v>72</v>
      </c>
      <c r="H63" s="916" t="s">
        <v>72</v>
      </c>
      <c r="I63" s="916" t="s">
        <v>72</v>
      </c>
      <c r="J63" s="1047" t="s">
        <v>72</v>
      </c>
      <c r="K63" s="92"/>
      <c r="L63" s="929" t="s">
        <v>299</v>
      </c>
      <c r="M63" s="1050" t="s">
        <v>299</v>
      </c>
    </row>
    <row r="64" spans="1:13" ht="12" customHeight="1">
      <c r="A64" s="9">
        <v>1</v>
      </c>
      <c r="B64" s="930" t="s">
        <v>383</v>
      </c>
      <c r="C64" s="931" t="s">
        <v>726</v>
      </c>
      <c r="D64" s="932" t="s">
        <v>724</v>
      </c>
      <c r="E64" s="931" t="s">
        <v>285</v>
      </c>
      <c r="F64" s="932" t="s">
        <v>721</v>
      </c>
      <c r="G64" s="933">
        <v>99316</v>
      </c>
      <c r="H64" s="203">
        <v>49658</v>
      </c>
      <c r="I64" s="203">
        <v>0</v>
      </c>
      <c r="J64" s="934">
        <v>148974</v>
      </c>
      <c r="K64" s="932" t="s">
        <v>300</v>
      </c>
      <c r="L64" s="935">
        <v>0.25783739141708334</v>
      </c>
      <c r="M64" s="936">
        <v>0.25783739141708334</v>
      </c>
    </row>
    <row r="65" spans="1:13">
      <c r="A65" s="9">
        <v>2</v>
      </c>
      <c r="B65" s="937" t="s">
        <v>383</v>
      </c>
      <c r="C65" s="938" t="s">
        <v>726</v>
      </c>
      <c r="D65" s="939" t="s">
        <v>724</v>
      </c>
      <c r="E65" s="938" t="s">
        <v>287</v>
      </c>
      <c r="F65" s="939" t="s">
        <v>721</v>
      </c>
      <c r="G65" s="940">
        <v>795275</v>
      </c>
      <c r="H65" s="203">
        <v>397637</v>
      </c>
      <c r="I65" s="203">
        <v>0</v>
      </c>
      <c r="J65" s="941">
        <v>1192912</v>
      </c>
      <c r="K65" s="939" t="s">
        <v>300</v>
      </c>
      <c r="L65" s="942">
        <v>0.49160116018665256</v>
      </c>
      <c r="M65" s="943">
        <v>0.49160116018665256</v>
      </c>
    </row>
    <row r="66" spans="1:13">
      <c r="A66" s="9">
        <v>3</v>
      </c>
      <c r="B66" s="937" t="s">
        <v>203</v>
      </c>
      <c r="C66" s="938" t="s">
        <v>727</v>
      </c>
      <c r="D66" s="939" t="s">
        <v>724</v>
      </c>
      <c r="E66" s="938" t="s">
        <v>287</v>
      </c>
      <c r="F66" s="939" t="s">
        <v>721</v>
      </c>
      <c r="G66" s="940">
        <v>130442</v>
      </c>
      <c r="H66" s="940">
        <v>13164</v>
      </c>
      <c r="I66" s="203">
        <v>0</v>
      </c>
      <c r="J66" s="941">
        <v>143606</v>
      </c>
      <c r="K66" s="939" t="s">
        <v>300</v>
      </c>
      <c r="L66" s="942">
        <v>0.44874237449583015</v>
      </c>
      <c r="M66" s="943">
        <v>0.44874237449583015</v>
      </c>
    </row>
    <row r="67" spans="1:13" ht="12" customHeight="1">
      <c r="A67" s="9">
        <v>4</v>
      </c>
      <c r="B67" s="937" t="s">
        <v>204</v>
      </c>
      <c r="C67" s="938" t="s">
        <v>728</v>
      </c>
      <c r="D67" s="939" t="s">
        <v>724</v>
      </c>
      <c r="E67" s="938" t="s">
        <v>287</v>
      </c>
      <c r="F67" s="939" t="s">
        <v>721</v>
      </c>
      <c r="G67" s="940">
        <v>3763</v>
      </c>
      <c r="H67" s="940">
        <v>0</v>
      </c>
      <c r="I67" s="203">
        <v>0</v>
      </c>
      <c r="J67" s="941">
        <v>3763</v>
      </c>
      <c r="K67" s="939" t="s">
        <v>300</v>
      </c>
      <c r="L67" s="942">
        <v>0.39900149903976945</v>
      </c>
      <c r="M67" s="943">
        <v>0.39900149903976945</v>
      </c>
    </row>
    <row r="68" spans="1:13">
      <c r="A68" s="9">
        <v>5</v>
      </c>
      <c r="B68" s="937" t="s">
        <v>732</v>
      </c>
      <c r="C68" s="938" t="s">
        <v>729</v>
      </c>
      <c r="D68" s="939" t="s">
        <v>724</v>
      </c>
      <c r="E68" s="938" t="s">
        <v>287</v>
      </c>
      <c r="F68" s="939" t="s">
        <v>721</v>
      </c>
      <c r="G68" s="940">
        <v>81111</v>
      </c>
      <c r="H68" s="940">
        <v>40555</v>
      </c>
      <c r="I68" s="203">
        <v>0</v>
      </c>
      <c r="J68" s="941">
        <v>121666</v>
      </c>
      <c r="K68" s="939" t="s">
        <v>300</v>
      </c>
      <c r="L68" s="942">
        <v>0.46215638232917106</v>
      </c>
      <c r="M68" s="943">
        <v>0.46215638232917106</v>
      </c>
    </row>
    <row r="69" spans="1:13">
      <c r="A69" s="9">
        <v>6</v>
      </c>
      <c r="B69" s="937" t="s">
        <v>733</v>
      </c>
      <c r="C69" s="938" t="s">
        <v>730</v>
      </c>
      <c r="D69" s="939" t="s">
        <v>724</v>
      </c>
      <c r="E69" s="938" t="s">
        <v>285</v>
      </c>
      <c r="F69" s="939" t="s">
        <v>721</v>
      </c>
      <c r="G69" s="940">
        <v>297673</v>
      </c>
      <c r="H69" s="940">
        <v>297673</v>
      </c>
      <c r="I69" s="203">
        <v>148838</v>
      </c>
      <c r="J69" s="941">
        <v>744184</v>
      </c>
      <c r="K69" s="939" t="s">
        <v>300</v>
      </c>
      <c r="L69" s="942">
        <v>0.17915194883333332</v>
      </c>
      <c r="M69" s="943">
        <v>0.17915194883333332</v>
      </c>
    </row>
    <row r="70" spans="1:13" ht="12" customHeight="1">
      <c r="A70" s="9">
        <v>7</v>
      </c>
      <c r="B70" s="937" t="s">
        <v>733</v>
      </c>
      <c r="C70" s="938" t="s">
        <v>730</v>
      </c>
      <c r="D70" s="939" t="s">
        <v>724</v>
      </c>
      <c r="E70" s="938" t="s">
        <v>287</v>
      </c>
      <c r="F70" s="939" t="s">
        <v>721</v>
      </c>
      <c r="G70" s="940">
        <v>137193</v>
      </c>
      <c r="H70" s="203">
        <v>68596</v>
      </c>
      <c r="I70" s="203">
        <v>0</v>
      </c>
      <c r="J70" s="941">
        <v>205789</v>
      </c>
      <c r="K70" s="939" t="s">
        <v>300</v>
      </c>
      <c r="L70" s="942">
        <v>0.52823312138486689</v>
      </c>
      <c r="M70" s="943">
        <v>0.52823312138486689</v>
      </c>
    </row>
    <row r="71" spans="1:13">
      <c r="A71" s="9">
        <v>8</v>
      </c>
      <c r="B71" s="937" t="s">
        <v>734</v>
      </c>
      <c r="C71" s="938" t="s">
        <v>731</v>
      </c>
      <c r="D71" s="939" t="s">
        <v>724</v>
      </c>
      <c r="E71" s="938" t="s">
        <v>285</v>
      </c>
      <c r="F71" s="939" t="s">
        <v>721</v>
      </c>
      <c r="G71" s="944">
        <v>518</v>
      </c>
      <c r="H71" s="945">
        <v>0</v>
      </c>
      <c r="I71" s="203">
        <v>0</v>
      </c>
      <c r="J71" s="941">
        <v>518</v>
      </c>
      <c r="K71" s="939" t="s">
        <v>300</v>
      </c>
      <c r="L71" s="942">
        <v>0.12269510991666667</v>
      </c>
      <c r="M71" s="943">
        <v>0.12269510991666667</v>
      </c>
    </row>
    <row r="72" spans="1:13">
      <c r="A72" s="9">
        <v>9</v>
      </c>
      <c r="B72" s="946" t="s">
        <v>734</v>
      </c>
      <c r="C72" s="947" t="s">
        <v>731</v>
      </c>
      <c r="D72" s="948" t="s">
        <v>724</v>
      </c>
      <c r="E72" s="947" t="s">
        <v>287</v>
      </c>
      <c r="F72" s="948" t="s">
        <v>721</v>
      </c>
      <c r="G72" s="949">
        <v>90042</v>
      </c>
      <c r="H72" s="203">
        <v>110725</v>
      </c>
      <c r="I72" s="203">
        <v>0</v>
      </c>
      <c r="J72" s="941">
        <v>200767</v>
      </c>
      <c r="K72" s="948" t="s">
        <v>300</v>
      </c>
      <c r="L72" s="950">
        <v>0.50905468180509128</v>
      </c>
      <c r="M72" s="951">
        <v>0.50905468180509128</v>
      </c>
    </row>
    <row r="73" spans="1:13">
      <c r="B73" s="313"/>
      <c r="C73" s="314"/>
      <c r="D73" s="314"/>
      <c r="E73" s="314"/>
      <c r="F73" s="314"/>
      <c r="G73" s="315"/>
      <c r="H73" s="315"/>
      <c r="I73" s="315"/>
      <c r="J73" s="316"/>
      <c r="K73" s="314"/>
      <c r="L73" s="314"/>
      <c r="M73" s="317"/>
    </row>
    <row r="74" spans="1:13" ht="12.5" thickBot="1">
      <c r="B74" s="318" t="s">
        <v>210</v>
      </c>
      <c r="C74" s="319"/>
      <c r="D74" s="319"/>
      <c r="E74" s="319"/>
      <c r="F74" s="319"/>
      <c r="G74" s="320">
        <v>1635333</v>
      </c>
      <c r="H74" s="320">
        <v>978008</v>
      </c>
      <c r="I74" s="320">
        <v>148838</v>
      </c>
      <c r="J74" s="320">
        <v>2762179</v>
      </c>
      <c r="K74" s="319"/>
      <c r="L74" s="319"/>
      <c r="M74" s="321"/>
    </row>
    <row r="75" spans="1:13"/>
  </sheetData>
  <mergeCells count="46">
    <mergeCell ref="M61:M63"/>
    <mergeCell ref="B5:B7"/>
    <mergeCell ref="D43:D45"/>
    <mergeCell ref="E43:E45"/>
    <mergeCell ref="F43:F45"/>
    <mergeCell ref="G43:H43"/>
    <mergeCell ref="B42:L42"/>
    <mergeCell ref="L5:L6"/>
    <mergeCell ref="K61:K62"/>
    <mergeCell ref="L61:L62"/>
    <mergeCell ref="L43:L44"/>
    <mergeCell ref="B43:B45"/>
    <mergeCell ref="C43:C45"/>
    <mergeCell ref="B20:L20"/>
    <mergeCell ref="I43:I44"/>
    <mergeCell ref="J43:J45"/>
    <mergeCell ref="K43:K44"/>
    <mergeCell ref="B61:B63"/>
    <mergeCell ref="C61:C63"/>
    <mergeCell ref="D61:D63"/>
    <mergeCell ref="E61:E63"/>
    <mergeCell ref="F61:F63"/>
    <mergeCell ref="B60:L60"/>
    <mergeCell ref="G61:H61"/>
    <mergeCell ref="I61:I62"/>
    <mergeCell ref="J61:J63"/>
    <mergeCell ref="B4:L4"/>
    <mergeCell ref="C5:C7"/>
    <mergeCell ref="D5:D7"/>
    <mergeCell ref="E5:E7"/>
    <mergeCell ref="F5:F7"/>
    <mergeCell ref="G5:H5"/>
    <mergeCell ref="I5:I6"/>
    <mergeCell ref="J5:J7"/>
    <mergeCell ref="K5:K6"/>
    <mergeCell ref="G21:H21"/>
    <mergeCell ref="I21:I22"/>
    <mergeCell ref="J21:J23"/>
    <mergeCell ref="M21:M23"/>
    <mergeCell ref="B21:B23"/>
    <mergeCell ref="C21:C23"/>
    <mergeCell ref="D21:D23"/>
    <mergeCell ref="E21:E23"/>
    <mergeCell ref="F21:F23"/>
    <mergeCell ref="L21:L22"/>
    <mergeCell ref="K21:K2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34">
    <tabColor theme="9" tint="-0.249977111117893"/>
  </sheetPr>
  <dimension ref="A1:G104"/>
  <sheetViews>
    <sheetView showGridLines="0" topLeftCell="B1" zoomScaleNormal="100" workbookViewId="0">
      <selection activeCell="C81" sqref="C81:D81"/>
    </sheetView>
  </sheetViews>
  <sheetFormatPr baseColWidth="10" defaultColWidth="0" defaultRowHeight="12" zeroHeight="1"/>
  <cols>
    <col min="1" max="1" width="11.54296875" style="9" customWidth="1"/>
    <col min="2" max="2" width="47.54296875" style="9" customWidth="1"/>
    <col min="3" max="4" width="15.54296875" style="9" customWidth="1"/>
    <col min="5" max="5" width="11.08984375" style="9" customWidth="1"/>
    <col min="6" max="6" width="11.453125" style="9" customWidth="1"/>
    <col min="7" max="7" width="11.54296875" style="9" customWidth="1"/>
    <col min="8" max="16384" width="11.54296875" style="9" hidden="1"/>
  </cols>
  <sheetData>
    <row r="1" spans="2:7"/>
    <row r="2" spans="2:7"/>
    <row r="3" spans="2:7" ht="12" customHeight="1">
      <c r="B3" s="1066" t="s">
        <v>306</v>
      </c>
      <c r="C3" s="1063">
        <v>45565</v>
      </c>
      <c r="D3" s="1063"/>
      <c r="E3" s="1063">
        <v>45291</v>
      </c>
      <c r="F3" s="1063"/>
    </row>
    <row r="4" spans="2:7" ht="24">
      <c r="B4" s="1066"/>
      <c r="C4" s="52" t="s">
        <v>307</v>
      </c>
      <c r="D4" s="52" t="s">
        <v>308</v>
      </c>
      <c r="E4" s="52" t="s">
        <v>307</v>
      </c>
      <c r="F4" s="381" t="s">
        <v>308</v>
      </c>
    </row>
    <row r="5" spans="2:7" ht="12" customHeight="1">
      <c r="B5" s="1066"/>
      <c r="C5" s="53" t="s">
        <v>72</v>
      </c>
      <c r="D5" s="53" t="s">
        <v>72</v>
      </c>
      <c r="E5" s="53" t="s">
        <v>72</v>
      </c>
      <c r="F5" s="382" t="s">
        <v>72</v>
      </c>
    </row>
    <row r="6" spans="2:7" ht="12" customHeight="1">
      <c r="B6" s="383" t="s">
        <v>309</v>
      </c>
      <c r="C6" s="648">
        <v>180255124</v>
      </c>
      <c r="D6" s="648">
        <v>236354654</v>
      </c>
      <c r="E6" s="648">
        <v>175861083</v>
      </c>
      <c r="F6" s="648">
        <v>130857794</v>
      </c>
    </row>
    <row r="7" spans="2:7" ht="12" customHeight="1">
      <c r="B7" s="384" t="s">
        <v>827</v>
      </c>
      <c r="C7" s="232">
        <v>-177881553</v>
      </c>
      <c r="D7" s="232">
        <v>-177881553</v>
      </c>
      <c r="E7" s="232">
        <v>-115923014</v>
      </c>
      <c r="F7" s="232">
        <v>-115923014</v>
      </c>
    </row>
    <row r="8" spans="2:7" ht="12" customHeight="1">
      <c r="B8" s="385" t="s">
        <v>310</v>
      </c>
      <c r="C8" s="386">
        <v>2373571</v>
      </c>
      <c r="D8" s="386">
        <v>58473101</v>
      </c>
      <c r="E8" s="386">
        <v>59938069</v>
      </c>
      <c r="F8" s="386">
        <v>14934780</v>
      </c>
    </row>
    <row r="9" spans="2:7"/>
    <row r="10" spans="2:7" ht="12.5" thickBot="1">
      <c r="B10" s="11"/>
      <c r="C10" s="12"/>
      <c r="D10" s="12"/>
      <c r="E10" s="12"/>
      <c r="F10" s="12"/>
      <c r="G10" s="11"/>
    </row>
    <row r="11" spans="2:7" ht="15" customHeight="1">
      <c r="B11" s="1067" t="s">
        <v>306</v>
      </c>
      <c r="C11" s="990">
        <v>45565</v>
      </c>
      <c r="D11" s="990">
        <v>45291</v>
      </c>
      <c r="E11" s="12"/>
      <c r="F11" s="12"/>
      <c r="G11" s="11"/>
    </row>
    <row r="12" spans="2:7" ht="15" customHeight="1">
      <c r="B12" s="1068"/>
      <c r="C12" s="204" t="s">
        <v>72</v>
      </c>
      <c r="D12" s="207" t="s">
        <v>72</v>
      </c>
      <c r="E12" s="12"/>
      <c r="F12" s="12"/>
      <c r="G12" s="11"/>
    </row>
    <row r="13" spans="2:7" ht="15" customHeight="1">
      <c r="B13" s="229" t="s">
        <v>307</v>
      </c>
      <c r="C13" s="230">
        <v>2373571</v>
      </c>
      <c r="D13" s="230">
        <v>59938069</v>
      </c>
      <c r="E13" s="12"/>
      <c r="F13" s="12"/>
      <c r="G13" s="11"/>
    </row>
    <row r="14" spans="2:7" ht="15" customHeight="1">
      <c r="B14" s="231" t="s">
        <v>308</v>
      </c>
      <c r="C14" s="232">
        <v>-58473101</v>
      </c>
      <c r="D14" s="232">
        <v>-14934780</v>
      </c>
      <c r="E14" s="12"/>
      <c r="F14" s="12"/>
      <c r="G14" s="11"/>
    </row>
    <row r="15" spans="2:7" ht="15" customHeight="1" thickBot="1">
      <c r="B15" s="54" t="s">
        <v>310</v>
      </c>
      <c r="C15" s="55">
        <v>-56099530</v>
      </c>
      <c r="D15" s="55">
        <v>45003289</v>
      </c>
      <c r="E15" s="12"/>
      <c r="F15" s="12"/>
      <c r="G15" s="11"/>
    </row>
    <row r="16" spans="2:7"/>
    <row r="17" spans="2:7">
      <c r="B17" s="56" t="s">
        <v>311</v>
      </c>
      <c r="C17" s="57"/>
      <c r="D17" s="57"/>
    </row>
    <row r="18" spans="2:7" ht="12" customHeight="1">
      <c r="B18" s="900" t="s">
        <v>83</v>
      </c>
      <c r="C18" s="989">
        <v>45565</v>
      </c>
      <c r="D18" s="989">
        <v>45291</v>
      </c>
    </row>
    <row r="19" spans="2:7" ht="12" customHeight="1">
      <c r="B19" s="901"/>
      <c r="C19" s="58" t="s">
        <v>72</v>
      </c>
      <c r="D19" s="58" t="s">
        <v>72</v>
      </c>
      <c r="F19" s="25"/>
    </row>
    <row r="20" spans="2:7" ht="12" customHeight="1">
      <c r="B20" s="388" t="s">
        <v>735</v>
      </c>
      <c r="C20" s="227">
        <v>151531645</v>
      </c>
      <c r="D20" s="227">
        <v>148984428</v>
      </c>
      <c r="F20" s="25"/>
    </row>
    <row r="21" spans="2:7" ht="12" customHeight="1">
      <c r="B21" s="388" t="s">
        <v>312</v>
      </c>
      <c r="C21" s="227">
        <v>14177285</v>
      </c>
      <c r="D21" s="227">
        <v>12409681</v>
      </c>
      <c r="F21" s="25"/>
    </row>
    <row r="22" spans="2:7" ht="12" customHeight="1">
      <c r="B22" s="388" t="s">
        <v>313</v>
      </c>
      <c r="C22" s="227">
        <v>5538516</v>
      </c>
      <c r="D22" s="227">
        <v>5292375</v>
      </c>
      <c r="F22" s="25"/>
    </row>
    <row r="23" spans="2:7">
      <c r="B23" s="388" t="s">
        <v>828</v>
      </c>
      <c r="C23" s="227">
        <v>1985898</v>
      </c>
      <c r="D23" s="227">
        <v>1985898</v>
      </c>
      <c r="F23" s="25"/>
    </row>
    <row r="24" spans="2:7" ht="12" customHeight="1">
      <c r="B24" s="388" t="s">
        <v>736</v>
      </c>
      <c r="C24" s="227">
        <v>1544376</v>
      </c>
      <c r="D24" s="227">
        <v>1542492</v>
      </c>
      <c r="F24" s="25"/>
    </row>
    <row r="25" spans="2:7" ht="12" customHeight="1">
      <c r="B25" s="388" t="s">
        <v>314</v>
      </c>
      <c r="C25" s="227">
        <v>1341686</v>
      </c>
      <c r="D25" s="227">
        <v>1391638</v>
      </c>
      <c r="F25" s="25"/>
    </row>
    <row r="26" spans="2:7" ht="12" customHeight="1">
      <c r="B26" s="388" t="s">
        <v>315</v>
      </c>
      <c r="C26" s="227">
        <v>1085854</v>
      </c>
      <c r="D26" s="227">
        <v>1321820</v>
      </c>
      <c r="F26" s="25"/>
    </row>
    <row r="27" spans="2:7" ht="12" customHeight="1">
      <c r="B27" s="388" t="s">
        <v>316</v>
      </c>
      <c r="C27" s="227">
        <v>859028</v>
      </c>
      <c r="D27" s="227">
        <v>722442</v>
      </c>
      <c r="F27" s="25"/>
    </row>
    <row r="28" spans="2:7" ht="12" customHeight="1">
      <c r="B28" s="388" t="s">
        <v>91</v>
      </c>
      <c r="C28" s="227">
        <v>931560</v>
      </c>
      <c r="D28" s="227">
        <v>1115969</v>
      </c>
      <c r="F28" s="25"/>
    </row>
    <row r="29" spans="2:7" ht="12" customHeight="1">
      <c r="B29" s="388" t="s">
        <v>317</v>
      </c>
      <c r="C29" s="227">
        <v>528405</v>
      </c>
      <c r="D29" s="227">
        <v>519237</v>
      </c>
      <c r="F29" s="25"/>
    </row>
    <row r="30" spans="2:7" ht="12" customHeight="1">
      <c r="B30" s="388" t="s">
        <v>319</v>
      </c>
      <c r="C30" s="227">
        <v>379335</v>
      </c>
      <c r="D30" s="227">
        <v>379335</v>
      </c>
      <c r="F30" s="25"/>
    </row>
    <row r="31" spans="2:7" ht="12" customHeight="1">
      <c r="B31" s="388" t="s">
        <v>737</v>
      </c>
      <c r="C31" s="227">
        <v>235839</v>
      </c>
      <c r="D31" s="227">
        <v>132494</v>
      </c>
      <c r="F31" s="25"/>
    </row>
    <row r="32" spans="2:7" ht="12" customHeight="1">
      <c r="B32" s="388" t="s">
        <v>20</v>
      </c>
      <c r="C32" s="227">
        <v>78544</v>
      </c>
      <c r="D32" s="227">
        <v>63274</v>
      </c>
      <c r="F32" s="25"/>
      <c r="G32" s="25"/>
    </row>
    <row r="33" spans="2:7" ht="12" customHeight="1">
      <c r="B33" s="388" t="s">
        <v>318</v>
      </c>
      <c r="C33" s="227">
        <v>37153</v>
      </c>
      <c r="D33" s="227">
        <v>0</v>
      </c>
      <c r="F33" s="25"/>
      <c r="G33" s="25"/>
    </row>
    <row r="34" spans="2:7" ht="12" customHeight="1">
      <c r="B34" s="624" t="s">
        <v>83</v>
      </c>
      <c r="C34" s="625">
        <v>180255124</v>
      </c>
      <c r="D34" s="625">
        <v>175861083</v>
      </c>
      <c r="E34" s="25">
        <v>0</v>
      </c>
      <c r="F34" s="25">
        <v>0</v>
      </c>
    </row>
    <row r="35" spans="2:7"/>
    <row r="36" spans="2:7">
      <c r="B36" s="59" t="s">
        <v>320</v>
      </c>
      <c r="C36" s="60"/>
      <c r="D36" s="60"/>
    </row>
    <row r="37" spans="2:7" ht="12" customHeight="1">
      <c r="B37" s="1058" t="s">
        <v>321</v>
      </c>
      <c r="C37" s="989">
        <v>45565</v>
      </c>
      <c r="D37" s="989">
        <v>45291</v>
      </c>
    </row>
    <row r="38" spans="2:7" ht="12" customHeight="1">
      <c r="B38" s="1059"/>
      <c r="C38" s="58" t="s">
        <v>72</v>
      </c>
      <c r="D38" s="58" t="s">
        <v>72</v>
      </c>
    </row>
    <row r="39" spans="2:7" ht="12" customHeight="1">
      <c r="B39" s="388" t="s">
        <v>683</v>
      </c>
      <c r="C39" s="228">
        <v>105429400</v>
      </c>
      <c r="D39" s="228">
        <v>0</v>
      </c>
    </row>
    <row r="40" spans="2:7">
      <c r="B40" s="388" t="s">
        <v>322</v>
      </c>
      <c r="C40" s="228">
        <v>60122068</v>
      </c>
      <c r="D40" s="228">
        <v>60122068</v>
      </c>
      <c r="E40" s="25"/>
    </row>
    <row r="41" spans="2:7" ht="12" customHeight="1">
      <c r="B41" s="388" t="s">
        <v>661</v>
      </c>
      <c r="C41" s="228">
        <v>45611780</v>
      </c>
      <c r="D41" s="228">
        <v>45611780</v>
      </c>
      <c r="E41" s="25"/>
    </row>
    <row r="42" spans="2:7" ht="12" customHeight="1">
      <c r="B42" s="388" t="s">
        <v>662</v>
      </c>
      <c r="C42" s="228">
        <v>22484085</v>
      </c>
      <c r="D42" s="228">
        <v>22484085</v>
      </c>
      <c r="E42" s="25"/>
    </row>
    <row r="43" spans="2:7" ht="12" customHeight="1">
      <c r="B43" s="388" t="s">
        <v>314</v>
      </c>
      <c r="C43" s="226">
        <v>1547259</v>
      </c>
      <c r="D43" s="226">
        <v>1275198</v>
      </c>
      <c r="E43" s="25"/>
    </row>
    <row r="44" spans="2:7" ht="12" customHeight="1">
      <c r="B44" s="388" t="s">
        <v>829</v>
      </c>
      <c r="C44" s="226">
        <v>1041914</v>
      </c>
      <c r="D44" s="226">
        <v>1246515</v>
      </c>
      <c r="E44" s="25"/>
    </row>
    <row r="45" spans="2:7" ht="11.4" customHeight="1">
      <c r="B45" s="388" t="s">
        <v>323</v>
      </c>
      <c r="C45" s="226">
        <v>114266</v>
      </c>
      <c r="D45" s="226">
        <v>114266</v>
      </c>
      <c r="E45" s="25"/>
    </row>
    <row r="46" spans="2:7" ht="12" hidden="1" customHeight="1">
      <c r="B46" s="388" t="s">
        <v>688</v>
      </c>
      <c r="C46" s="226">
        <v>0</v>
      </c>
      <c r="D46" s="226">
        <v>0</v>
      </c>
    </row>
    <row r="47" spans="2:7" ht="12" customHeight="1">
      <c r="B47" s="388" t="s">
        <v>737</v>
      </c>
      <c r="C47" s="228">
        <v>3882</v>
      </c>
      <c r="D47" s="228">
        <v>3882</v>
      </c>
      <c r="E47" s="25"/>
    </row>
    <row r="48" spans="2:7" ht="12" customHeight="1">
      <c r="B48" s="391" t="s">
        <v>321</v>
      </c>
      <c r="C48" s="392">
        <v>236354654</v>
      </c>
      <c r="D48" s="392">
        <v>130857794</v>
      </c>
      <c r="E48" s="25">
        <v>0</v>
      </c>
      <c r="F48" s="25">
        <v>0</v>
      </c>
    </row>
    <row r="49" spans="2:5" ht="12.5" thickBot="1"/>
    <row r="50" spans="2:5" ht="15" customHeight="1" thickBot="1">
      <c r="B50" s="61" t="s">
        <v>310</v>
      </c>
      <c r="C50" s="62">
        <v>-56099530</v>
      </c>
      <c r="D50" s="62">
        <v>45003289</v>
      </c>
      <c r="E50" s="25"/>
    </row>
    <row r="51" spans="2:5">
      <c r="C51" s="25">
        <v>0</v>
      </c>
      <c r="D51" s="25">
        <v>0</v>
      </c>
      <c r="E51" s="25"/>
    </row>
    <row r="52" spans="2:5">
      <c r="E52" s="25"/>
    </row>
    <row r="53" spans="2:5">
      <c r="B53" s="1064" t="s">
        <v>326</v>
      </c>
      <c r="C53" s="989">
        <v>45565</v>
      </c>
      <c r="D53" s="989">
        <v>45291</v>
      </c>
    </row>
    <row r="54" spans="2:5">
      <c r="B54" s="1065"/>
      <c r="C54" s="58" t="s">
        <v>72</v>
      </c>
      <c r="D54" s="58" t="s">
        <v>72</v>
      </c>
    </row>
    <row r="55" spans="2:5">
      <c r="B55" s="393" t="s">
        <v>738</v>
      </c>
      <c r="C55" s="236">
        <v>175861083</v>
      </c>
      <c r="D55" s="236">
        <v>172774208</v>
      </c>
    </row>
    <row r="56" spans="2:5">
      <c r="B56" s="394" t="s">
        <v>324</v>
      </c>
      <c r="C56" s="234">
        <v>79220</v>
      </c>
      <c r="D56" s="234">
        <v>-5120187</v>
      </c>
    </row>
    <row r="57" spans="2:5" ht="24">
      <c r="B57" s="395" t="s">
        <v>325</v>
      </c>
      <c r="C57" s="234">
        <v>2547217</v>
      </c>
      <c r="D57" s="234">
        <v>8055287</v>
      </c>
    </row>
    <row r="58" spans="2:5">
      <c r="B58" s="394" t="s">
        <v>830</v>
      </c>
      <c r="C58" s="234">
        <v>1767604</v>
      </c>
      <c r="D58" s="234">
        <v>151775</v>
      </c>
    </row>
    <row r="59" spans="2:5">
      <c r="B59" s="396" t="s">
        <v>326</v>
      </c>
      <c r="C59" s="397">
        <v>4394041</v>
      </c>
      <c r="D59" s="397">
        <v>3086875</v>
      </c>
    </row>
    <row r="60" spans="2:5">
      <c r="B60" s="389" t="s">
        <v>327</v>
      </c>
      <c r="C60" s="398">
        <v>180255124</v>
      </c>
      <c r="D60" s="398">
        <v>175861083</v>
      </c>
    </row>
    <row r="61" spans="2:5">
      <c r="B61" s="57"/>
      <c r="C61" s="63">
        <v>0</v>
      </c>
      <c r="D61" s="63"/>
    </row>
    <row r="62" spans="2:5">
      <c r="B62" s="1064" t="s">
        <v>330</v>
      </c>
      <c r="C62" s="989">
        <v>45565</v>
      </c>
      <c r="D62" s="989">
        <v>45291</v>
      </c>
    </row>
    <row r="63" spans="2:5">
      <c r="B63" s="1065"/>
      <c r="C63" s="58" t="s">
        <v>72</v>
      </c>
      <c r="D63" s="58" t="s">
        <v>72</v>
      </c>
    </row>
    <row r="64" spans="2:5">
      <c r="B64" s="399" t="s">
        <v>739</v>
      </c>
      <c r="C64" s="233">
        <v>130857794</v>
      </c>
      <c r="D64" s="233">
        <v>130910050</v>
      </c>
    </row>
    <row r="65" spans="2:7">
      <c r="B65" s="400" t="s">
        <v>328</v>
      </c>
      <c r="C65" s="234">
        <v>105496860</v>
      </c>
      <c r="D65" s="226">
        <v>-52256</v>
      </c>
    </row>
    <row r="66" spans="2:7" hidden="1">
      <c r="B66" s="400" t="s">
        <v>329</v>
      </c>
      <c r="C66" s="226">
        <v>0</v>
      </c>
      <c r="D66" s="234">
        <v>0</v>
      </c>
    </row>
    <row r="67" spans="2:7" hidden="1">
      <c r="B67" s="401" t="s">
        <v>330</v>
      </c>
      <c r="C67" s="235">
        <v>105496860</v>
      </c>
      <c r="D67" s="235">
        <v>-52256</v>
      </c>
    </row>
    <row r="68" spans="2:7">
      <c r="B68" s="389" t="s">
        <v>331</v>
      </c>
      <c r="C68" s="390">
        <v>236354654</v>
      </c>
      <c r="D68" s="390">
        <v>130857794</v>
      </c>
    </row>
    <row r="69" spans="2:7">
      <c r="B69" s="57"/>
      <c r="C69" s="63">
        <v>0</v>
      </c>
      <c r="D69" s="63"/>
    </row>
    <row r="70" spans="2:7" ht="31.4" customHeight="1">
      <c r="B70" s="1058" t="s">
        <v>741</v>
      </c>
      <c r="C70" s="989">
        <v>45565</v>
      </c>
      <c r="D70" s="989">
        <v>45199</v>
      </c>
      <c r="E70" s="387" t="s">
        <v>719</v>
      </c>
      <c r="F70" s="387" t="s">
        <v>719</v>
      </c>
    </row>
    <row r="71" spans="2:7">
      <c r="B71" s="1059"/>
      <c r="C71" s="58" t="s">
        <v>72</v>
      </c>
      <c r="D71" s="58" t="s">
        <v>72</v>
      </c>
      <c r="E71" s="58" t="s">
        <v>72</v>
      </c>
      <c r="F71" s="58" t="s">
        <v>72</v>
      </c>
    </row>
    <row r="72" spans="2:7" ht="15" customHeight="1">
      <c r="B72" s="402" t="s">
        <v>332</v>
      </c>
      <c r="C72" s="225">
        <v>-28673311</v>
      </c>
      <c r="D72" s="225">
        <v>-26748544</v>
      </c>
      <c r="E72" s="225">
        <v>-3376919</v>
      </c>
      <c r="F72" s="225">
        <v>-5344196</v>
      </c>
    </row>
    <row r="73" spans="2:7" ht="15" customHeight="1">
      <c r="B73" s="400" t="s">
        <v>831</v>
      </c>
      <c r="C73" s="226">
        <v>99120</v>
      </c>
      <c r="D73" s="226">
        <v>805</v>
      </c>
      <c r="E73" s="226">
        <v>0</v>
      </c>
      <c r="F73" s="226">
        <v>-31168</v>
      </c>
    </row>
    <row r="74" spans="2:7" ht="15" customHeight="1">
      <c r="B74" s="403" t="s">
        <v>742</v>
      </c>
      <c r="C74" s="237">
        <v>-28574191</v>
      </c>
      <c r="D74" s="237">
        <v>-26747739</v>
      </c>
      <c r="E74" s="237">
        <v>-3376919</v>
      </c>
      <c r="F74" s="237">
        <v>-5375364</v>
      </c>
    </row>
    <row r="75" spans="2:7" ht="24">
      <c r="B75" s="400" t="s">
        <v>333</v>
      </c>
      <c r="C75" s="226">
        <v>4326581</v>
      </c>
      <c r="D75" s="226">
        <v>1619514</v>
      </c>
      <c r="E75" s="226">
        <v>782275</v>
      </c>
      <c r="F75" s="226">
        <v>-1794578</v>
      </c>
      <c r="G75" s="25"/>
    </row>
    <row r="76" spans="2:7" ht="15" customHeight="1">
      <c r="B76" s="400" t="s">
        <v>832</v>
      </c>
      <c r="C76" s="226">
        <v>-81315</v>
      </c>
      <c r="D76" s="226">
        <v>-87262</v>
      </c>
      <c r="E76" s="226">
        <v>-21522</v>
      </c>
      <c r="F76" s="226">
        <v>-966</v>
      </c>
    </row>
    <row r="77" spans="2:7" ht="15" customHeight="1">
      <c r="B77" s="401" t="s">
        <v>334</v>
      </c>
      <c r="C77" s="235">
        <v>4245266</v>
      </c>
      <c r="D77" s="235">
        <v>1532252</v>
      </c>
      <c r="E77" s="235">
        <v>760753</v>
      </c>
      <c r="F77" s="235">
        <v>-1795544</v>
      </c>
    </row>
    <row r="78" spans="2:7" ht="15" customHeight="1">
      <c r="B78" s="389" t="s">
        <v>743</v>
      </c>
      <c r="C78" s="390">
        <v>-24328925</v>
      </c>
      <c r="D78" s="390">
        <v>-25215487</v>
      </c>
      <c r="E78" s="390">
        <v>-2616166</v>
      </c>
      <c r="F78" s="390">
        <v>-7170908</v>
      </c>
    </row>
    <row r="79" spans="2:7">
      <c r="B79" s="57"/>
      <c r="C79" s="64">
        <v>0</v>
      </c>
      <c r="D79" s="64">
        <v>0</v>
      </c>
      <c r="E79" s="64">
        <v>0</v>
      </c>
      <c r="F79" s="64">
        <v>0</v>
      </c>
    </row>
    <row r="80" spans="2:7"/>
    <row r="81" spans="2:6" ht="24">
      <c r="B81" s="1058" t="s">
        <v>335</v>
      </c>
      <c r="C81" s="989">
        <v>45565</v>
      </c>
      <c r="D81" s="989">
        <v>45199</v>
      </c>
      <c r="E81" s="387" t="s">
        <v>719</v>
      </c>
      <c r="F81" s="387" t="s">
        <v>719</v>
      </c>
    </row>
    <row r="82" spans="2:6">
      <c r="B82" s="1059"/>
      <c r="C82" s="58" t="s">
        <v>72</v>
      </c>
      <c r="D82" s="58" t="s">
        <v>72</v>
      </c>
      <c r="E82" s="58" t="s">
        <v>72</v>
      </c>
      <c r="F82" s="58" t="s">
        <v>72</v>
      </c>
    </row>
    <row r="83" spans="2:6" ht="15" customHeight="1">
      <c r="B83" s="399" t="s">
        <v>336</v>
      </c>
      <c r="C83" s="233">
        <v>-31247770</v>
      </c>
      <c r="D83" s="233">
        <v>-32858760</v>
      </c>
      <c r="E83" s="233">
        <v>-4728082</v>
      </c>
      <c r="F83" s="233">
        <v>-7892253</v>
      </c>
    </row>
    <row r="84" spans="2:6" ht="15" customHeight="1">
      <c r="B84" s="400" t="s">
        <v>337</v>
      </c>
      <c r="C84" s="913">
        <v>7387010</v>
      </c>
      <c r="D84" s="913">
        <v>7351364</v>
      </c>
      <c r="E84" s="238">
        <v>2343546</v>
      </c>
      <c r="F84" s="238">
        <v>704534</v>
      </c>
    </row>
    <row r="85" spans="2:6" ht="15" customHeight="1">
      <c r="B85" s="400" t="s">
        <v>338</v>
      </c>
      <c r="C85" s="913">
        <v>-81315</v>
      </c>
      <c r="D85" s="913">
        <v>-87262</v>
      </c>
      <c r="E85" s="238">
        <v>-21522</v>
      </c>
      <c r="F85" s="238">
        <v>-966</v>
      </c>
    </row>
    <row r="86" spans="2:6" ht="15" customHeight="1">
      <c r="B86" s="400" t="s">
        <v>339</v>
      </c>
      <c r="C86" s="238">
        <v>99120</v>
      </c>
      <c r="D86" s="238">
        <v>-805</v>
      </c>
      <c r="E86" s="238">
        <v>0</v>
      </c>
      <c r="F86" s="238">
        <v>-32778</v>
      </c>
    </row>
    <row r="87" spans="2:6" ht="15" customHeight="1">
      <c r="B87" s="400" t="s">
        <v>340</v>
      </c>
      <c r="C87" s="238">
        <v>-485970</v>
      </c>
      <c r="D87" s="238">
        <v>379976</v>
      </c>
      <c r="E87" s="238">
        <v>-210108</v>
      </c>
      <c r="F87" s="238">
        <v>50555</v>
      </c>
    </row>
    <row r="88" spans="2:6" ht="15" customHeight="1">
      <c r="B88" s="401" t="s">
        <v>699</v>
      </c>
      <c r="C88" s="235">
        <v>6918845</v>
      </c>
      <c r="D88" s="235">
        <v>7643273</v>
      </c>
      <c r="E88" s="235">
        <v>2111916</v>
      </c>
      <c r="F88" s="235">
        <v>721345</v>
      </c>
    </row>
    <row r="89" spans="2:6" ht="15" customHeight="1">
      <c r="B89" s="389" t="s">
        <v>744</v>
      </c>
      <c r="C89" s="390">
        <v>-24328925</v>
      </c>
      <c r="D89" s="390">
        <v>-25215487</v>
      </c>
      <c r="E89" s="390">
        <v>-2616166</v>
      </c>
      <c r="F89" s="390">
        <v>-7170908</v>
      </c>
    </row>
    <row r="90" spans="2:6">
      <c r="B90" s="57"/>
      <c r="C90" s="64">
        <v>0</v>
      </c>
      <c r="D90" s="64">
        <v>0</v>
      </c>
      <c r="E90" s="64">
        <v>0</v>
      </c>
      <c r="F90" s="64">
        <v>0</v>
      </c>
    </row>
    <row r="91" spans="2:6">
      <c r="B91" s="57"/>
      <c r="C91" s="57"/>
      <c r="D91" s="57"/>
    </row>
    <row r="92" spans="2:6" ht="12" customHeight="1">
      <c r="B92" s="404"/>
      <c r="C92" s="989">
        <v>45565</v>
      </c>
      <c r="D92" s="989">
        <v>45199</v>
      </c>
    </row>
    <row r="93" spans="2:6" ht="12" customHeight="1">
      <c r="B93" s="405" t="s">
        <v>341</v>
      </c>
      <c r="C93" s="239">
        <v>0.27</v>
      </c>
      <c r="D93" s="239">
        <v>0.27</v>
      </c>
    </row>
    <row r="94" spans="2:6" ht="12" customHeight="1">
      <c r="B94" s="406" t="s">
        <v>337</v>
      </c>
      <c r="C94" s="239">
        <v>-6.3799999999999996E-2</v>
      </c>
      <c r="D94" s="239">
        <v>-6.0400000000000002E-2</v>
      </c>
    </row>
    <row r="95" spans="2:6" ht="13">
      <c r="B95" s="406" t="s">
        <v>338</v>
      </c>
      <c r="C95" s="239">
        <v>6.9999999999999999E-4</v>
      </c>
      <c r="D95" s="239">
        <v>6.9999999999999999E-4</v>
      </c>
      <c r="F95" s="626"/>
    </row>
    <row r="96" spans="2:6" ht="12" customHeight="1">
      <c r="B96" s="406" t="s">
        <v>339</v>
      </c>
      <c r="C96" s="239">
        <v>-8.9999999999999998E-4</v>
      </c>
      <c r="D96" s="239">
        <v>0</v>
      </c>
    </row>
    <row r="97" spans="2:4" ht="12" customHeight="1">
      <c r="B97" s="407" t="s">
        <v>340</v>
      </c>
      <c r="C97" s="240">
        <v>4.1999999999999997E-3</v>
      </c>
      <c r="D97" s="240">
        <v>-3.0999999999999999E-3</v>
      </c>
    </row>
    <row r="98" spans="2:4" ht="12" customHeight="1">
      <c r="B98" s="408" t="s">
        <v>342</v>
      </c>
      <c r="C98" s="409">
        <v>0.21020000000000003</v>
      </c>
      <c r="D98" s="409">
        <v>0.20720000000000002</v>
      </c>
    </row>
    <row r="99" spans="2:4"/>
    <row r="100" spans="2:4" ht="12.5" thickBot="1"/>
    <row r="101" spans="2:4">
      <c r="B101" s="1060" t="s">
        <v>343</v>
      </c>
      <c r="C101" s="1061"/>
      <c r="D101" s="1062"/>
    </row>
    <row r="102" spans="2:4" ht="12.5" thickBot="1">
      <c r="B102" s="19" t="s">
        <v>344</v>
      </c>
      <c r="C102" s="65">
        <v>-5.9799999999999985E-2</v>
      </c>
      <c r="D102" s="65">
        <v>-6.2800000000000009E-2</v>
      </c>
    </row>
    <row r="103" spans="2:4"/>
    <row r="104" spans="2:4"/>
  </sheetData>
  <sortState xmlns:xlrd2="http://schemas.microsoft.com/office/spreadsheetml/2017/richdata2" ref="B43:D48">
    <sortCondition descending="1" ref="C41:C48"/>
  </sortState>
  <mergeCells count="10">
    <mergeCell ref="B70:B71"/>
    <mergeCell ref="B81:B82"/>
    <mergeCell ref="B101:D101"/>
    <mergeCell ref="C3:D3"/>
    <mergeCell ref="E3:F3"/>
    <mergeCell ref="B37:B38"/>
    <mergeCell ref="B53:B54"/>
    <mergeCell ref="B62:B63"/>
    <mergeCell ref="B3:B5"/>
    <mergeCell ref="B11:B1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5">
    <tabColor theme="9" tint="-0.249977111117893"/>
  </sheetPr>
  <dimension ref="A1:G61"/>
  <sheetViews>
    <sheetView showGridLines="0" zoomScale="120" zoomScaleNormal="120" workbookViewId="0">
      <selection activeCell="B40" sqref="B40:B55"/>
    </sheetView>
  </sheetViews>
  <sheetFormatPr baseColWidth="10" defaultColWidth="0" defaultRowHeight="12" zeroHeight="1"/>
  <cols>
    <col min="1" max="1" width="11.54296875" style="9" customWidth="1"/>
    <col min="2" max="2" width="45.54296875" style="189" customWidth="1"/>
    <col min="3" max="3" width="8.1796875" style="189" customWidth="1"/>
    <col min="4" max="4" width="7.453125" style="189" customWidth="1"/>
    <col min="5" max="6" width="13.54296875" style="189" customWidth="1"/>
    <col min="7" max="7" width="13.54296875" style="182" customWidth="1"/>
    <col min="8" max="16384" width="11.54296875" style="9" hidden="1"/>
  </cols>
  <sheetData>
    <row r="1" spans="2:6">
      <c r="B1" s="181"/>
      <c r="C1" s="181"/>
      <c r="D1" s="181"/>
      <c r="E1" s="182"/>
      <c r="F1" s="182"/>
    </row>
    <row r="2" spans="2:6">
      <c r="B2" s="181"/>
      <c r="C2" s="181"/>
      <c r="D2" s="181"/>
      <c r="E2" s="182"/>
      <c r="F2" s="182"/>
    </row>
    <row r="3" spans="2:6">
      <c r="B3" s="1069" t="s">
        <v>749</v>
      </c>
      <c r="C3" s="1070" t="s">
        <v>205</v>
      </c>
      <c r="D3" s="1070" t="s">
        <v>69</v>
      </c>
      <c r="E3" s="991">
        <v>45565</v>
      </c>
      <c r="F3" s="991">
        <v>45291</v>
      </c>
    </row>
    <row r="4" spans="2:6">
      <c r="B4" s="1069"/>
      <c r="C4" s="1070"/>
      <c r="D4" s="1070"/>
      <c r="E4" s="371" t="s">
        <v>72</v>
      </c>
      <c r="F4" s="371" t="s">
        <v>72</v>
      </c>
    </row>
    <row r="5" spans="2:6">
      <c r="B5" s="410" t="s">
        <v>345</v>
      </c>
      <c r="C5" s="241"/>
      <c r="D5" s="241"/>
      <c r="E5" s="242"/>
      <c r="F5" s="242"/>
    </row>
    <row r="6" spans="2:6">
      <c r="B6" s="411" t="s">
        <v>745</v>
      </c>
      <c r="C6" s="243" t="s">
        <v>207</v>
      </c>
      <c r="D6" s="243"/>
      <c r="E6" s="244">
        <v>6893234</v>
      </c>
      <c r="F6" s="412">
        <v>0</v>
      </c>
    </row>
    <row r="7" spans="2:6">
      <c r="B7" s="413" t="s">
        <v>346</v>
      </c>
      <c r="C7" s="80"/>
      <c r="D7" s="80"/>
      <c r="E7" s="81">
        <v>6893234</v>
      </c>
      <c r="F7" s="81">
        <v>0</v>
      </c>
    </row>
    <row r="8" spans="2:6">
      <c r="B8" s="414" t="s">
        <v>747</v>
      </c>
      <c r="C8" s="241" t="s">
        <v>207</v>
      </c>
      <c r="D8" s="241">
        <v>5</v>
      </c>
      <c r="E8" s="983">
        <v>111741344</v>
      </c>
      <c r="F8" s="246">
        <v>127315856</v>
      </c>
    </row>
    <row r="9" spans="2:6">
      <c r="B9" s="411" t="s">
        <v>747</v>
      </c>
      <c r="C9" s="247" t="s">
        <v>208</v>
      </c>
      <c r="D9" s="247">
        <v>5</v>
      </c>
      <c r="E9" s="581">
        <v>4735224</v>
      </c>
      <c r="F9" s="581">
        <v>4675457</v>
      </c>
    </row>
    <row r="10" spans="2:6">
      <c r="B10" s="415" t="s">
        <v>747</v>
      </c>
      <c r="C10" s="249" t="s">
        <v>209</v>
      </c>
      <c r="D10" s="249">
        <v>5</v>
      </c>
      <c r="E10" s="582">
        <v>29931</v>
      </c>
      <c r="F10" s="582">
        <v>16155</v>
      </c>
    </row>
    <row r="11" spans="2:6" ht="24">
      <c r="B11" s="413" t="s">
        <v>748</v>
      </c>
      <c r="C11" s="80"/>
      <c r="D11" s="80"/>
      <c r="E11" s="81">
        <v>116506499</v>
      </c>
      <c r="F11" s="81">
        <v>132007468</v>
      </c>
    </row>
    <row r="12" spans="2:6">
      <c r="B12" s="416" t="s">
        <v>347</v>
      </c>
      <c r="C12" s="184" t="s">
        <v>207</v>
      </c>
      <c r="D12" s="187">
        <v>6</v>
      </c>
      <c r="E12" s="351">
        <v>15152</v>
      </c>
      <c r="F12" s="351">
        <v>14381</v>
      </c>
    </row>
    <row r="13" spans="2:6">
      <c r="B13" s="413" t="s">
        <v>348</v>
      </c>
      <c r="C13" s="82"/>
      <c r="D13" s="82"/>
      <c r="E13" s="81">
        <v>15152</v>
      </c>
      <c r="F13" s="81">
        <v>14381</v>
      </c>
    </row>
    <row r="14" spans="2:6">
      <c r="B14" s="413" t="s">
        <v>349</v>
      </c>
      <c r="C14" s="80"/>
      <c r="D14" s="80"/>
      <c r="E14" s="81">
        <v>123414885</v>
      </c>
      <c r="F14" s="81">
        <v>132021849</v>
      </c>
    </row>
    <row r="15" spans="2:6">
      <c r="B15" s="410" t="s">
        <v>350</v>
      </c>
      <c r="C15" s="251"/>
      <c r="D15" s="251"/>
      <c r="E15" s="252"/>
      <c r="F15" s="252"/>
    </row>
    <row r="16" spans="2:6">
      <c r="B16" s="417" t="s">
        <v>351</v>
      </c>
      <c r="C16" s="243" t="s">
        <v>207</v>
      </c>
      <c r="D16" s="247">
        <v>5</v>
      </c>
      <c r="E16" s="244">
        <v>3766684</v>
      </c>
      <c r="F16" s="244">
        <v>3778724</v>
      </c>
    </row>
    <row r="17" spans="2:6">
      <c r="B17" s="417" t="s">
        <v>668</v>
      </c>
      <c r="C17" s="243" t="s">
        <v>721</v>
      </c>
      <c r="D17" s="247">
        <v>11</v>
      </c>
      <c r="E17" s="665">
        <v>358424</v>
      </c>
      <c r="F17" s="244">
        <v>0</v>
      </c>
    </row>
    <row r="18" spans="2:6">
      <c r="B18" s="418" t="s">
        <v>352</v>
      </c>
      <c r="C18" s="245" t="s">
        <v>207</v>
      </c>
      <c r="D18" s="526">
        <v>10</v>
      </c>
      <c r="E18" s="244">
        <v>7895863</v>
      </c>
      <c r="F18" s="253">
        <v>7895863</v>
      </c>
    </row>
    <row r="19" spans="2:6">
      <c r="B19" s="413" t="s">
        <v>353</v>
      </c>
      <c r="C19" s="82"/>
      <c r="D19" s="82"/>
      <c r="E19" s="81">
        <v>12020971</v>
      </c>
      <c r="F19" s="81">
        <v>11674587</v>
      </c>
    </row>
    <row r="20" spans="2:6">
      <c r="B20" s="419"/>
      <c r="C20" s="183"/>
      <c r="D20" s="183"/>
      <c r="E20" s="188"/>
      <c r="F20" s="188"/>
    </row>
    <row r="21" spans="2:6">
      <c r="B21" s="413" t="s">
        <v>354</v>
      </c>
      <c r="C21" s="82"/>
      <c r="D21" s="82"/>
      <c r="E21" s="81">
        <v>135435856</v>
      </c>
      <c r="F21" s="81">
        <v>143696436</v>
      </c>
    </row>
    <row r="22" spans="2:6">
      <c r="B22" s="410" t="s">
        <v>355</v>
      </c>
      <c r="C22" s="254"/>
      <c r="D22" s="254"/>
      <c r="E22" s="255"/>
      <c r="F22" s="255"/>
    </row>
    <row r="23" spans="2:6">
      <c r="B23" s="417" t="s">
        <v>356</v>
      </c>
      <c r="C23" s="243" t="s">
        <v>207</v>
      </c>
      <c r="D23" s="256" t="s">
        <v>357</v>
      </c>
      <c r="E23" s="248">
        <v>49977601</v>
      </c>
      <c r="F23" s="248">
        <v>107083857</v>
      </c>
    </row>
    <row r="24" spans="2:6">
      <c r="B24" s="657" t="s">
        <v>358</v>
      </c>
      <c r="C24" s="658" t="s">
        <v>721</v>
      </c>
      <c r="D24" s="659" t="s">
        <v>357</v>
      </c>
      <c r="E24" s="581">
        <v>16901986</v>
      </c>
      <c r="F24" s="581">
        <v>20729458</v>
      </c>
    </row>
    <row r="25" spans="2:6">
      <c r="B25" s="657" t="s">
        <v>358</v>
      </c>
      <c r="C25" s="658" t="s">
        <v>359</v>
      </c>
      <c r="D25" s="659" t="s">
        <v>357</v>
      </c>
      <c r="E25" s="581">
        <v>242734</v>
      </c>
      <c r="F25" s="581">
        <v>29507</v>
      </c>
    </row>
    <row r="26" spans="2:6">
      <c r="B26" s="657" t="s">
        <v>358</v>
      </c>
      <c r="C26" s="658" t="s">
        <v>206</v>
      </c>
      <c r="D26" s="659" t="s">
        <v>357</v>
      </c>
      <c r="E26" s="581">
        <v>160126</v>
      </c>
      <c r="F26" s="581">
        <v>0</v>
      </c>
    </row>
    <row r="27" spans="2:6">
      <c r="B27" s="657" t="s">
        <v>358</v>
      </c>
      <c r="C27" s="658" t="s">
        <v>674</v>
      </c>
      <c r="D27" s="659" t="s">
        <v>676</v>
      </c>
      <c r="E27" s="581">
        <v>231284</v>
      </c>
      <c r="F27" s="581">
        <v>0</v>
      </c>
    </row>
    <row r="28" spans="2:6">
      <c r="B28" s="417" t="s">
        <v>360</v>
      </c>
      <c r="C28" s="243" t="s">
        <v>721</v>
      </c>
      <c r="D28" s="256" t="s">
        <v>357</v>
      </c>
      <c r="E28" s="248">
        <v>21250186</v>
      </c>
      <c r="F28" s="248">
        <v>27573979</v>
      </c>
    </row>
    <row r="29" spans="2:6">
      <c r="B29" s="417" t="s">
        <v>668</v>
      </c>
      <c r="C29" s="243" t="s">
        <v>721</v>
      </c>
      <c r="D29" s="256" t="s">
        <v>357</v>
      </c>
      <c r="E29" s="581">
        <v>667271</v>
      </c>
      <c r="F29" s="248">
        <v>0</v>
      </c>
    </row>
    <row r="30" spans="2:6">
      <c r="B30" s="413" t="s">
        <v>361</v>
      </c>
      <c r="C30" s="80"/>
      <c r="D30" s="80"/>
      <c r="E30" s="81">
        <v>89431188</v>
      </c>
      <c r="F30" s="81">
        <v>155416801</v>
      </c>
    </row>
    <row r="31" spans="2:6">
      <c r="B31" s="420" t="s">
        <v>362</v>
      </c>
      <c r="C31" s="184" t="s">
        <v>207</v>
      </c>
      <c r="D31" s="184">
        <v>14</v>
      </c>
      <c r="E31" s="647">
        <v>1749268</v>
      </c>
      <c r="F31" s="647">
        <v>1752912</v>
      </c>
    </row>
    <row r="32" spans="2:6">
      <c r="B32" s="413" t="s">
        <v>363</v>
      </c>
      <c r="C32" s="80"/>
      <c r="D32" s="80"/>
      <c r="E32" s="81">
        <v>1749268</v>
      </c>
      <c r="F32" s="81">
        <v>1752912</v>
      </c>
    </row>
    <row r="33" spans="2:6">
      <c r="B33" s="660" t="s">
        <v>364</v>
      </c>
      <c r="C33" s="661" t="s">
        <v>207</v>
      </c>
      <c r="D33" s="662">
        <v>17</v>
      </c>
      <c r="E33" s="663">
        <v>136781275</v>
      </c>
      <c r="F33" s="663">
        <v>177159010</v>
      </c>
    </row>
    <row r="34" spans="2:6">
      <c r="B34" s="657" t="s">
        <v>364</v>
      </c>
      <c r="C34" s="664" t="s">
        <v>209</v>
      </c>
      <c r="D34" s="664">
        <v>17</v>
      </c>
      <c r="E34" s="665">
        <v>81628</v>
      </c>
      <c r="F34" s="665">
        <v>27963</v>
      </c>
    </row>
    <row r="35" spans="2:6" ht="10.75" customHeight="1">
      <c r="B35" s="657" t="s">
        <v>364</v>
      </c>
      <c r="C35" s="296" t="s">
        <v>365</v>
      </c>
      <c r="D35" s="664">
        <v>17</v>
      </c>
      <c r="E35" s="665">
        <v>559268</v>
      </c>
      <c r="F35" s="665">
        <v>101078</v>
      </c>
    </row>
    <row r="36" spans="2:6">
      <c r="B36" s="657" t="s">
        <v>364</v>
      </c>
      <c r="C36" s="296" t="s">
        <v>359</v>
      </c>
      <c r="D36" s="664">
        <v>17</v>
      </c>
      <c r="E36" s="665">
        <v>9284</v>
      </c>
      <c r="F36" s="665">
        <v>0</v>
      </c>
    </row>
    <row r="37" spans="2:6">
      <c r="B37" s="413" t="s">
        <v>366</v>
      </c>
      <c r="C37" s="80"/>
      <c r="D37" s="80"/>
      <c r="E37" s="81">
        <v>137431455</v>
      </c>
      <c r="F37" s="81">
        <v>177288051</v>
      </c>
    </row>
    <row r="38" spans="2:6">
      <c r="B38" s="421" t="s">
        <v>367</v>
      </c>
      <c r="C38" s="241" t="s">
        <v>207</v>
      </c>
      <c r="D38" s="254">
        <v>6</v>
      </c>
      <c r="E38" s="663">
        <v>1136366</v>
      </c>
      <c r="F38" s="663">
        <v>1038352</v>
      </c>
    </row>
    <row r="39" spans="2:6" hidden="1">
      <c r="B39" s="417" t="s">
        <v>367</v>
      </c>
      <c r="C39" s="243" t="s">
        <v>209</v>
      </c>
      <c r="D39" s="247">
        <v>6</v>
      </c>
      <c r="E39" s="665">
        <v>0</v>
      </c>
      <c r="F39" s="665">
        <v>0</v>
      </c>
    </row>
    <row r="40" spans="2:6">
      <c r="B40" s="418" t="s">
        <v>367</v>
      </c>
      <c r="C40" s="245" t="s">
        <v>209</v>
      </c>
      <c r="D40" s="249">
        <v>6</v>
      </c>
      <c r="E40" s="887">
        <v>35307</v>
      </c>
      <c r="F40" s="887">
        <v>540201</v>
      </c>
    </row>
    <row r="41" spans="2:6">
      <c r="B41" s="413" t="s">
        <v>348</v>
      </c>
      <c r="C41" s="82"/>
      <c r="D41" s="82"/>
      <c r="E41" s="81">
        <v>1171673</v>
      </c>
      <c r="F41" s="81">
        <v>1578553</v>
      </c>
    </row>
    <row r="42" spans="2:6">
      <c r="B42" s="420"/>
      <c r="C42" s="187"/>
      <c r="D42" s="187"/>
      <c r="E42" s="185"/>
      <c r="F42" s="185"/>
    </row>
    <row r="43" spans="2:6">
      <c r="B43" s="413" t="s">
        <v>368</v>
      </c>
      <c r="C43" s="80"/>
      <c r="D43" s="80"/>
      <c r="E43" s="81">
        <v>229783584</v>
      </c>
      <c r="F43" s="81">
        <v>336036317</v>
      </c>
    </row>
    <row r="44" spans="2:6">
      <c r="B44" s="419" t="s">
        <v>369</v>
      </c>
      <c r="C44" s="187"/>
      <c r="D44" s="187"/>
      <c r="E44" s="185"/>
      <c r="F44" s="185"/>
    </row>
    <row r="45" spans="2:6">
      <c r="B45" s="421" t="s">
        <v>356</v>
      </c>
      <c r="C45" s="241" t="s">
        <v>207</v>
      </c>
      <c r="D45" s="256" t="s">
        <v>357</v>
      </c>
      <c r="E45" s="257">
        <v>123878907</v>
      </c>
      <c r="F45" s="257">
        <v>136240440</v>
      </c>
    </row>
    <row r="46" spans="2:6">
      <c r="B46" s="657" t="s">
        <v>358</v>
      </c>
      <c r="C46" s="658" t="s">
        <v>721</v>
      </c>
      <c r="D46" s="659" t="s">
        <v>357</v>
      </c>
      <c r="E46" s="581">
        <v>802512562</v>
      </c>
      <c r="F46" s="581">
        <v>797579150</v>
      </c>
    </row>
    <row r="47" spans="2:6">
      <c r="B47" s="657" t="s">
        <v>358</v>
      </c>
      <c r="C47" s="658" t="s">
        <v>359</v>
      </c>
      <c r="D47" s="659" t="s">
        <v>357</v>
      </c>
      <c r="E47" s="581">
        <v>12202043</v>
      </c>
      <c r="F47" s="581">
        <v>30468592</v>
      </c>
    </row>
    <row r="48" spans="2:6">
      <c r="B48" s="657" t="s">
        <v>358</v>
      </c>
      <c r="C48" s="658" t="s">
        <v>206</v>
      </c>
      <c r="D48" s="659" t="s">
        <v>357</v>
      </c>
      <c r="E48" s="581">
        <v>30751678</v>
      </c>
      <c r="F48" s="581">
        <v>0</v>
      </c>
    </row>
    <row r="49" spans="2:6">
      <c r="B49" s="657" t="s">
        <v>358</v>
      </c>
      <c r="C49" s="658" t="s">
        <v>674</v>
      </c>
      <c r="D49" s="659" t="s">
        <v>357</v>
      </c>
      <c r="E49" s="581">
        <v>105658714</v>
      </c>
      <c r="F49" s="581">
        <v>0</v>
      </c>
    </row>
    <row r="50" spans="2:6">
      <c r="B50" s="417" t="s">
        <v>360</v>
      </c>
      <c r="C50" s="243" t="s">
        <v>207</v>
      </c>
      <c r="D50" s="256" t="s">
        <v>357</v>
      </c>
      <c r="E50" s="248">
        <v>147329758</v>
      </c>
      <c r="F50" s="248">
        <v>155029889</v>
      </c>
    </row>
    <row r="51" spans="2:6">
      <c r="B51" s="417" t="s">
        <v>370</v>
      </c>
      <c r="C51" s="245" t="s">
        <v>721</v>
      </c>
      <c r="D51" s="570" t="s">
        <v>357</v>
      </c>
      <c r="E51" s="248">
        <v>7790620</v>
      </c>
      <c r="F51" s="250">
        <v>5742826</v>
      </c>
    </row>
    <row r="52" spans="2:6">
      <c r="B52" s="413" t="s">
        <v>371</v>
      </c>
      <c r="C52" s="82"/>
      <c r="D52" s="82"/>
      <c r="E52" s="81">
        <v>1230124282</v>
      </c>
      <c r="F52" s="81">
        <v>1125060897</v>
      </c>
    </row>
    <row r="53" spans="2:6">
      <c r="B53" s="420" t="s">
        <v>362</v>
      </c>
      <c r="C53" s="184" t="s">
        <v>207</v>
      </c>
      <c r="D53" s="184">
        <v>14</v>
      </c>
      <c r="E53" s="186">
        <v>2272413</v>
      </c>
      <c r="F53" s="186">
        <v>2762179</v>
      </c>
    </row>
    <row r="54" spans="2:6">
      <c r="B54" s="413" t="s">
        <v>372</v>
      </c>
      <c r="C54" s="82"/>
      <c r="D54" s="82"/>
      <c r="E54" s="81">
        <v>2272413</v>
      </c>
      <c r="F54" s="81">
        <v>2762179</v>
      </c>
    </row>
    <row r="55" spans="2:6">
      <c r="B55" s="420" t="s">
        <v>373</v>
      </c>
      <c r="C55" s="184" t="s">
        <v>207</v>
      </c>
      <c r="D55" s="187">
        <v>17</v>
      </c>
      <c r="E55" s="186">
        <v>1386972</v>
      </c>
      <c r="F55" s="186">
        <v>1181870</v>
      </c>
    </row>
    <row r="56" spans="2:6">
      <c r="B56" s="413" t="s">
        <v>29</v>
      </c>
      <c r="C56" s="82"/>
      <c r="D56" s="82"/>
      <c r="E56" s="81">
        <v>1386972</v>
      </c>
      <c r="F56" s="81">
        <v>1181870</v>
      </c>
    </row>
    <row r="57" spans="2:6">
      <c r="B57" s="420"/>
      <c r="C57" s="187"/>
      <c r="D57" s="187"/>
      <c r="E57" s="185"/>
      <c r="F57" s="185"/>
    </row>
    <row r="58" spans="2:6">
      <c r="B58" s="413" t="s">
        <v>374</v>
      </c>
      <c r="C58" s="80"/>
      <c r="D58" s="80"/>
      <c r="E58" s="81">
        <v>1233783667</v>
      </c>
      <c r="F58" s="81">
        <v>1129004946</v>
      </c>
    </row>
    <row r="59" spans="2:6">
      <c r="B59" s="420"/>
      <c r="C59" s="187"/>
      <c r="D59" s="187"/>
      <c r="E59" s="185"/>
      <c r="F59" s="185"/>
    </row>
    <row r="60" spans="2:6">
      <c r="B60" s="413" t="s">
        <v>375</v>
      </c>
      <c r="C60" s="80"/>
      <c r="D60" s="80"/>
      <c r="E60" s="81">
        <v>1463567251</v>
      </c>
      <c r="F60" s="81">
        <v>1465041263</v>
      </c>
    </row>
    <row r="61" spans="2:6">
      <c r="B61" s="181"/>
      <c r="C61" s="181"/>
      <c r="D61" s="181"/>
      <c r="E61" s="182"/>
      <c r="F61" s="182"/>
    </row>
  </sheetData>
  <mergeCells count="3">
    <mergeCell ref="B3:B4"/>
    <mergeCell ref="C3:C4"/>
    <mergeCell ref="D3:D4"/>
  </mergeCells>
  <phoneticPr fontId="125" type="noConversion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36">
    <tabColor theme="9" tint="-0.249977111117893"/>
  </sheetPr>
  <dimension ref="A1:O34"/>
  <sheetViews>
    <sheetView showGridLines="0" zoomScale="120" zoomScaleNormal="120" workbookViewId="0">
      <selection activeCell="B4" sqref="B4:B21"/>
    </sheetView>
  </sheetViews>
  <sheetFormatPr baseColWidth="10" defaultColWidth="0" defaultRowHeight="9.5" zeroHeight="1"/>
  <cols>
    <col min="1" max="1" width="11.54296875" style="88" customWidth="1"/>
    <col min="2" max="2" width="10" style="88" customWidth="1"/>
    <col min="3" max="3" width="7.453125" style="88" customWidth="1"/>
    <col min="4" max="4" width="10" style="88" customWidth="1"/>
    <col min="5" max="5" width="11.54296875" style="88" bestFit="1" customWidth="1"/>
    <col min="6" max="6" width="9" style="88" bestFit="1" customWidth="1"/>
    <col min="7" max="7" width="8.453125" style="88" customWidth="1"/>
    <col min="8" max="9" width="7.453125" style="88" customWidth="1"/>
    <col min="10" max="10" width="15.453125" style="88" customWidth="1"/>
    <col min="11" max="11" width="10.54296875" style="88" customWidth="1"/>
    <col min="12" max="12" width="9.1796875" style="88" customWidth="1"/>
    <col min="13" max="13" width="8.453125" style="88" customWidth="1"/>
    <col min="14" max="14" width="11.54296875" style="88" customWidth="1"/>
    <col min="15" max="15" width="0" style="88" hidden="1" customWidth="1"/>
    <col min="16" max="16384" width="11.54296875" style="88" hidden="1"/>
  </cols>
  <sheetData>
    <row r="1" spans="2:15"/>
    <row r="2" spans="2:15">
      <c r="B2" s="84" t="s">
        <v>803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2:15">
      <c r="B3" s="84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2:15">
      <c r="B4" s="1072" t="s">
        <v>750</v>
      </c>
      <c r="C4" s="1073" t="s">
        <v>376</v>
      </c>
      <c r="D4" s="1074" t="s">
        <v>377</v>
      </c>
      <c r="E4" s="1076" t="s">
        <v>722</v>
      </c>
      <c r="F4" s="1072"/>
      <c r="G4" s="1071" t="s">
        <v>378</v>
      </c>
      <c r="H4" s="1071" t="s">
        <v>379</v>
      </c>
      <c r="I4" s="1071" t="s">
        <v>380</v>
      </c>
      <c r="J4" s="1071" t="s">
        <v>381</v>
      </c>
      <c r="K4" s="1071" t="s">
        <v>725</v>
      </c>
      <c r="L4" s="1071" t="s">
        <v>296</v>
      </c>
      <c r="M4" s="1071" t="s">
        <v>382</v>
      </c>
    </row>
    <row r="5" spans="2:15">
      <c r="B5" s="1072"/>
      <c r="C5" s="1073"/>
      <c r="D5" s="1075"/>
      <c r="E5" s="993">
        <v>45565</v>
      </c>
      <c r="F5" s="992">
        <v>45291</v>
      </c>
      <c r="G5" s="1071"/>
      <c r="H5" s="1071"/>
      <c r="I5" s="1071"/>
      <c r="J5" s="1071"/>
      <c r="K5" s="1071"/>
      <c r="L5" s="1071"/>
      <c r="M5" s="1071"/>
    </row>
    <row r="6" spans="2:15">
      <c r="B6" s="1072"/>
      <c r="C6" s="1073"/>
      <c r="D6" s="995">
        <v>45565</v>
      </c>
      <c r="E6" s="994" t="s">
        <v>72</v>
      </c>
      <c r="F6" s="180" t="s">
        <v>72</v>
      </c>
      <c r="G6" s="1071"/>
      <c r="H6" s="1071"/>
      <c r="I6" s="1071"/>
      <c r="J6" s="1071"/>
      <c r="K6" s="1071"/>
      <c r="L6" s="1071"/>
      <c r="M6" s="1071"/>
    </row>
    <row r="7" spans="2:15">
      <c r="B7" s="742" t="s">
        <v>720</v>
      </c>
      <c r="C7" s="742" t="s">
        <v>721</v>
      </c>
      <c r="D7" s="424">
        <v>387925</v>
      </c>
      <c r="E7" s="743">
        <v>14902221</v>
      </c>
      <c r="F7" s="743">
        <v>20589010</v>
      </c>
      <c r="G7" s="744">
        <v>2.5161385384576213E-2</v>
      </c>
      <c r="H7" s="745">
        <v>2.4529666021310886E-2</v>
      </c>
      <c r="I7" s="742" t="s">
        <v>724</v>
      </c>
      <c r="J7" s="746" t="s">
        <v>726</v>
      </c>
      <c r="K7" s="747" t="s">
        <v>383</v>
      </c>
      <c r="L7" s="748" t="s">
        <v>384</v>
      </c>
      <c r="M7" s="742" t="s">
        <v>385</v>
      </c>
      <c r="N7" s="111"/>
      <c r="O7" s="111"/>
    </row>
    <row r="8" spans="2:15">
      <c r="B8" s="423" t="s">
        <v>720</v>
      </c>
      <c r="C8" s="423" t="s">
        <v>721</v>
      </c>
      <c r="D8" s="424">
        <v>71821</v>
      </c>
      <c r="E8" s="424">
        <v>2759014</v>
      </c>
      <c r="F8" s="424">
        <v>3918875</v>
      </c>
      <c r="G8" s="435">
        <v>2.2856092243083718E-2</v>
      </c>
      <c r="H8" s="425">
        <v>2.2288643822958989E-2</v>
      </c>
      <c r="I8" s="423" t="s">
        <v>724</v>
      </c>
      <c r="J8" s="426" t="s">
        <v>727</v>
      </c>
      <c r="K8" s="427" t="s">
        <v>203</v>
      </c>
      <c r="L8" s="428" t="s">
        <v>384</v>
      </c>
      <c r="M8" s="423" t="s">
        <v>385</v>
      </c>
      <c r="N8" s="111"/>
      <c r="O8" s="111"/>
    </row>
    <row r="9" spans="2:15">
      <c r="B9" s="436" t="s">
        <v>720</v>
      </c>
      <c r="C9" s="436" t="s">
        <v>721</v>
      </c>
      <c r="D9" s="437">
        <v>93260</v>
      </c>
      <c r="E9" s="437">
        <v>3588951</v>
      </c>
      <c r="F9" s="437">
        <v>3066094</v>
      </c>
      <c r="G9" s="438">
        <v>2.2113612465415003E-2</v>
      </c>
      <c r="H9" s="439">
        <v>2.1546521773461665E-2</v>
      </c>
      <c r="I9" s="436" t="s">
        <v>724</v>
      </c>
      <c r="J9" s="440" t="s">
        <v>728</v>
      </c>
      <c r="K9" s="441" t="s">
        <v>204</v>
      </c>
      <c r="L9" s="442" t="s">
        <v>384</v>
      </c>
      <c r="M9" s="436" t="s">
        <v>385</v>
      </c>
      <c r="N9" s="111"/>
      <c r="O9" s="111"/>
    </row>
    <row r="10" spans="2:15" hidden="1">
      <c r="B10" s="749"/>
      <c r="C10" s="749"/>
      <c r="D10" s="750"/>
      <c r="E10" s="750"/>
      <c r="F10" s="750"/>
      <c r="G10" s="422"/>
      <c r="H10" s="751"/>
      <c r="I10" s="749"/>
      <c r="J10" s="752"/>
      <c r="K10" s="753"/>
      <c r="L10" s="754"/>
      <c r="M10" s="749"/>
      <c r="O10" s="111">
        <v>0</v>
      </c>
    </row>
    <row r="11" spans="2:15">
      <c r="B11" s="755"/>
      <c r="C11" s="756"/>
      <c r="D11" s="757">
        <v>553006</v>
      </c>
      <c r="E11" s="757">
        <v>21250186</v>
      </c>
      <c r="F11" s="757">
        <v>27573979</v>
      </c>
      <c r="G11" s="757"/>
      <c r="H11" s="758"/>
      <c r="I11" s="759"/>
      <c r="J11" s="759"/>
      <c r="K11" s="759"/>
      <c r="L11" s="759"/>
      <c r="M11" s="759"/>
    </row>
    <row r="12" spans="2:15"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</row>
    <row r="13" spans="2:15">
      <c r="B13" s="83"/>
      <c r="C13" s="83"/>
      <c r="D13" s="83"/>
      <c r="E13" s="86"/>
      <c r="F13" s="83"/>
      <c r="G13" s="83"/>
      <c r="H13" s="83"/>
      <c r="I13" s="83"/>
      <c r="J13" s="83"/>
      <c r="K13" s="83"/>
      <c r="L13" s="83"/>
      <c r="M13" s="83"/>
    </row>
    <row r="14" spans="2:15">
      <c r="B14" s="85" t="s">
        <v>850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</row>
    <row r="15" spans="2:15"/>
    <row r="16" spans="2:15" ht="9.65" customHeight="1">
      <c r="B16" s="1072" t="s">
        <v>750</v>
      </c>
      <c r="C16" s="1077" t="s">
        <v>376</v>
      </c>
      <c r="D16" s="1074" t="s">
        <v>377</v>
      </c>
      <c r="E16" s="1076" t="s">
        <v>722</v>
      </c>
      <c r="F16" s="1072"/>
      <c r="G16" s="1080" t="s">
        <v>386</v>
      </c>
      <c r="H16" s="1080" t="s">
        <v>378</v>
      </c>
      <c r="I16" s="1080" t="s">
        <v>379</v>
      </c>
      <c r="J16" s="1080" t="s">
        <v>381</v>
      </c>
      <c r="K16" s="1080" t="s">
        <v>725</v>
      </c>
      <c r="L16" s="1080" t="s">
        <v>296</v>
      </c>
      <c r="M16" s="1080" t="s">
        <v>382</v>
      </c>
    </row>
    <row r="17" spans="2:13">
      <c r="B17" s="1072"/>
      <c r="C17" s="1078"/>
      <c r="D17" s="1075"/>
      <c r="E17" s="993">
        <v>45565</v>
      </c>
      <c r="F17" s="992">
        <v>45291</v>
      </c>
      <c r="G17" s="1081"/>
      <c r="H17" s="1081"/>
      <c r="I17" s="1081"/>
      <c r="J17" s="1081"/>
      <c r="K17" s="1081"/>
      <c r="L17" s="1081"/>
      <c r="M17" s="1081"/>
    </row>
    <row r="18" spans="2:13">
      <c r="B18" s="1072"/>
      <c r="C18" s="1079"/>
      <c r="D18" s="995">
        <v>45565</v>
      </c>
      <c r="E18" s="994" t="s">
        <v>72</v>
      </c>
      <c r="F18" s="180" t="s">
        <v>72</v>
      </c>
      <c r="G18" s="1082"/>
      <c r="H18" s="1082"/>
      <c r="I18" s="1082"/>
      <c r="J18" s="1082"/>
      <c r="K18" s="1082"/>
      <c r="L18" s="1082"/>
      <c r="M18" s="1082"/>
    </row>
    <row r="19" spans="2:13">
      <c r="B19" s="423" t="s">
        <v>720</v>
      </c>
      <c r="C19" s="423" t="s">
        <v>721</v>
      </c>
      <c r="D19" s="424">
        <v>3052141</v>
      </c>
      <c r="E19" s="424">
        <v>116481843</v>
      </c>
      <c r="F19" s="424">
        <v>120389286</v>
      </c>
      <c r="G19" s="1007">
        <v>50932</v>
      </c>
      <c r="H19" s="425">
        <v>2.4780928525969692E-2</v>
      </c>
      <c r="I19" s="425">
        <v>2.4219053974450441E-2</v>
      </c>
      <c r="J19" s="426" t="s">
        <v>726</v>
      </c>
      <c r="K19" s="427" t="s">
        <v>383</v>
      </c>
      <c r="L19" s="428" t="s">
        <v>384</v>
      </c>
      <c r="M19" s="423" t="s">
        <v>385</v>
      </c>
    </row>
    <row r="20" spans="2:13">
      <c r="B20" s="423" t="s">
        <v>720</v>
      </c>
      <c r="C20" s="423" t="s">
        <v>721</v>
      </c>
      <c r="D20" s="424">
        <v>493694</v>
      </c>
      <c r="E20" s="424">
        <v>18840256</v>
      </c>
      <c r="F20" s="424">
        <v>20229845</v>
      </c>
      <c r="G20" s="1007">
        <v>50897</v>
      </c>
      <c r="H20" s="425">
        <v>2.5463860837781679E-2</v>
      </c>
      <c r="I20" s="425">
        <v>2.4909002833209962E-2</v>
      </c>
      <c r="J20" s="426" t="s">
        <v>727</v>
      </c>
      <c r="K20" s="427" t="s">
        <v>203</v>
      </c>
      <c r="L20" s="428" t="s">
        <v>384</v>
      </c>
      <c r="M20" s="423" t="s">
        <v>385</v>
      </c>
    </row>
    <row r="21" spans="2:13">
      <c r="B21" s="423" t="s">
        <v>720</v>
      </c>
      <c r="C21" s="423" t="s">
        <v>721</v>
      </c>
      <c r="D21" s="424">
        <v>314615</v>
      </c>
      <c r="E21" s="424">
        <v>12007659</v>
      </c>
      <c r="F21" s="424">
        <v>14410757</v>
      </c>
      <c r="G21" s="1007">
        <v>50933</v>
      </c>
      <c r="H21" s="425">
        <v>2.4555659669387699E-2</v>
      </c>
      <c r="I21" s="425">
        <v>2.4068480043166991E-2</v>
      </c>
      <c r="J21" s="426" t="s">
        <v>728</v>
      </c>
      <c r="K21" s="427" t="s">
        <v>204</v>
      </c>
      <c r="L21" s="428" t="s">
        <v>384</v>
      </c>
      <c r="M21" s="423" t="s">
        <v>385</v>
      </c>
    </row>
    <row r="22" spans="2:13" ht="0.65" customHeight="1">
      <c r="B22" s="429"/>
      <c r="C22" s="429"/>
      <c r="D22" s="430"/>
      <c r="E22" s="430"/>
      <c r="F22" s="430"/>
      <c r="G22" s="431"/>
      <c r="H22" s="431"/>
      <c r="I22" s="429"/>
      <c r="J22" s="432"/>
      <c r="K22" s="433"/>
      <c r="L22" s="434"/>
      <c r="M22" s="429"/>
    </row>
    <row r="23" spans="2:13">
      <c r="B23" s="755"/>
      <c r="C23" s="756"/>
      <c r="D23" s="757">
        <v>3860450</v>
      </c>
      <c r="E23" s="757">
        <v>147329758</v>
      </c>
      <c r="F23" s="757">
        <v>155029888</v>
      </c>
      <c r="G23" s="757"/>
      <c r="H23" s="758"/>
      <c r="I23" s="759"/>
      <c r="J23" s="759"/>
      <c r="K23" s="759"/>
      <c r="L23" s="759"/>
      <c r="M23" s="759"/>
    </row>
    <row r="24" spans="2:13">
      <c r="B24" s="83"/>
      <c r="C24" s="83"/>
      <c r="D24" s="83"/>
      <c r="E24" s="87"/>
      <c r="F24" s="83"/>
      <c r="G24" s="83"/>
      <c r="H24" s="83"/>
      <c r="I24" s="83"/>
      <c r="J24" s="83"/>
      <c r="K24" s="83"/>
      <c r="L24" s="83"/>
      <c r="M24" s="83"/>
    </row>
    <row r="34"/>
  </sheetData>
  <mergeCells count="22">
    <mergeCell ref="M16:M18"/>
    <mergeCell ref="H16:H18"/>
    <mergeCell ref="I16:I18"/>
    <mergeCell ref="J16:J18"/>
    <mergeCell ref="K16:K18"/>
    <mergeCell ref="L16:L18"/>
    <mergeCell ref="B16:B18"/>
    <mergeCell ref="C16:C18"/>
    <mergeCell ref="D16:D17"/>
    <mergeCell ref="E16:F16"/>
    <mergeCell ref="G16:G18"/>
    <mergeCell ref="B4:B6"/>
    <mergeCell ref="C4:C6"/>
    <mergeCell ref="D4:D5"/>
    <mergeCell ref="E4:F4"/>
    <mergeCell ref="H4:H6"/>
    <mergeCell ref="G4:G6"/>
    <mergeCell ref="J4:J6"/>
    <mergeCell ref="K4:K6"/>
    <mergeCell ref="L4:L6"/>
    <mergeCell ref="M4:M6"/>
    <mergeCell ref="I4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37">
    <tabColor theme="9" tint="-0.249977111117893"/>
  </sheetPr>
  <dimension ref="A1:M66"/>
  <sheetViews>
    <sheetView showGridLines="0" topLeftCell="A50" workbookViewId="0">
      <selection activeCell="B64" sqref="B64:F64"/>
    </sheetView>
  </sheetViews>
  <sheetFormatPr baseColWidth="10" defaultColWidth="0" defaultRowHeight="12" zeroHeight="1"/>
  <cols>
    <col min="1" max="2" width="11.54296875" style="9" customWidth="1"/>
    <col min="3" max="3" width="14.54296875" style="9" customWidth="1"/>
    <col min="4" max="4" width="11.54296875" style="9" customWidth="1"/>
    <col min="5" max="5" width="13.1796875" style="9" customWidth="1"/>
    <col min="6" max="7" width="11.54296875" style="9" customWidth="1"/>
    <col min="8" max="9" width="12.453125" style="9" bestFit="1" customWidth="1"/>
    <col min="10" max="13" width="11.54296875" style="9" customWidth="1"/>
    <col min="14" max="16384" width="11.54296875" style="9" hidden="1"/>
  </cols>
  <sheetData>
    <row r="1" spans="1:12"/>
    <row r="2" spans="1:12">
      <c r="A2" s="18"/>
      <c r="B2" s="89" t="s">
        <v>684</v>
      </c>
      <c r="C2" s="90"/>
      <c r="D2" s="18"/>
      <c r="E2" s="18"/>
      <c r="F2" s="18"/>
      <c r="G2" s="18"/>
      <c r="H2" s="18"/>
      <c r="I2" s="18"/>
      <c r="J2" s="18"/>
      <c r="K2" s="18"/>
      <c r="L2" s="18"/>
    </row>
    <row r="3" spans="1:12">
      <c r="A3" s="18"/>
      <c r="B3" s="21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>
      <c r="A4" s="18"/>
      <c r="B4" s="1092" t="s">
        <v>751</v>
      </c>
      <c r="C4" s="1093"/>
      <c r="D4" s="1093"/>
      <c r="E4" s="1093"/>
      <c r="F4" s="1093"/>
      <c r="G4" s="1093"/>
      <c r="H4" s="1093"/>
      <c r="I4" s="1093"/>
      <c r="J4" s="1093"/>
      <c r="K4" s="1093"/>
      <c r="L4" s="1094"/>
    </row>
    <row r="5" spans="1:12">
      <c r="A5" s="18"/>
      <c r="B5" s="1048" t="s">
        <v>753</v>
      </c>
      <c r="C5" s="1048" t="s">
        <v>754</v>
      </c>
      <c r="D5" s="1048" t="s">
        <v>755</v>
      </c>
      <c r="E5" s="1048" t="s">
        <v>756</v>
      </c>
      <c r="F5" s="1048" t="s">
        <v>387</v>
      </c>
      <c r="G5" s="1089" t="s">
        <v>295</v>
      </c>
      <c r="H5" s="1089"/>
      <c r="I5" s="1089"/>
      <c r="J5" s="1048" t="s">
        <v>296</v>
      </c>
      <c r="K5" s="1048" t="s">
        <v>388</v>
      </c>
      <c r="L5" s="1048" t="s">
        <v>298</v>
      </c>
    </row>
    <row r="6" spans="1:12" ht="36">
      <c r="A6" s="18"/>
      <c r="B6" s="1049"/>
      <c r="C6" s="1049"/>
      <c r="D6" s="1049"/>
      <c r="E6" s="1049"/>
      <c r="F6" s="1049"/>
      <c r="G6" s="91" t="s">
        <v>218</v>
      </c>
      <c r="H6" s="91" t="s">
        <v>289</v>
      </c>
      <c r="I6" s="91" t="s">
        <v>210</v>
      </c>
      <c r="J6" s="1049"/>
      <c r="K6" s="1049"/>
      <c r="L6" s="1049"/>
    </row>
    <row r="7" spans="1:12">
      <c r="A7" s="18"/>
      <c r="B7" s="1050"/>
      <c r="C7" s="1050"/>
      <c r="D7" s="1050"/>
      <c r="E7" s="1050"/>
      <c r="F7" s="1050"/>
      <c r="G7" s="92" t="s">
        <v>72</v>
      </c>
      <c r="H7" s="92" t="s">
        <v>72</v>
      </c>
      <c r="I7" s="92" t="s">
        <v>72</v>
      </c>
      <c r="J7" s="1050"/>
      <c r="K7" s="92" t="s">
        <v>299</v>
      </c>
      <c r="L7" s="92" t="s">
        <v>299</v>
      </c>
    </row>
    <row r="8" spans="1:12">
      <c r="A8" s="18">
        <v>1</v>
      </c>
      <c r="B8" s="259" t="s">
        <v>383</v>
      </c>
      <c r="C8" s="258" t="s">
        <v>726</v>
      </c>
      <c r="D8" s="259" t="s">
        <v>724</v>
      </c>
      <c r="E8" s="258" t="s">
        <v>757</v>
      </c>
      <c r="F8" s="259" t="s">
        <v>207</v>
      </c>
      <c r="G8" s="260">
        <v>4592360</v>
      </c>
      <c r="H8" s="260">
        <v>4424891</v>
      </c>
      <c r="I8" s="260">
        <v>9017251</v>
      </c>
      <c r="J8" s="258" t="s">
        <v>389</v>
      </c>
      <c r="K8" s="261">
        <v>6.25E-2</v>
      </c>
      <c r="L8" s="261">
        <v>6.25E-2</v>
      </c>
    </row>
    <row r="9" spans="1:12">
      <c r="A9" s="18">
        <v>2</v>
      </c>
      <c r="B9" s="263" t="s">
        <v>383</v>
      </c>
      <c r="C9" s="262" t="s">
        <v>726</v>
      </c>
      <c r="D9" s="263" t="s">
        <v>724</v>
      </c>
      <c r="E9" s="262" t="s">
        <v>758</v>
      </c>
      <c r="F9" s="263" t="s">
        <v>207</v>
      </c>
      <c r="G9" s="264">
        <v>624097</v>
      </c>
      <c r="H9" s="264">
        <v>0</v>
      </c>
      <c r="I9" s="264">
        <v>624097</v>
      </c>
      <c r="J9" s="262" t="s">
        <v>384</v>
      </c>
      <c r="K9" s="265">
        <v>7.5178271561061077E-2</v>
      </c>
      <c r="L9" s="265">
        <v>7.3799999999999991E-2</v>
      </c>
    </row>
    <row r="10" spans="1:12" hidden="1">
      <c r="A10" s="18">
        <v>3</v>
      </c>
      <c r="B10" s="263" t="s">
        <v>383</v>
      </c>
      <c r="C10" s="262" t="s">
        <v>726</v>
      </c>
      <c r="D10" s="263" t="s">
        <v>724</v>
      </c>
      <c r="E10" s="262" t="s">
        <v>757</v>
      </c>
      <c r="F10" s="263" t="s">
        <v>207</v>
      </c>
      <c r="G10" s="264">
        <v>0</v>
      </c>
      <c r="H10" s="264">
        <v>0</v>
      </c>
      <c r="I10" s="264">
        <v>0</v>
      </c>
      <c r="J10" s="262"/>
      <c r="K10" s="265"/>
      <c r="L10" s="265"/>
    </row>
    <row r="11" spans="1:12">
      <c r="A11" s="18">
        <v>4</v>
      </c>
      <c r="B11" s="263" t="s">
        <v>383</v>
      </c>
      <c r="C11" s="262" t="s">
        <v>726</v>
      </c>
      <c r="D11" s="263" t="s">
        <v>724</v>
      </c>
      <c r="E11" s="262" t="s">
        <v>762</v>
      </c>
      <c r="F11" s="263" t="s">
        <v>207</v>
      </c>
      <c r="G11" s="264">
        <v>0</v>
      </c>
      <c r="H11" s="264">
        <v>32932339</v>
      </c>
      <c r="I11" s="264">
        <v>32932339</v>
      </c>
      <c r="J11" s="262" t="s">
        <v>384</v>
      </c>
      <c r="K11" s="265">
        <v>6.1967664986681825E-2</v>
      </c>
      <c r="L11" s="265">
        <v>6.0600000000000001E-2</v>
      </c>
    </row>
    <row r="12" spans="1:12">
      <c r="A12" s="18">
        <v>5</v>
      </c>
      <c r="B12" s="263" t="s">
        <v>383</v>
      </c>
      <c r="C12" s="262" t="s">
        <v>726</v>
      </c>
      <c r="D12" s="263" t="s">
        <v>724</v>
      </c>
      <c r="E12" s="262" t="s">
        <v>390</v>
      </c>
      <c r="F12" s="263" t="s">
        <v>207</v>
      </c>
      <c r="G12" s="264">
        <v>828883</v>
      </c>
      <c r="H12" s="264">
        <v>0</v>
      </c>
      <c r="I12" s="264">
        <v>828883</v>
      </c>
      <c r="J12" s="262" t="s">
        <v>384</v>
      </c>
      <c r="K12" s="265">
        <v>7.0615058616349646E-2</v>
      </c>
      <c r="L12" s="265">
        <v>6.88E-2</v>
      </c>
    </row>
    <row r="13" spans="1:12">
      <c r="A13" s="18">
        <v>6</v>
      </c>
      <c r="B13" s="263" t="s">
        <v>383</v>
      </c>
      <c r="C13" s="262" t="s">
        <v>726</v>
      </c>
      <c r="D13" s="263" t="s">
        <v>724</v>
      </c>
      <c r="E13" s="262" t="s">
        <v>763</v>
      </c>
      <c r="F13" s="263" t="s">
        <v>207</v>
      </c>
      <c r="G13" s="644">
        <v>0</v>
      </c>
      <c r="H13" s="644">
        <v>267333</v>
      </c>
      <c r="I13" s="264">
        <v>267333</v>
      </c>
      <c r="J13" s="262" t="s">
        <v>389</v>
      </c>
      <c r="K13" s="265">
        <v>9.0576082122297841E-2</v>
      </c>
      <c r="L13" s="265">
        <v>8.7999999999999995E-2</v>
      </c>
    </row>
    <row r="14" spans="1:12">
      <c r="A14" s="18">
        <v>7</v>
      </c>
      <c r="B14" s="263" t="s">
        <v>383</v>
      </c>
      <c r="C14" s="262" t="s">
        <v>726</v>
      </c>
      <c r="D14" s="263" t="s">
        <v>724</v>
      </c>
      <c r="E14" s="262" t="s">
        <v>759</v>
      </c>
      <c r="F14" s="263" t="s">
        <v>207</v>
      </c>
      <c r="G14" s="264">
        <v>849120</v>
      </c>
      <c r="H14" s="264">
        <v>0</v>
      </c>
      <c r="I14" s="264">
        <v>849120</v>
      </c>
      <c r="J14" s="262" t="s">
        <v>389</v>
      </c>
      <c r="K14" s="265">
        <v>7.724934729254862E-2</v>
      </c>
      <c r="L14" s="265">
        <v>7.3199999999999987E-2</v>
      </c>
    </row>
    <row r="15" spans="1:12">
      <c r="A15" s="18">
        <v>8</v>
      </c>
      <c r="B15" s="267" t="s">
        <v>203</v>
      </c>
      <c r="C15" s="266" t="s">
        <v>727</v>
      </c>
      <c r="D15" s="267" t="s">
        <v>724</v>
      </c>
      <c r="E15" s="266" t="s">
        <v>390</v>
      </c>
      <c r="F15" s="267" t="s">
        <v>207</v>
      </c>
      <c r="G15" s="268">
        <v>458578</v>
      </c>
      <c r="H15" s="268">
        <v>5000000</v>
      </c>
      <c r="I15" s="268">
        <v>5458578</v>
      </c>
      <c r="J15" s="266" t="s">
        <v>389</v>
      </c>
      <c r="K15" s="269">
        <v>7.3700000000000002E-2</v>
      </c>
      <c r="L15" s="269">
        <v>7.3700000000000002E-2</v>
      </c>
    </row>
    <row r="16" spans="1:12">
      <c r="A16" s="18"/>
      <c r="B16" s="443" t="s">
        <v>210</v>
      </c>
      <c r="C16" s="443"/>
      <c r="D16" s="443"/>
      <c r="E16" s="443"/>
      <c r="F16" s="443"/>
      <c r="G16" s="444">
        <v>7353038</v>
      </c>
      <c r="H16" s="444">
        <v>42624563</v>
      </c>
      <c r="I16" s="444">
        <v>49977601</v>
      </c>
      <c r="J16" s="443"/>
      <c r="K16" s="443"/>
      <c r="L16" s="443"/>
    </row>
    <row r="17" spans="1:12" ht="6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1:12">
      <c r="A18" s="18"/>
      <c r="B18" s="1092" t="s">
        <v>391</v>
      </c>
      <c r="C18" s="1093"/>
      <c r="D18" s="1093"/>
      <c r="E18" s="1093"/>
      <c r="F18" s="1093"/>
      <c r="G18" s="1093"/>
      <c r="H18" s="1093"/>
      <c r="I18" s="1093"/>
      <c r="J18" s="1093"/>
      <c r="K18" s="1093"/>
      <c r="L18" s="1094"/>
    </row>
    <row r="19" spans="1:12" ht="12" customHeight="1">
      <c r="A19" s="18"/>
      <c r="B19" s="1048" t="s">
        <v>753</v>
      </c>
      <c r="C19" s="1048" t="s">
        <v>754</v>
      </c>
      <c r="D19" s="1048" t="s">
        <v>755</v>
      </c>
      <c r="E19" s="1048" t="s">
        <v>756</v>
      </c>
      <c r="F19" s="1048" t="s">
        <v>387</v>
      </c>
      <c r="G19" s="1089" t="s">
        <v>295</v>
      </c>
      <c r="H19" s="1089"/>
      <c r="I19" s="1089"/>
      <c r="J19" s="1048" t="s">
        <v>296</v>
      </c>
      <c r="K19" s="1048" t="s">
        <v>388</v>
      </c>
      <c r="L19" s="1048" t="s">
        <v>298</v>
      </c>
    </row>
    <row r="20" spans="1:12" ht="36">
      <c r="A20" s="18"/>
      <c r="B20" s="1049"/>
      <c r="C20" s="1049"/>
      <c r="D20" s="1049"/>
      <c r="E20" s="1049"/>
      <c r="F20" s="1049"/>
      <c r="G20" s="91" t="s">
        <v>218</v>
      </c>
      <c r="H20" s="91" t="s">
        <v>289</v>
      </c>
      <c r="I20" s="91" t="s">
        <v>210</v>
      </c>
      <c r="J20" s="1049"/>
      <c r="K20" s="1049"/>
      <c r="L20" s="1049"/>
    </row>
    <row r="21" spans="1:12">
      <c r="A21" s="18"/>
      <c r="B21" s="1050"/>
      <c r="C21" s="1050"/>
      <c r="D21" s="1050"/>
      <c r="E21" s="1050"/>
      <c r="F21" s="1050"/>
      <c r="G21" s="92" t="s">
        <v>72</v>
      </c>
      <c r="H21" s="92" t="s">
        <v>72</v>
      </c>
      <c r="I21" s="92" t="s">
        <v>72</v>
      </c>
      <c r="J21" s="1050"/>
      <c r="K21" s="92" t="s">
        <v>299</v>
      </c>
      <c r="L21" s="92" t="s">
        <v>299</v>
      </c>
    </row>
    <row r="22" spans="1:12">
      <c r="A22" s="18">
        <v>1</v>
      </c>
      <c r="B22" s="259" t="s">
        <v>383</v>
      </c>
      <c r="C22" s="258" t="s">
        <v>726</v>
      </c>
      <c r="D22" s="259" t="s">
        <v>724</v>
      </c>
      <c r="E22" s="258" t="s">
        <v>757</v>
      </c>
      <c r="F22" s="259" t="s">
        <v>207</v>
      </c>
      <c r="G22" s="260">
        <v>4592360</v>
      </c>
      <c r="H22" s="260">
        <v>4424891</v>
      </c>
      <c r="I22" s="260">
        <v>9017251</v>
      </c>
      <c r="J22" s="258" t="s">
        <v>389</v>
      </c>
      <c r="K22" s="261">
        <v>6.25E-2</v>
      </c>
      <c r="L22" s="261">
        <v>6.25E-2</v>
      </c>
    </row>
    <row r="23" spans="1:12">
      <c r="A23" s="18">
        <v>2</v>
      </c>
      <c r="B23" s="263" t="s">
        <v>383</v>
      </c>
      <c r="C23" s="262" t="s">
        <v>726</v>
      </c>
      <c r="D23" s="263" t="s">
        <v>724</v>
      </c>
      <c r="E23" s="262" t="s">
        <v>758</v>
      </c>
      <c r="F23" s="263" t="s">
        <v>207</v>
      </c>
      <c r="G23" s="264">
        <v>639967</v>
      </c>
      <c r="H23" s="264">
        <v>0</v>
      </c>
      <c r="I23" s="264">
        <v>639967</v>
      </c>
      <c r="J23" s="262" t="s">
        <v>384</v>
      </c>
      <c r="K23" s="265">
        <v>7.5178271561061077E-2</v>
      </c>
      <c r="L23" s="265">
        <v>7.3799999999999991E-2</v>
      </c>
    </row>
    <row r="24" spans="1:12" hidden="1">
      <c r="A24" s="18">
        <v>3</v>
      </c>
      <c r="B24" s="263" t="s">
        <v>383</v>
      </c>
      <c r="C24" s="262" t="s">
        <v>726</v>
      </c>
      <c r="D24" s="263" t="s">
        <v>724</v>
      </c>
      <c r="E24" s="262" t="s">
        <v>757</v>
      </c>
      <c r="F24" s="263" t="s">
        <v>207</v>
      </c>
      <c r="G24" s="264">
        <v>0</v>
      </c>
      <c r="H24" s="264">
        <v>0</v>
      </c>
      <c r="I24" s="264">
        <v>0</v>
      </c>
      <c r="J24" s="262"/>
      <c r="K24" s="265"/>
      <c r="L24" s="265"/>
    </row>
    <row r="25" spans="1:12">
      <c r="A25" s="18">
        <v>4</v>
      </c>
      <c r="B25" s="263" t="s">
        <v>383</v>
      </c>
      <c r="C25" s="262" t="s">
        <v>726</v>
      </c>
      <c r="D25" s="263" t="s">
        <v>724</v>
      </c>
      <c r="E25" s="262" t="s">
        <v>762</v>
      </c>
      <c r="F25" s="263" t="s">
        <v>207</v>
      </c>
      <c r="G25" s="264">
        <v>0</v>
      </c>
      <c r="H25" s="264">
        <v>32998768</v>
      </c>
      <c r="I25" s="264">
        <v>32998768</v>
      </c>
      <c r="J25" s="262" t="s">
        <v>384</v>
      </c>
      <c r="K25" s="265">
        <v>6.1967664986681825E-2</v>
      </c>
      <c r="L25" s="265">
        <v>6.0600000000000001E-2</v>
      </c>
    </row>
    <row r="26" spans="1:12">
      <c r="A26" s="18">
        <v>5</v>
      </c>
      <c r="B26" s="263" t="s">
        <v>383</v>
      </c>
      <c r="C26" s="262" t="s">
        <v>726</v>
      </c>
      <c r="D26" s="263" t="s">
        <v>724</v>
      </c>
      <c r="E26" s="262" t="s">
        <v>390</v>
      </c>
      <c r="F26" s="263" t="s">
        <v>207</v>
      </c>
      <c r="G26" s="264">
        <v>900133</v>
      </c>
      <c r="H26" s="264">
        <v>0</v>
      </c>
      <c r="I26" s="264">
        <v>900133</v>
      </c>
      <c r="J26" s="262" t="s">
        <v>384</v>
      </c>
      <c r="K26" s="265">
        <v>7.0615058616349646E-2</v>
      </c>
      <c r="L26" s="265">
        <v>6.88E-2</v>
      </c>
    </row>
    <row r="27" spans="1:12">
      <c r="A27" s="18">
        <v>6</v>
      </c>
      <c r="B27" s="263" t="s">
        <v>383</v>
      </c>
      <c r="C27" s="262" t="s">
        <v>726</v>
      </c>
      <c r="D27" s="263" t="s">
        <v>724</v>
      </c>
      <c r="E27" s="262" t="s">
        <v>763</v>
      </c>
      <c r="F27" s="263" t="s">
        <v>207</v>
      </c>
      <c r="G27" s="264">
        <v>0</v>
      </c>
      <c r="H27" s="264">
        <v>315333</v>
      </c>
      <c r="I27" s="264">
        <v>315333</v>
      </c>
      <c r="J27" s="262" t="s">
        <v>389</v>
      </c>
      <c r="K27" s="265">
        <v>9.0576082122297841E-2</v>
      </c>
      <c r="L27" s="265">
        <v>8.7999999999999995E-2</v>
      </c>
    </row>
    <row r="28" spans="1:12">
      <c r="A28" s="18">
        <v>7</v>
      </c>
      <c r="B28" s="263" t="s">
        <v>383</v>
      </c>
      <c r="C28" s="262" t="s">
        <v>726</v>
      </c>
      <c r="D28" s="263" t="s">
        <v>724</v>
      </c>
      <c r="E28" s="262" t="s">
        <v>759</v>
      </c>
      <c r="F28" s="263" t="s">
        <v>207</v>
      </c>
      <c r="G28" s="264">
        <v>927200</v>
      </c>
      <c r="H28" s="264">
        <v>0</v>
      </c>
      <c r="I28" s="264">
        <v>927200</v>
      </c>
      <c r="J28" s="262" t="s">
        <v>389</v>
      </c>
      <c r="K28" s="265">
        <v>7.724934729254862E-2</v>
      </c>
      <c r="L28" s="265">
        <v>7.3199999999999987E-2</v>
      </c>
    </row>
    <row r="29" spans="1:12">
      <c r="A29" s="18">
        <v>8</v>
      </c>
      <c r="B29" s="267" t="s">
        <v>203</v>
      </c>
      <c r="C29" s="266" t="s">
        <v>727</v>
      </c>
      <c r="D29" s="267" t="s">
        <v>724</v>
      </c>
      <c r="E29" s="266" t="s">
        <v>390</v>
      </c>
      <c r="F29" s="267" t="s">
        <v>207</v>
      </c>
      <c r="G29" s="268">
        <v>458578</v>
      </c>
      <c r="H29" s="268">
        <v>5000000</v>
      </c>
      <c r="I29" s="268">
        <v>5458578</v>
      </c>
      <c r="J29" s="266" t="s">
        <v>389</v>
      </c>
      <c r="K29" s="269">
        <v>7.3700000000000002E-2</v>
      </c>
      <c r="L29" s="269">
        <v>7.3700000000000002E-2</v>
      </c>
    </row>
    <row r="30" spans="1:12">
      <c r="A30" s="18"/>
      <c r="B30" s="443" t="s">
        <v>210</v>
      </c>
      <c r="C30" s="443"/>
      <c r="D30" s="443"/>
      <c r="E30" s="443"/>
      <c r="F30" s="443"/>
      <c r="G30" s="444">
        <v>7518238</v>
      </c>
      <c r="H30" s="444">
        <v>42738992</v>
      </c>
      <c r="I30" s="444">
        <v>50257230</v>
      </c>
      <c r="J30" s="443"/>
      <c r="K30" s="443"/>
      <c r="L30" s="443"/>
    </row>
    <row r="31" spans="1:1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</row>
    <row r="32" spans="1:12">
      <c r="A32" s="18"/>
      <c r="B32" s="18"/>
      <c r="C32" s="18"/>
      <c r="D32" s="18"/>
      <c r="E32" s="18"/>
      <c r="F32" s="18"/>
      <c r="G32" s="18"/>
      <c r="H32" s="18"/>
      <c r="I32" s="112"/>
      <c r="J32" s="112"/>
      <c r="K32" s="18"/>
      <c r="L32" s="18"/>
    </row>
    <row r="33" spans="1:12">
      <c r="A33" s="18"/>
      <c r="B33" s="89" t="s">
        <v>292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 ht="12.5" thickBot="1">
      <c r="A34" s="18"/>
      <c r="B34" s="21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>
      <c r="A35" s="18"/>
      <c r="B35" s="1083" t="s">
        <v>752</v>
      </c>
      <c r="C35" s="1084"/>
      <c r="D35" s="1084"/>
      <c r="E35" s="1084"/>
      <c r="F35" s="1084"/>
      <c r="G35" s="1084"/>
      <c r="H35" s="1084"/>
      <c r="I35" s="1084"/>
      <c r="J35" s="1084"/>
      <c r="K35" s="1084"/>
      <c r="L35" s="1085"/>
    </row>
    <row r="36" spans="1:12">
      <c r="A36" s="18"/>
      <c r="B36" s="1086" t="s">
        <v>753</v>
      </c>
      <c r="C36" s="1048" t="s">
        <v>754</v>
      </c>
      <c r="D36" s="1048" t="s">
        <v>755</v>
      </c>
      <c r="E36" s="1048" t="s">
        <v>756</v>
      </c>
      <c r="F36" s="1048" t="s">
        <v>387</v>
      </c>
      <c r="G36" s="1089" t="s">
        <v>295</v>
      </c>
      <c r="H36" s="1089"/>
      <c r="I36" s="1089"/>
      <c r="J36" s="1048" t="s">
        <v>296</v>
      </c>
      <c r="K36" s="1048" t="s">
        <v>388</v>
      </c>
      <c r="L36" s="1090" t="s">
        <v>298</v>
      </c>
    </row>
    <row r="37" spans="1:12" ht="36">
      <c r="A37" s="18"/>
      <c r="B37" s="1087"/>
      <c r="C37" s="1049"/>
      <c r="D37" s="1049"/>
      <c r="E37" s="1049"/>
      <c r="F37" s="1049"/>
      <c r="G37" s="91" t="s">
        <v>218</v>
      </c>
      <c r="H37" s="91" t="s">
        <v>289</v>
      </c>
      <c r="I37" s="91" t="s">
        <v>210</v>
      </c>
      <c r="J37" s="1049"/>
      <c r="K37" s="1049"/>
      <c r="L37" s="1091"/>
    </row>
    <row r="38" spans="1:12">
      <c r="A38" s="18"/>
      <c r="B38" s="1087"/>
      <c r="C38" s="1049"/>
      <c r="D38" s="1049"/>
      <c r="E38" s="1049"/>
      <c r="F38" s="1049"/>
      <c r="G38" s="98" t="s">
        <v>72</v>
      </c>
      <c r="H38" s="98" t="s">
        <v>72</v>
      </c>
      <c r="I38" s="98" t="s">
        <v>72</v>
      </c>
      <c r="J38" s="1049"/>
      <c r="K38" s="98" t="s">
        <v>299</v>
      </c>
      <c r="L38" s="99" t="s">
        <v>299</v>
      </c>
    </row>
    <row r="39" spans="1:12">
      <c r="A39" s="18">
        <v>1</v>
      </c>
      <c r="B39" s="259" t="s">
        <v>383</v>
      </c>
      <c r="C39" s="258" t="s">
        <v>726</v>
      </c>
      <c r="D39" s="259" t="s">
        <v>724</v>
      </c>
      <c r="E39" s="258" t="s">
        <v>757</v>
      </c>
      <c r="F39" s="259" t="s">
        <v>207</v>
      </c>
      <c r="G39" s="643">
        <v>0</v>
      </c>
      <c r="H39" s="643">
        <v>8908389</v>
      </c>
      <c r="I39" s="643">
        <v>8908389</v>
      </c>
      <c r="J39" s="258" t="s">
        <v>389</v>
      </c>
      <c r="K39" s="261">
        <v>8.8300000000000003E-2</v>
      </c>
      <c r="L39" s="261">
        <v>8.8300000000000003E-2</v>
      </c>
    </row>
    <row r="40" spans="1:12">
      <c r="A40" s="18">
        <v>2</v>
      </c>
      <c r="B40" s="263" t="s">
        <v>383</v>
      </c>
      <c r="C40" s="262" t="s">
        <v>726</v>
      </c>
      <c r="D40" s="263" t="s">
        <v>724</v>
      </c>
      <c r="E40" s="262" t="s">
        <v>758</v>
      </c>
      <c r="F40" s="263" t="s">
        <v>207</v>
      </c>
      <c r="G40" s="644">
        <v>0</v>
      </c>
      <c r="H40" s="644">
        <v>362578</v>
      </c>
      <c r="I40" s="644">
        <v>362578</v>
      </c>
      <c r="J40" s="262" t="s">
        <v>384</v>
      </c>
      <c r="K40" s="265">
        <v>0.10325123686237062</v>
      </c>
      <c r="L40" s="265">
        <v>0.10099999999999999</v>
      </c>
    </row>
    <row r="41" spans="1:12">
      <c r="A41" s="18">
        <v>3</v>
      </c>
      <c r="B41" s="263" t="s">
        <v>383</v>
      </c>
      <c r="C41" s="262" t="s">
        <v>726</v>
      </c>
      <c r="D41" s="263" t="s">
        <v>724</v>
      </c>
      <c r="E41" s="262" t="s">
        <v>757</v>
      </c>
      <c r="F41" s="263" t="s">
        <v>207</v>
      </c>
      <c r="G41" s="644">
        <v>105636</v>
      </c>
      <c r="H41" s="644">
        <v>28000000</v>
      </c>
      <c r="I41" s="644">
        <v>28105636</v>
      </c>
      <c r="J41" s="262" t="s">
        <v>384</v>
      </c>
      <c r="K41" s="265">
        <v>1.9600673674656566E-2</v>
      </c>
      <c r="L41" s="265">
        <v>1.9E-2</v>
      </c>
    </row>
    <row r="42" spans="1:12">
      <c r="A42" s="18">
        <v>4</v>
      </c>
      <c r="B42" s="263" t="s">
        <v>383</v>
      </c>
      <c r="C42" s="262" t="s">
        <v>726</v>
      </c>
      <c r="D42" s="263" t="s">
        <v>724</v>
      </c>
      <c r="E42" s="262" t="s">
        <v>764</v>
      </c>
      <c r="F42" s="263" t="s">
        <v>207</v>
      </c>
      <c r="G42" s="644">
        <v>0</v>
      </c>
      <c r="H42" s="644">
        <v>20002333</v>
      </c>
      <c r="I42" s="644">
        <v>20002333</v>
      </c>
      <c r="J42" s="262" t="s">
        <v>384</v>
      </c>
      <c r="K42" s="265">
        <v>2.1000000000000001E-2</v>
      </c>
      <c r="L42" s="265">
        <v>2.1000000000000001E-2</v>
      </c>
    </row>
    <row r="43" spans="1:12">
      <c r="A43" s="18">
        <v>5</v>
      </c>
      <c r="B43" s="263" t="s">
        <v>383</v>
      </c>
      <c r="C43" s="262" t="s">
        <v>726</v>
      </c>
      <c r="D43" s="263" t="s">
        <v>724</v>
      </c>
      <c r="E43" s="262" t="s">
        <v>760</v>
      </c>
      <c r="F43" s="263" t="s">
        <v>207</v>
      </c>
      <c r="G43" s="644">
        <v>113765</v>
      </c>
      <c r="H43" s="644">
        <v>22000000</v>
      </c>
      <c r="I43" s="644">
        <v>22113765</v>
      </c>
      <c r="J43" s="262" t="s">
        <v>384</v>
      </c>
      <c r="K43" s="265">
        <v>1.9E-2</v>
      </c>
      <c r="L43" s="265">
        <v>1.9E-2</v>
      </c>
    </row>
    <row r="44" spans="1:12">
      <c r="A44" s="18">
        <v>7</v>
      </c>
      <c r="B44" s="263" t="s">
        <v>383</v>
      </c>
      <c r="C44" s="262" t="s">
        <v>726</v>
      </c>
      <c r="D44" s="263" t="s">
        <v>724</v>
      </c>
      <c r="E44" s="262" t="s">
        <v>762</v>
      </c>
      <c r="F44" s="263" t="s">
        <v>207</v>
      </c>
      <c r="G44" s="264">
        <v>1021576</v>
      </c>
      <c r="H44" s="264">
        <v>0</v>
      </c>
      <c r="I44" s="264">
        <v>1021576</v>
      </c>
      <c r="J44" s="262" t="s">
        <v>384</v>
      </c>
      <c r="K44" s="265">
        <v>9.7685809352384023E-2</v>
      </c>
      <c r="L44" s="265">
        <v>9.5299999999999996E-2</v>
      </c>
    </row>
    <row r="45" spans="1:12">
      <c r="A45" s="18">
        <v>8</v>
      </c>
      <c r="B45" s="263" t="s">
        <v>383</v>
      </c>
      <c r="C45" s="262" t="s">
        <v>726</v>
      </c>
      <c r="D45" s="263" t="s">
        <v>724</v>
      </c>
      <c r="E45" s="262" t="s">
        <v>761</v>
      </c>
      <c r="F45" s="263" t="s">
        <v>207</v>
      </c>
      <c r="G45" s="264">
        <v>58897</v>
      </c>
      <c r="H45" s="264">
        <v>25000000</v>
      </c>
      <c r="I45" s="264">
        <v>25058897</v>
      </c>
      <c r="J45" s="262" t="s">
        <v>384</v>
      </c>
      <c r="K45" s="265">
        <v>1.5396290650918854E-2</v>
      </c>
      <c r="L45" s="265">
        <v>1.4999999999999999E-2</v>
      </c>
    </row>
    <row r="46" spans="1:12">
      <c r="A46" s="18">
        <v>9</v>
      </c>
      <c r="B46" s="263" t="s">
        <v>383</v>
      </c>
      <c r="C46" s="262" t="s">
        <v>726</v>
      </c>
      <c r="D46" s="263" t="s">
        <v>724</v>
      </c>
      <c r="E46" s="262" t="s">
        <v>390</v>
      </c>
      <c r="F46" s="263" t="s">
        <v>207</v>
      </c>
      <c r="G46" s="264">
        <v>0</v>
      </c>
      <c r="H46" s="264">
        <v>452350</v>
      </c>
      <c r="I46" s="264">
        <v>452350</v>
      </c>
      <c r="J46" s="262" t="s">
        <v>384</v>
      </c>
      <c r="K46" s="265">
        <v>9.8008018152835774E-2</v>
      </c>
      <c r="L46" s="265">
        <v>9.5200000000000007E-2</v>
      </c>
    </row>
    <row r="47" spans="1:12">
      <c r="A47" s="18">
        <v>10</v>
      </c>
      <c r="B47" s="263" t="s">
        <v>383</v>
      </c>
      <c r="C47" s="262" t="s">
        <v>726</v>
      </c>
      <c r="D47" s="263" t="s">
        <v>724</v>
      </c>
      <c r="E47" s="262" t="s">
        <v>763</v>
      </c>
      <c r="F47" s="263" t="s">
        <v>207</v>
      </c>
      <c r="G47" s="264">
        <v>949333</v>
      </c>
      <c r="H47" s="264">
        <v>0</v>
      </c>
      <c r="I47" s="264">
        <v>949333</v>
      </c>
      <c r="J47" s="262" t="s">
        <v>389</v>
      </c>
      <c r="K47" s="265">
        <v>9.0881019198399304E-2</v>
      </c>
      <c r="L47" s="265">
        <v>8.7999999999999995E-2</v>
      </c>
    </row>
    <row r="48" spans="1:12">
      <c r="A48" s="18">
        <v>13</v>
      </c>
      <c r="B48" s="267" t="s">
        <v>203</v>
      </c>
      <c r="C48" s="266" t="s">
        <v>727</v>
      </c>
      <c r="D48" s="267" t="s">
        <v>724</v>
      </c>
      <c r="E48" s="266" t="s">
        <v>390</v>
      </c>
      <c r="F48" s="267" t="s">
        <v>207</v>
      </c>
      <c r="G48" s="268">
        <v>0</v>
      </c>
      <c r="H48" s="268">
        <v>109000</v>
      </c>
      <c r="I48" s="268">
        <v>109000</v>
      </c>
      <c r="J48" s="266" t="s">
        <v>389</v>
      </c>
      <c r="K48" s="269">
        <v>9.8099999999999993E-2</v>
      </c>
      <c r="L48" s="269">
        <v>9.8099999999999993E-2</v>
      </c>
    </row>
    <row r="49" spans="1:12" ht="12.5" thickBot="1">
      <c r="A49" s="18"/>
      <c r="B49" s="94" t="s">
        <v>210</v>
      </c>
      <c r="C49" s="95"/>
      <c r="D49" s="95"/>
      <c r="E49" s="95"/>
      <c r="F49" s="95"/>
      <c r="G49" s="190">
        <v>2249207</v>
      </c>
      <c r="H49" s="190">
        <v>104834650</v>
      </c>
      <c r="I49" s="190">
        <v>107083857</v>
      </c>
      <c r="J49" s="95"/>
      <c r="K49" s="95"/>
      <c r="L49" s="97"/>
    </row>
    <row r="50" spans="1:12" ht="12.5" thickBo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>
      <c r="A51" s="18"/>
      <c r="B51" s="1083" t="s">
        <v>664</v>
      </c>
      <c r="C51" s="1084"/>
      <c r="D51" s="1084"/>
      <c r="E51" s="1084"/>
      <c r="F51" s="1084"/>
      <c r="G51" s="1084"/>
      <c r="H51" s="1084"/>
      <c r="I51" s="1084"/>
      <c r="J51" s="1084"/>
      <c r="K51" s="1084"/>
      <c r="L51" s="1085"/>
    </row>
    <row r="52" spans="1:12">
      <c r="A52" s="18"/>
      <c r="B52" s="1086" t="s">
        <v>753</v>
      </c>
      <c r="C52" s="1048" t="s">
        <v>754</v>
      </c>
      <c r="D52" s="1048" t="s">
        <v>755</v>
      </c>
      <c r="E52" s="1048" t="s">
        <v>756</v>
      </c>
      <c r="F52" s="1048" t="s">
        <v>387</v>
      </c>
      <c r="G52" s="1089" t="s">
        <v>295</v>
      </c>
      <c r="H52" s="1089"/>
      <c r="I52" s="1089"/>
      <c r="J52" s="1048" t="s">
        <v>296</v>
      </c>
      <c r="K52" s="1048" t="s">
        <v>388</v>
      </c>
      <c r="L52" s="1090" t="s">
        <v>298</v>
      </c>
    </row>
    <row r="53" spans="1:12" ht="36">
      <c r="A53" s="18"/>
      <c r="B53" s="1087"/>
      <c r="C53" s="1049"/>
      <c r="D53" s="1049"/>
      <c r="E53" s="1049"/>
      <c r="F53" s="1049"/>
      <c r="G53" s="91" t="s">
        <v>218</v>
      </c>
      <c r="H53" s="91" t="s">
        <v>289</v>
      </c>
      <c r="I53" s="91" t="s">
        <v>210</v>
      </c>
      <c r="J53" s="1049"/>
      <c r="K53" s="1049"/>
      <c r="L53" s="1091"/>
    </row>
    <row r="54" spans="1:12">
      <c r="A54" s="18"/>
      <c r="B54" s="1088"/>
      <c r="C54" s="1050"/>
      <c r="D54" s="1050"/>
      <c r="E54" s="1050"/>
      <c r="F54" s="1050"/>
      <c r="G54" s="92" t="s">
        <v>72</v>
      </c>
      <c r="H54" s="92" t="s">
        <v>72</v>
      </c>
      <c r="I54" s="92" t="s">
        <v>72</v>
      </c>
      <c r="J54" s="1050"/>
      <c r="K54" s="92" t="s">
        <v>299</v>
      </c>
      <c r="L54" s="93" t="s">
        <v>299</v>
      </c>
    </row>
    <row r="55" spans="1:12">
      <c r="A55" s="18">
        <v>1</v>
      </c>
      <c r="B55" s="259" t="s">
        <v>383</v>
      </c>
      <c r="C55" s="258" t="s">
        <v>726</v>
      </c>
      <c r="D55" s="259" t="s">
        <v>724</v>
      </c>
      <c r="E55" s="258" t="s">
        <v>757</v>
      </c>
      <c r="F55" s="259" t="s">
        <v>207</v>
      </c>
      <c r="G55" s="643">
        <v>0</v>
      </c>
      <c r="H55" s="643">
        <v>8908389</v>
      </c>
      <c r="I55" s="643">
        <v>8908389</v>
      </c>
      <c r="J55" s="258" t="s">
        <v>389</v>
      </c>
      <c r="K55" s="261">
        <v>8.8300000000000003E-2</v>
      </c>
      <c r="L55" s="261">
        <v>8.8300000000000003E-2</v>
      </c>
    </row>
    <row r="56" spans="1:12">
      <c r="A56" s="18">
        <v>2</v>
      </c>
      <c r="B56" s="263" t="s">
        <v>383</v>
      </c>
      <c r="C56" s="262" t="s">
        <v>726</v>
      </c>
      <c r="D56" s="263" t="s">
        <v>724</v>
      </c>
      <c r="E56" s="262" t="s">
        <v>758</v>
      </c>
      <c r="F56" s="263" t="s">
        <v>207</v>
      </c>
      <c r="G56" s="644">
        <v>0</v>
      </c>
      <c r="H56" s="644">
        <v>378447</v>
      </c>
      <c r="I56" s="644">
        <v>378447</v>
      </c>
      <c r="J56" s="262" t="s">
        <v>384</v>
      </c>
      <c r="K56" s="265">
        <v>0.10325123686237062</v>
      </c>
      <c r="L56" s="265">
        <v>0.10099999999999999</v>
      </c>
    </row>
    <row r="57" spans="1:12">
      <c r="A57" s="18">
        <v>3</v>
      </c>
      <c r="B57" s="263" t="s">
        <v>383</v>
      </c>
      <c r="C57" s="262" t="s">
        <v>726</v>
      </c>
      <c r="D57" s="263" t="s">
        <v>724</v>
      </c>
      <c r="E57" s="262" t="s">
        <v>757</v>
      </c>
      <c r="F57" s="263" t="s">
        <v>207</v>
      </c>
      <c r="G57" s="644">
        <v>140448</v>
      </c>
      <c r="H57" s="644">
        <v>28000000</v>
      </c>
      <c r="I57" s="644">
        <v>28140448</v>
      </c>
      <c r="J57" s="262" t="s">
        <v>384</v>
      </c>
      <c r="K57" s="265">
        <v>1.9600673674656566E-2</v>
      </c>
      <c r="L57" s="265">
        <v>1.9E-2</v>
      </c>
    </row>
    <row r="58" spans="1:12">
      <c r="A58" s="18">
        <v>4</v>
      </c>
      <c r="B58" s="263" t="s">
        <v>383</v>
      </c>
      <c r="C58" s="262" t="s">
        <v>726</v>
      </c>
      <c r="D58" s="263" t="s">
        <v>724</v>
      </c>
      <c r="E58" s="262" t="s">
        <v>764</v>
      </c>
      <c r="F58" s="263" t="s">
        <v>207</v>
      </c>
      <c r="G58" s="644">
        <v>0</v>
      </c>
      <c r="H58" s="644">
        <v>20002333</v>
      </c>
      <c r="I58" s="644">
        <v>20002333</v>
      </c>
      <c r="J58" s="262" t="s">
        <v>384</v>
      </c>
      <c r="K58" s="265">
        <v>2.1000000000000001E-2</v>
      </c>
      <c r="L58" s="265">
        <v>2.1000000000000001E-2</v>
      </c>
    </row>
    <row r="59" spans="1:12">
      <c r="A59" s="18">
        <v>5</v>
      </c>
      <c r="B59" s="263" t="s">
        <v>383</v>
      </c>
      <c r="C59" s="262" t="s">
        <v>726</v>
      </c>
      <c r="D59" s="263" t="s">
        <v>724</v>
      </c>
      <c r="E59" s="262" t="s">
        <v>760</v>
      </c>
      <c r="F59" s="263" t="s">
        <v>207</v>
      </c>
      <c r="G59" s="644">
        <v>113765</v>
      </c>
      <c r="H59" s="644">
        <v>22000000</v>
      </c>
      <c r="I59" s="644">
        <v>22113765</v>
      </c>
      <c r="J59" s="262" t="s">
        <v>384</v>
      </c>
      <c r="K59" s="265">
        <v>1.9E-2</v>
      </c>
      <c r="L59" s="265">
        <v>1.9E-2</v>
      </c>
    </row>
    <row r="60" spans="1:12">
      <c r="A60" s="18">
        <v>7</v>
      </c>
      <c r="B60" s="263" t="s">
        <v>383</v>
      </c>
      <c r="C60" s="262" t="s">
        <v>726</v>
      </c>
      <c r="D60" s="263" t="s">
        <v>724</v>
      </c>
      <c r="E60" s="262" t="s">
        <v>762</v>
      </c>
      <c r="F60" s="263" t="s">
        <v>207</v>
      </c>
      <c r="G60" s="264">
        <v>1094044</v>
      </c>
      <c r="H60" s="264">
        <v>0</v>
      </c>
      <c r="I60" s="264">
        <v>1094044</v>
      </c>
      <c r="J60" s="262" t="s">
        <v>384</v>
      </c>
      <c r="K60" s="265">
        <v>9.7685809352384023E-2</v>
      </c>
      <c r="L60" s="265">
        <v>9.5299999999999996E-2</v>
      </c>
    </row>
    <row r="61" spans="1:12">
      <c r="A61" s="18">
        <v>8</v>
      </c>
      <c r="B61" s="263" t="s">
        <v>383</v>
      </c>
      <c r="C61" s="262" t="s">
        <v>726</v>
      </c>
      <c r="D61" s="263" t="s">
        <v>724</v>
      </c>
      <c r="E61" s="262" t="s">
        <v>761</v>
      </c>
      <c r="F61" s="263" t="s">
        <v>207</v>
      </c>
      <c r="G61" s="264">
        <v>131250</v>
      </c>
      <c r="H61" s="264">
        <v>25000000</v>
      </c>
      <c r="I61" s="264">
        <v>25131250</v>
      </c>
      <c r="J61" s="262" t="s">
        <v>384</v>
      </c>
      <c r="K61" s="265">
        <v>1.5396290650918854E-2</v>
      </c>
      <c r="L61" s="265">
        <v>1.4999999999999999E-2</v>
      </c>
    </row>
    <row r="62" spans="1:12">
      <c r="A62" s="18">
        <v>9</v>
      </c>
      <c r="B62" s="263" t="s">
        <v>383</v>
      </c>
      <c r="C62" s="262" t="s">
        <v>726</v>
      </c>
      <c r="D62" s="263" t="s">
        <v>724</v>
      </c>
      <c r="E62" s="262" t="s">
        <v>390</v>
      </c>
      <c r="F62" s="263" t="s">
        <v>207</v>
      </c>
      <c r="G62" s="264">
        <v>0</v>
      </c>
      <c r="H62" s="264">
        <v>523600</v>
      </c>
      <c r="I62" s="264">
        <v>523600</v>
      </c>
      <c r="J62" s="262" t="s">
        <v>384</v>
      </c>
      <c r="K62" s="265">
        <v>9.8008018152835774E-2</v>
      </c>
      <c r="L62" s="265">
        <v>9.5200000000000007E-2</v>
      </c>
    </row>
    <row r="63" spans="1:12" ht="12.65" customHeight="1">
      <c r="A63" s="18">
        <v>10</v>
      </c>
      <c r="B63" s="263" t="s">
        <v>383</v>
      </c>
      <c r="C63" s="262" t="s">
        <v>726</v>
      </c>
      <c r="D63" s="263" t="s">
        <v>724</v>
      </c>
      <c r="E63" s="262" t="s">
        <v>763</v>
      </c>
      <c r="F63" s="263" t="s">
        <v>207</v>
      </c>
      <c r="G63" s="264">
        <v>997333</v>
      </c>
      <c r="H63" s="264">
        <v>0</v>
      </c>
      <c r="I63" s="264">
        <v>997333</v>
      </c>
      <c r="J63" s="262" t="s">
        <v>389</v>
      </c>
      <c r="K63" s="265">
        <v>9.0881019198399304E-2</v>
      </c>
      <c r="L63" s="265">
        <v>8.7999999999999995E-2</v>
      </c>
    </row>
    <row r="64" spans="1:12">
      <c r="A64" s="18">
        <v>13</v>
      </c>
      <c r="B64" s="267" t="s">
        <v>203</v>
      </c>
      <c r="C64" s="266" t="s">
        <v>727</v>
      </c>
      <c r="D64" s="267" t="s">
        <v>724</v>
      </c>
      <c r="E64" s="266" t="s">
        <v>390</v>
      </c>
      <c r="F64" s="267" t="s">
        <v>207</v>
      </c>
      <c r="G64" s="268">
        <v>0</v>
      </c>
      <c r="H64" s="268">
        <v>109000</v>
      </c>
      <c r="I64" s="268">
        <v>109000</v>
      </c>
      <c r="J64" s="266" t="s">
        <v>389</v>
      </c>
      <c r="K64" s="269">
        <v>9.8099999999999993E-2</v>
      </c>
      <c r="L64" s="269">
        <v>9.8099999999999993E-2</v>
      </c>
    </row>
    <row r="65" spans="1:12" ht="12.5" thickBot="1">
      <c r="A65" s="18"/>
      <c r="B65" s="94" t="s">
        <v>210</v>
      </c>
      <c r="C65" s="95"/>
      <c r="D65" s="95"/>
      <c r="E65" s="95"/>
      <c r="F65" s="95"/>
      <c r="G65" s="190">
        <v>2476840</v>
      </c>
      <c r="H65" s="190">
        <v>104921769</v>
      </c>
      <c r="I65" s="190">
        <v>107398609</v>
      </c>
      <c r="J65" s="95"/>
      <c r="K65" s="95"/>
      <c r="L65" s="97"/>
    </row>
    <row r="66" spans="1:12"/>
  </sheetData>
  <mergeCells count="40">
    <mergeCell ref="B4:L4"/>
    <mergeCell ref="B5:B7"/>
    <mergeCell ref="C5:C7"/>
    <mergeCell ref="D5:D7"/>
    <mergeCell ref="E5:E7"/>
    <mergeCell ref="F5:F7"/>
    <mergeCell ref="G5:I5"/>
    <mergeCell ref="J5:J7"/>
    <mergeCell ref="K5:K6"/>
    <mergeCell ref="L5:L6"/>
    <mergeCell ref="B18:L18"/>
    <mergeCell ref="B19:B21"/>
    <mergeCell ref="C19:C21"/>
    <mergeCell ref="D19:D21"/>
    <mergeCell ref="E19:E21"/>
    <mergeCell ref="F19:F21"/>
    <mergeCell ref="G19:I19"/>
    <mergeCell ref="J19:J21"/>
    <mergeCell ref="K19:K20"/>
    <mergeCell ref="L19:L20"/>
    <mergeCell ref="B35:L35"/>
    <mergeCell ref="B36:B38"/>
    <mergeCell ref="C36:C38"/>
    <mergeCell ref="D36:D38"/>
    <mergeCell ref="E36:E38"/>
    <mergeCell ref="F36:F38"/>
    <mergeCell ref="G36:I36"/>
    <mergeCell ref="J36:J38"/>
    <mergeCell ref="K36:K37"/>
    <mergeCell ref="L36:L37"/>
    <mergeCell ref="B51:L51"/>
    <mergeCell ref="B52:B54"/>
    <mergeCell ref="C52:C54"/>
    <mergeCell ref="D52:D54"/>
    <mergeCell ref="E52:E54"/>
    <mergeCell ref="F52:F54"/>
    <mergeCell ref="G52:I52"/>
    <mergeCell ref="J52:J54"/>
    <mergeCell ref="K52:K53"/>
    <mergeCell ref="L52:L53"/>
  </mergeCells>
  <pageMargins left="0.7" right="0.7" top="0.75" bottom="0.75" header="0.3" footer="0.3"/>
  <pageSetup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8">
    <tabColor theme="9" tint="-0.249977111117893"/>
  </sheetPr>
  <dimension ref="A1:N65"/>
  <sheetViews>
    <sheetView showGridLines="0" topLeftCell="A3" zoomScaleNormal="100" workbookViewId="0">
      <selection activeCell="B38" sqref="B38:E40"/>
    </sheetView>
  </sheetViews>
  <sheetFormatPr baseColWidth="10" defaultColWidth="0" defaultRowHeight="12" zeroHeight="1"/>
  <cols>
    <col min="1" max="1" width="11.54296875" style="9" bestFit="1" customWidth="1"/>
    <col min="2" max="2" width="11.54296875" style="9" customWidth="1"/>
    <col min="3" max="3" width="22" style="9" bestFit="1" customWidth="1"/>
    <col min="4" max="4" width="11.54296875" style="9" customWidth="1"/>
    <col min="5" max="5" width="15.54296875" style="9" customWidth="1"/>
    <col min="6" max="6" width="11.54296875" style="9" customWidth="1"/>
    <col min="7" max="8" width="12.54296875" style="9" bestFit="1" customWidth="1"/>
    <col min="9" max="9" width="11.54296875" style="9" hidden="1" customWidth="1"/>
    <col min="10" max="10" width="14.54296875" style="9" bestFit="1" customWidth="1"/>
    <col min="11" max="11" width="11.54296875" style="9" customWidth="1"/>
    <col min="12" max="13" width="11.54296875" style="9" bestFit="1" customWidth="1"/>
    <col min="14" max="14" width="11.54296875" style="9" customWidth="1"/>
    <col min="15" max="16384" width="11.54296875" style="9" hidden="1"/>
  </cols>
  <sheetData>
    <row r="1" spans="1:13"/>
    <row r="2" spans="1:13">
      <c r="A2" s="18"/>
      <c r="B2" s="89" t="s">
        <v>684</v>
      </c>
      <c r="C2" s="90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>
      <c r="A3" s="18"/>
      <c r="B3" s="21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>
      <c r="A4" s="18"/>
      <c r="B4" s="1092" t="s">
        <v>723</v>
      </c>
      <c r="C4" s="1093"/>
      <c r="D4" s="1093"/>
      <c r="E4" s="1093"/>
      <c r="F4" s="1093"/>
      <c r="G4" s="1093"/>
      <c r="H4" s="1093"/>
      <c r="I4" s="1093"/>
      <c r="J4" s="1093"/>
      <c r="K4" s="1093"/>
      <c r="L4" s="1093"/>
      <c r="M4" s="1094"/>
    </row>
    <row r="5" spans="1:13">
      <c r="A5" s="18"/>
      <c r="B5" s="1048" t="s">
        <v>753</v>
      </c>
      <c r="C5" s="1048" t="s">
        <v>754</v>
      </c>
      <c r="D5" s="1048" t="s">
        <v>755</v>
      </c>
      <c r="E5" s="1048" t="s">
        <v>756</v>
      </c>
      <c r="F5" s="1048" t="s">
        <v>387</v>
      </c>
      <c r="G5" s="1089" t="s">
        <v>295</v>
      </c>
      <c r="H5" s="1089"/>
      <c r="I5" s="1089"/>
      <c r="J5" s="1089"/>
      <c r="K5" s="1048" t="s">
        <v>296</v>
      </c>
      <c r="L5" s="1048" t="s">
        <v>388</v>
      </c>
      <c r="M5" s="1048" t="s">
        <v>298</v>
      </c>
    </row>
    <row r="6" spans="1:13" ht="36">
      <c r="A6" s="18"/>
      <c r="B6" s="1049"/>
      <c r="C6" s="1049"/>
      <c r="D6" s="1049"/>
      <c r="E6" s="1049"/>
      <c r="F6" s="1049"/>
      <c r="G6" s="91" t="s">
        <v>290</v>
      </c>
      <c r="H6" s="91" t="s">
        <v>291</v>
      </c>
      <c r="I6" s="91" t="s">
        <v>222</v>
      </c>
      <c r="J6" s="91" t="s">
        <v>210</v>
      </c>
      <c r="K6" s="1049"/>
      <c r="L6" s="1049"/>
      <c r="M6" s="1049"/>
    </row>
    <row r="7" spans="1:13">
      <c r="A7" s="18"/>
      <c r="B7" s="1050"/>
      <c r="C7" s="1050"/>
      <c r="D7" s="1050"/>
      <c r="E7" s="1050"/>
      <c r="F7" s="1050"/>
      <c r="G7" s="92" t="s">
        <v>72</v>
      </c>
      <c r="H7" s="92" t="s">
        <v>72</v>
      </c>
      <c r="I7" s="92" t="s">
        <v>72</v>
      </c>
      <c r="J7" s="92" t="s">
        <v>72</v>
      </c>
      <c r="K7" s="1050"/>
      <c r="L7" s="98" t="s">
        <v>299</v>
      </c>
      <c r="M7" s="98" t="s">
        <v>299</v>
      </c>
    </row>
    <row r="8" spans="1:13">
      <c r="A8" s="18">
        <v>2</v>
      </c>
      <c r="B8" s="275" t="s">
        <v>383</v>
      </c>
      <c r="C8" s="274" t="s">
        <v>726</v>
      </c>
      <c r="D8" s="275" t="s">
        <v>724</v>
      </c>
      <c r="E8" s="274" t="s">
        <v>758</v>
      </c>
      <c r="F8" s="275" t="s">
        <v>207</v>
      </c>
      <c r="G8" s="276">
        <v>19265014</v>
      </c>
      <c r="H8" s="276">
        <v>0</v>
      </c>
      <c r="I8" s="276">
        <v>0</v>
      </c>
      <c r="J8" s="276">
        <v>19265014</v>
      </c>
      <c r="K8" s="274" t="s">
        <v>384</v>
      </c>
      <c r="L8" s="277">
        <v>7.5178271561061077E-2</v>
      </c>
      <c r="M8" s="277">
        <v>7.3799999999999991E-2</v>
      </c>
    </row>
    <row r="9" spans="1:13">
      <c r="A9" s="18">
        <v>4</v>
      </c>
      <c r="B9" s="275" t="s">
        <v>383</v>
      </c>
      <c r="C9" s="274" t="s">
        <v>726</v>
      </c>
      <c r="D9" s="275" t="s">
        <v>724</v>
      </c>
      <c r="E9" s="274" t="s">
        <v>762</v>
      </c>
      <c r="F9" s="275" t="s">
        <v>207</v>
      </c>
      <c r="G9" s="276">
        <v>0</v>
      </c>
      <c r="H9" s="276">
        <v>0</v>
      </c>
      <c r="I9" s="276">
        <v>0</v>
      </c>
      <c r="J9" s="276">
        <v>0</v>
      </c>
      <c r="K9" s="274" t="s">
        <v>384</v>
      </c>
      <c r="L9" s="277">
        <v>6.1967664986681825E-2</v>
      </c>
      <c r="M9" s="277">
        <v>6.0600000000000001E-2</v>
      </c>
    </row>
    <row r="10" spans="1:13">
      <c r="A10" s="18">
        <v>5</v>
      </c>
      <c r="B10" s="275" t="s">
        <v>383</v>
      </c>
      <c r="C10" s="274" t="s">
        <v>726</v>
      </c>
      <c r="D10" s="275" t="s">
        <v>724</v>
      </c>
      <c r="E10" s="274" t="s">
        <v>390</v>
      </c>
      <c r="F10" s="275" t="s">
        <v>207</v>
      </c>
      <c r="G10" s="276">
        <v>29992188</v>
      </c>
      <c r="H10" s="276">
        <v>0</v>
      </c>
      <c r="I10" s="276">
        <v>0</v>
      </c>
      <c r="J10" s="276">
        <v>29992188</v>
      </c>
      <c r="K10" s="274" t="s">
        <v>384</v>
      </c>
      <c r="L10" s="277">
        <v>7.0615058616349646E-2</v>
      </c>
      <c r="M10" s="277">
        <v>6.88E-2</v>
      </c>
    </row>
    <row r="11" spans="1:13">
      <c r="A11" s="18">
        <v>6</v>
      </c>
      <c r="B11" s="275" t="s">
        <v>383</v>
      </c>
      <c r="C11" s="274" t="s">
        <v>726</v>
      </c>
      <c r="D11" s="275" t="s">
        <v>724</v>
      </c>
      <c r="E11" s="274" t="s">
        <v>763</v>
      </c>
      <c r="F11" s="275" t="s">
        <v>207</v>
      </c>
      <c r="G11" s="276">
        <v>29908000</v>
      </c>
      <c r="H11" s="276">
        <v>0</v>
      </c>
      <c r="I11" s="276">
        <v>0</v>
      </c>
      <c r="J11" s="276">
        <v>29908000</v>
      </c>
      <c r="K11" s="274" t="s">
        <v>389</v>
      </c>
      <c r="L11" s="277">
        <v>9.0576082122297841E-2</v>
      </c>
      <c r="M11" s="277">
        <v>8.7999999999999995E-2</v>
      </c>
    </row>
    <row r="12" spans="1:13">
      <c r="A12" s="18">
        <v>7</v>
      </c>
      <c r="B12" s="275" t="s">
        <v>383</v>
      </c>
      <c r="C12" s="274" t="s">
        <v>726</v>
      </c>
      <c r="D12" s="275" t="s">
        <v>724</v>
      </c>
      <c r="E12" s="274" t="s">
        <v>759</v>
      </c>
      <c r="F12" s="275" t="s">
        <v>207</v>
      </c>
      <c r="G12" s="276">
        <v>0</v>
      </c>
      <c r="H12" s="276">
        <v>29713705</v>
      </c>
      <c r="I12" s="276">
        <v>0</v>
      </c>
      <c r="J12" s="276">
        <v>29713705</v>
      </c>
      <c r="K12" s="274" t="s">
        <v>389</v>
      </c>
      <c r="L12" s="277">
        <v>7.724934729254862E-2</v>
      </c>
      <c r="M12" s="277">
        <v>7.3199999999999987E-2</v>
      </c>
    </row>
    <row r="13" spans="1:13">
      <c r="A13" s="18">
        <v>8</v>
      </c>
      <c r="B13" s="279" t="s">
        <v>203</v>
      </c>
      <c r="C13" s="278" t="s">
        <v>727</v>
      </c>
      <c r="D13" s="279" t="s">
        <v>724</v>
      </c>
      <c r="E13" s="278" t="s">
        <v>390</v>
      </c>
      <c r="F13" s="279" t="s">
        <v>207</v>
      </c>
      <c r="G13" s="280">
        <v>15000000</v>
      </c>
      <c r="H13" s="280">
        <v>0</v>
      </c>
      <c r="I13" s="280">
        <v>0</v>
      </c>
      <c r="J13" s="280">
        <v>15000000</v>
      </c>
      <c r="K13" s="278" t="s">
        <v>389</v>
      </c>
      <c r="L13" s="281">
        <v>7.3700000000000002E-2</v>
      </c>
      <c r="M13" s="281">
        <v>7.3700000000000002E-2</v>
      </c>
    </row>
    <row r="14" spans="1:13">
      <c r="A14" s="18"/>
      <c r="B14" s="443" t="s">
        <v>210</v>
      </c>
      <c r="C14" s="443"/>
      <c r="D14" s="443"/>
      <c r="E14" s="443"/>
      <c r="F14" s="443"/>
      <c r="G14" s="444">
        <v>94165202</v>
      </c>
      <c r="H14" s="444">
        <v>29713705</v>
      </c>
      <c r="I14" s="444">
        <v>0</v>
      </c>
      <c r="J14" s="444">
        <v>123878907</v>
      </c>
      <c r="K14" s="443"/>
      <c r="L14" s="445"/>
      <c r="M14" s="445"/>
    </row>
    <row r="15" spans="1:13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1:13">
      <c r="A16" s="18"/>
      <c r="B16" s="1092" t="s">
        <v>394</v>
      </c>
      <c r="C16" s="1093"/>
      <c r="D16" s="1093"/>
      <c r="E16" s="1093"/>
      <c r="F16" s="1093"/>
      <c r="G16" s="1093"/>
      <c r="H16" s="1093"/>
      <c r="I16" s="1093"/>
      <c r="J16" s="1093"/>
      <c r="K16" s="1093"/>
      <c r="L16" s="1093"/>
      <c r="M16" s="1094"/>
    </row>
    <row r="17" spans="1:13">
      <c r="A17" s="18"/>
      <c r="B17" s="1048" t="s">
        <v>753</v>
      </c>
      <c r="C17" s="1048" t="s">
        <v>754</v>
      </c>
      <c r="D17" s="1048" t="s">
        <v>755</v>
      </c>
      <c r="E17" s="1048" t="s">
        <v>756</v>
      </c>
      <c r="F17" s="1048" t="s">
        <v>387</v>
      </c>
      <c r="G17" s="1089" t="s">
        <v>295</v>
      </c>
      <c r="H17" s="1089"/>
      <c r="I17" s="1089"/>
      <c r="J17" s="1089"/>
      <c r="K17" s="1048" t="s">
        <v>296</v>
      </c>
      <c r="L17" s="1048" t="s">
        <v>388</v>
      </c>
      <c r="M17" s="1048" t="s">
        <v>298</v>
      </c>
    </row>
    <row r="18" spans="1:13" ht="36">
      <c r="A18" s="18"/>
      <c r="B18" s="1049"/>
      <c r="C18" s="1049"/>
      <c r="D18" s="1049"/>
      <c r="E18" s="1049"/>
      <c r="F18" s="1049"/>
      <c r="G18" s="91" t="s">
        <v>290</v>
      </c>
      <c r="H18" s="91" t="s">
        <v>291</v>
      </c>
      <c r="I18" s="91" t="s">
        <v>222</v>
      </c>
      <c r="J18" s="91" t="s">
        <v>210</v>
      </c>
      <c r="K18" s="1049"/>
      <c r="L18" s="1049"/>
      <c r="M18" s="1049"/>
    </row>
    <row r="19" spans="1:13">
      <c r="A19" s="18"/>
      <c r="B19" s="1050"/>
      <c r="C19" s="1050"/>
      <c r="D19" s="1050"/>
      <c r="E19" s="1050"/>
      <c r="F19" s="1050"/>
      <c r="G19" s="92" t="s">
        <v>72</v>
      </c>
      <c r="H19" s="92" t="s">
        <v>72</v>
      </c>
      <c r="I19" s="92" t="s">
        <v>72</v>
      </c>
      <c r="J19" s="92" t="s">
        <v>72</v>
      </c>
      <c r="K19" s="1050"/>
      <c r="L19" s="98" t="s">
        <v>299</v>
      </c>
      <c r="M19" s="98" t="s">
        <v>299</v>
      </c>
    </row>
    <row r="20" spans="1:13">
      <c r="A20" s="18">
        <v>2</v>
      </c>
      <c r="B20" s="275" t="s">
        <v>383</v>
      </c>
      <c r="C20" s="274" t="s">
        <v>726</v>
      </c>
      <c r="D20" s="275" t="s">
        <v>724</v>
      </c>
      <c r="E20" s="274" t="s">
        <v>758</v>
      </c>
      <c r="F20" s="275" t="s">
        <v>207</v>
      </c>
      <c r="G20" s="276">
        <v>19270304</v>
      </c>
      <c r="H20" s="276">
        <v>0</v>
      </c>
      <c r="I20" s="276">
        <v>0</v>
      </c>
      <c r="J20" s="276">
        <v>19270304</v>
      </c>
      <c r="K20" s="274" t="s">
        <v>384</v>
      </c>
      <c r="L20" s="277">
        <v>7.5178271561061077E-2</v>
      </c>
      <c r="M20" s="277">
        <v>7.3799999999999991E-2</v>
      </c>
    </row>
    <row r="21" spans="1:13">
      <c r="A21" s="18">
        <v>4</v>
      </c>
      <c r="B21" s="275" t="s">
        <v>383</v>
      </c>
      <c r="C21" s="274" t="s">
        <v>726</v>
      </c>
      <c r="D21" s="275" t="s">
        <v>724</v>
      </c>
      <c r="E21" s="274" t="s">
        <v>762</v>
      </c>
      <c r="F21" s="275" t="s">
        <v>207</v>
      </c>
      <c r="G21" s="276">
        <v>0</v>
      </c>
      <c r="H21" s="276">
        <v>0</v>
      </c>
      <c r="I21" s="276">
        <v>0</v>
      </c>
      <c r="J21" s="276">
        <v>0</v>
      </c>
      <c r="K21" s="274" t="s">
        <v>384</v>
      </c>
      <c r="L21" s="277">
        <v>6.1967664986681825E-2</v>
      </c>
      <c r="M21" s="277">
        <v>6.0600000000000001E-2</v>
      </c>
    </row>
    <row r="22" spans="1:13">
      <c r="A22" s="18">
        <v>5</v>
      </c>
      <c r="B22" s="275" t="s">
        <v>383</v>
      </c>
      <c r="C22" s="274" t="s">
        <v>726</v>
      </c>
      <c r="D22" s="275" t="s">
        <v>724</v>
      </c>
      <c r="E22" s="274" t="s">
        <v>390</v>
      </c>
      <c r="F22" s="275" t="s">
        <v>207</v>
      </c>
      <c r="G22" s="276">
        <v>30000000</v>
      </c>
      <c r="H22" s="276">
        <v>0</v>
      </c>
      <c r="I22" s="276">
        <v>0</v>
      </c>
      <c r="J22" s="276">
        <v>30000000</v>
      </c>
      <c r="K22" s="274" t="s">
        <v>384</v>
      </c>
      <c r="L22" s="277">
        <v>7.0615058616349646E-2</v>
      </c>
      <c r="M22" s="277">
        <v>6.88E-2</v>
      </c>
    </row>
    <row r="23" spans="1:13">
      <c r="A23" s="18">
        <v>6</v>
      </c>
      <c r="B23" s="275" t="s">
        <v>383</v>
      </c>
      <c r="C23" s="274" t="s">
        <v>726</v>
      </c>
      <c r="D23" s="275" t="s">
        <v>724</v>
      </c>
      <c r="E23" s="274" t="s">
        <v>763</v>
      </c>
      <c r="F23" s="275" t="s">
        <v>207</v>
      </c>
      <c r="G23" s="276">
        <v>30000000</v>
      </c>
      <c r="H23" s="276">
        <v>0</v>
      </c>
      <c r="I23" s="276">
        <v>0</v>
      </c>
      <c r="J23" s="276">
        <v>30000000</v>
      </c>
      <c r="K23" s="274" t="s">
        <v>389</v>
      </c>
      <c r="L23" s="277">
        <v>9.0576082122297841E-2</v>
      </c>
      <c r="M23" s="277">
        <v>8.7999999999999995E-2</v>
      </c>
    </row>
    <row r="24" spans="1:13">
      <c r="A24" s="18">
        <v>7</v>
      </c>
      <c r="B24" s="275" t="s">
        <v>383</v>
      </c>
      <c r="C24" s="274" t="s">
        <v>726</v>
      </c>
      <c r="D24" s="275" t="s">
        <v>724</v>
      </c>
      <c r="E24" s="274" t="s">
        <v>759</v>
      </c>
      <c r="F24" s="275" t="s">
        <v>207</v>
      </c>
      <c r="G24" s="276">
        <v>0</v>
      </c>
      <c r="H24" s="276">
        <v>30000000</v>
      </c>
      <c r="I24" s="276">
        <v>0</v>
      </c>
      <c r="J24" s="276">
        <v>30000000</v>
      </c>
      <c r="K24" s="274" t="s">
        <v>389</v>
      </c>
      <c r="L24" s="277">
        <v>7.724934729254862E-2</v>
      </c>
      <c r="M24" s="277">
        <v>7.3199999999999987E-2</v>
      </c>
    </row>
    <row r="25" spans="1:13">
      <c r="A25" s="18">
        <v>8</v>
      </c>
      <c r="B25" s="279" t="s">
        <v>203</v>
      </c>
      <c r="C25" s="278" t="s">
        <v>727</v>
      </c>
      <c r="D25" s="279" t="s">
        <v>724</v>
      </c>
      <c r="E25" s="278" t="s">
        <v>390</v>
      </c>
      <c r="F25" s="279" t="s">
        <v>207</v>
      </c>
      <c r="G25" s="280">
        <v>15000000</v>
      </c>
      <c r="H25" s="280">
        <v>0</v>
      </c>
      <c r="I25" s="280">
        <v>0</v>
      </c>
      <c r="J25" s="280">
        <v>15000000</v>
      </c>
      <c r="K25" s="278" t="s">
        <v>389</v>
      </c>
      <c r="L25" s="281">
        <v>7.3700000000000002E-2</v>
      </c>
      <c r="M25" s="281">
        <v>7.3700000000000002E-2</v>
      </c>
    </row>
    <row r="26" spans="1:13">
      <c r="A26" s="18"/>
      <c r="B26" s="443" t="s">
        <v>210</v>
      </c>
      <c r="C26" s="443"/>
      <c r="D26" s="443"/>
      <c r="E26" s="443"/>
      <c r="F26" s="443"/>
      <c r="G26" s="444">
        <v>94270304</v>
      </c>
      <c r="H26" s="444">
        <v>30000000</v>
      </c>
      <c r="I26" s="444">
        <v>0</v>
      </c>
      <c r="J26" s="444">
        <v>124270304</v>
      </c>
      <c r="K26" s="443"/>
      <c r="L26" s="445"/>
      <c r="M26" s="445"/>
    </row>
    <row r="27" spans="1:13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3">
      <c r="A28" s="18"/>
      <c r="B28" s="18"/>
      <c r="C28" s="18"/>
      <c r="D28" s="18"/>
      <c r="E28" s="18"/>
      <c r="F28" s="18"/>
      <c r="G28" s="18"/>
      <c r="H28" s="18"/>
      <c r="I28" s="112"/>
      <c r="J28" s="18"/>
      <c r="K28" s="18"/>
      <c r="L28" s="18"/>
      <c r="M28" s="18"/>
    </row>
    <row r="29" spans="1:13">
      <c r="A29" s="18"/>
      <c r="B29" s="89" t="s">
        <v>292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pans="1:13" ht="12.5" thickBot="1">
      <c r="A30" s="18"/>
      <c r="B30" s="21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1:13">
      <c r="A31" s="18"/>
      <c r="B31" s="1083" t="s">
        <v>723</v>
      </c>
      <c r="C31" s="1084"/>
      <c r="D31" s="1084"/>
      <c r="E31" s="1084"/>
      <c r="F31" s="1084"/>
      <c r="G31" s="1084"/>
      <c r="H31" s="1084"/>
      <c r="I31" s="1084"/>
      <c r="J31" s="1084"/>
      <c r="K31" s="1084"/>
      <c r="L31" s="1084"/>
      <c r="M31" s="1085"/>
    </row>
    <row r="32" spans="1:13">
      <c r="A32" s="18"/>
      <c r="B32" s="1086" t="s">
        <v>753</v>
      </c>
      <c r="C32" s="1048" t="s">
        <v>754</v>
      </c>
      <c r="D32" s="1048" t="s">
        <v>755</v>
      </c>
      <c r="E32" s="1048" t="s">
        <v>756</v>
      </c>
      <c r="F32" s="1048" t="s">
        <v>387</v>
      </c>
      <c r="G32" s="1089" t="s">
        <v>295</v>
      </c>
      <c r="H32" s="1089"/>
      <c r="I32" s="1089"/>
      <c r="J32" s="1089"/>
      <c r="K32" s="1048" t="s">
        <v>296</v>
      </c>
      <c r="L32" s="1048" t="s">
        <v>388</v>
      </c>
      <c r="M32" s="1090" t="s">
        <v>298</v>
      </c>
    </row>
    <row r="33" spans="1:13" ht="36">
      <c r="A33" s="18"/>
      <c r="B33" s="1087"/>
      <c r="C33" s="1049"/>
      <c r="D33" s="1049"/>
      <c r="E33" s="1049"/>
      <c r="F33" s="1049"/>
      <c r="G33" s="91" t="s">
        <v>290</v>
      </c>
      <c r="H33" s="91" t="s">
        <v>291</v>
      </c>
      <c r="I33" s="91" t="s">
        <v>222</v>
      </c>
      <c r="J33" s="91" t="s">
        <v>210</v>
      </c>
      <c r="K33" s="1049"/>
      <c r="L33" s="1049"/>
      <c r="M33" s="1091"/>
    </row>
    <row r="34" spans="1:13">
      <c r="A34" s="18"/>
      <c r="B34" s="1088"/>
      <c r="C34" s="1050"/>
      <c r="D34" s="1050"/>
      <c r="E34" s="1050"/>
      <c r="F34" s="1050"/>
      <c r="G34" s="92" t="s">
        <v>72</v>
      </c>
      <c r="H34" s="92" t="s">
        <v>72</v>
      </c>
      <c r="I34" s="92" t="s">
        <v>72</v>
      </c>
      <c r="J34" s="92" t="s">
        <v>72</v>
      </c>
      <c r="K34" s="1050"/>
      <c r="L34" s="92" t="s">
        <v>299</v>
      </c>
      <c r="M34" s="93" t="s">
        <v>299</v>
      </c>
    </row>
    <row r="35" spans="1:13">
      <c r="A35" s="18">
        <v>1</v>
      </c>
      <c r="B35" s="538" t="s">
        <v>383</v>
      </c>
      <c r="C35" s="270" t="s">
        <v>726</v>
      </c>
      <c r="D35" s="271" t="s">
        <v>724</v>
      </c>
      <c r="E35" s="270" t="s">
        <v>757</v>
      </c>
      <c r="F35" s="271" t="s">
        <v>207</v>
      </c>
      <c r="G35" s="282">
        <v>4424891</v>
      </c>
      <c r="H35" s="282">
        <v>0</v>
      </c>
      <c r="I35" s="282">
        <v>0</v>
      </c>
      <c r="J35" s="539">
        <v>4424891</v>
      </c>
      <c r="K35" s="270" t="s">
        <v>389</v>
      </c>
      <c r="L35" s="540">
        <v>8.8300000000000003E-2</v>
      </c>
      <c r="M35" s="541">
        <v>8.8300000000000003E-2</v>
      </c>
    </row>
    <row r="36" spans="1:13">
      <c r="A36" s="18">
        <v>2</v>
      </c>
      <c r="B36" s="542" t="s">
        <v>383</v>
      </c>
      <c r="C36" s="274" t="s">
        <v>726</v>
      </c>
      <c r="D36" s="275" t="s">
        <v>724</v>
      </c>
      <c r="E36" s="274" t="s">
        <v>758</v>
      </c>
      <c r="F36" s="275" t="s">
        <v>207</v>
      </c>
      <c r="G36" s="283">
        <v>19253111</v>
      </c>
      <c r="H36" s="283">
        <v>0</v>
      </c>
      <c r="I36" s="283">
        <v>0</v>
      </c>
      <c r="J36" s="285">
        <v>19253111</v>
      </c>
      <c r="K36" s="274" t="s">
        <v>384</v>
      </c>
      <c r="L36" s="284">
        <v>0.10325123686237062</v>
      </c>
      <c r="M36" s="543">
        <v>0.10099999999999999</v>
      </c>
    </row>
    <row r="37" spans="1:13" ht="15.75" customHeight="1">
      <c r="A37" s="18">
        <v>3</v>
      </c>
      <c r="B37" s="542" t="s">
        <v>383</v>
      </c>
      <c r="C37" s="274" t="s">
        <v>726</v>
      </c>
      <c r="D37" s="275" t="s">
        <v>724</v>
      </c>
      <c r="E37" s="274" t="s">
        <v>762</v>
      </c>
      <c r="F37" s="275" t="s">
        <v>207</v>
      </c>
      <c r="G37" s="283">
        <v>32751688</v>
      </c>
      <c r="H37" s="283">
        <v>0</v>
      </c>
      <c r="I37" s="283">
        <v>0</v>
      </c>
      <c r="J37" s="285">
        <v>32751688</v>
      </c>
      <c r="K37" s="274" t="s">
        <v>384</v>
      </c>
      <c r="L37" s="284">
        <v>9.7685809352384023E-2</v>
      </c>
      <c r="M37" s="543">
        <v>9.5299999999999996E-2</v>
      </c>
    </row>
    <row r="38" spans="1:13">
      <c r="A38" s="18">
        <v>4</v>
      </c>
      <c r="B38" s="542" t="s">
        <v>383</v>
      </c>
      <c r="C38" s="274" t="s">
        <v>726</v>
      </c>
      <c r="D38" s="275" t="s">
        <v>724</v>
      </c>
      <c r="E38" s="274" t="s">
        <v>390</v>
      </c>
      <c r="F38" s="275" t="s">
        <v>207</v>
      </c>
      <c r="G38" s="283">
        <v>29938750</v>
      </c>
      <c r="H38" s="283">
        <v>0</v>
      </c>
      <c r="I38" s="283">
        <v>0</v>
      </c>
      <c r="J38" s="285">
        <v>29938750</v>
      </c>
      <c r="K38" s="274" t="s">
        <v>384</v>
      </c>
      <c r="L38" s="284">
        <v>9.8008018152835774E-2</v>
      </c>
      <c r="M38" s="543">
        <v>9.5200000000000007E-2</v>
      </c>
    </row>
    <row r="39" spans="1:13">
      <c r="A39" s="18">
        <v>5</v>
      </c>
      <c r="B39" s="542" t="s">
        <v>383</v>
      </c>
      <c r="C39" s="274" t="s">
        <v>726</v>
      </c>
      <c r="D39" s="275" t="s">
        <v>724</v>
      </c>
      <c r="E39" s="274" t="s">
        <v>763</v>
      </c>
      <c r="F39" s="275" t="s">
        <v>207</v>
      </c>
      <c r="G39" s="285">
        <v>0</v>
      </c>
      <c r="H39" s="285">
        <v>29872000</v>
      </c>
      <c r="I39" s="285">
        <v>0</v>
      </c>
      <c r="J39" s="285">
        <v>29872000</v>
      </c>
      <c r="K39" s="274" t="s">
        <v>389</v>
      </c>
      <c r="L39" s="286">
        <v>9.0881019198399304E-2</v>
      </c>
      <c r="M39" s="544">
        <v>8.7999999999999995E-2</v>
      </c>
    </row>
    <row r="40" spans="1:13">
      <c r="A40" s="18">
        <v>6</v>
      </c>
      <c r="B40" s="542" t="s">
        <v>203</v>
      </c>
      <c r="C40" s="274" t="s">
        <v>727</v>
      </c>
      <c r="D40" s="275" t="s">
        <v>724</v>
      </c>
      <c r="E40" s="274" t="s">
        <v>390</v>
      </c>
      <c r="F40" s="275" t="s">
        <v>207</v>
      </c>
      <c r="G40" s="285">
        <v>20000000</v>
      </c>
      <c r="H40" s="285">
        <v>0</v>
      </c>
      <c r="I40" s="285">
        <v>0</v>
      </c>
      <c r="J40" s="285">
        <v>20000000</v>
      </c>
      <c r="K40" s="274" t="s">
        <v>389</v>
      </c>
      <c r="L40" s="286">
        <v>9.8099999999999993E-2</v>
      </c>
      <c r="M40" s="544">
        <v>9.8099999999999993E-2</v>
      </c>
    </row>
    <row r="41" spans="1:13" ht="12.5" thickBot="1">
      <c r="A41" s="18"/>
      <c r="B41" s="94" t="s">
        <v>210</v>
      </c>
      <c r="C41" s="95"/>
      <c r="D41" s="95"/>
      <c r="E41" s="95"/>
      <c r="F41" s="95"/>
      <c r="G41" s="96">
        <v>106368440</v>
      </c>
      <c r="H41" s="96">
        <v>29872000</v>
      </c>
      <c r="I41" s="96">
        <v>0</v>
      </c>
      <c r="J41" s="96">
        <v>136240440</v>
      </c>
      <c r="K41" s="95"/>
      <c r="L41" s="104"/>
      <c r="M41" s="105"/>
    </row>
    <row r="42" spans="1:13" ht="12.5" thickBo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</row>
    <row r="43" spans="1:13">
      <c r="A43" s="18"/>
      <c r="B43" s="1083" t="s">
        <v>394</v>
      </c>
      <c r="C43" s="1084"/>
      <c r="D43" s="1084"/>
      <c r="E43" s="1084"/>
      <c r="F43" s="1084"/>
      <c r="G43" s="1084"/>
      <c r="H43" s="1084"/>
      <c r="I43" s="1084"/>
      <c r="J43" s="1084"/>
      <c r="K43" s="1084"/>
      <c r="L43" s="1084"/>
      <c r="M43" s="1085"/>
    </row>
    <row r="44" spans="1:13">
      <c r="A44" s="18"/>
      <c r="B44" s="1086" t="s">
        <v>753</v>
      </c>
      <c r="C44" s="1048" t="s">
        <v>754</v>
      </c>
      <c r="D44" s="1048" t="s">
        <v>755</v>
      </c>
      <c r="E44" s="1048" t="s">
        <v>756</v>
      </c>
      <c r="F44" s="1048" t="s">
        <v>387</v>
      </c>
      <c r="G44" s="1089" t="s">
        <v>295</v>
      </c>
      <c r="H44" s="1089"/>
      <c r="I44" s="1089"/>
      <c r="J44" s="1089"/>
      <c r="K44" s="1048" t="s">
        <v>296</v>
      </c>
      <c r="L44" s="1048" t="s">
        <v>388</v>
      </c>
      <c r="M44" s="1090" t="s">
        <v>298</v>
      </c>
    </row>
    <row r="45" spans="1:13" ht="36">
      <c r="A45" s="18"/>
      <c r="B45" s="1087"/>
      <c r="C45" s="1049"/>
      <c r="D45" s="1049"/>
      <c r="E45" s="1049"/>
      <c r="F45" s="1049"/>
      <c r="G45" s="91" t="s">
        <v>290</v>
      </c>
      <c r="H45" s="91" t="s">
        <v>291</v>
      </c>
      <c r="I45" s="91" t="s">
        <v>222</v>
      </c>
      <c r="J45" s="91" t="s">
        <v>210</v>
      </c>
      <c r="K45" s="1049"/>
      <c r="L45" s="1049"/>
      <c r="M45" s="1091"/>
    </row>
    <row r="46" spans="1:13">
      <c r="A46" s="18"/>
      <c r="B46" s="1088"/>
      <c r="C46" s="1050"/>
      <c r="D46" s="1050"/>
      <c r="E46" s="1050"/>
      <c r="F46" s="1050"/>
      <c r="G46" s="92" t="s">
        <v>72</v>
      </c>
      <c r="H46" s="92" t="s">
        <v>72</v>
      </c>
      <c r="I46" s="92" t="s">
        <v>72</v>
      </c>
      <c r="J46" s="92" t="s">
        <v>72</v>
      </c>
      <c r="K46" s="1050"/>
      <c r="L46" s="92" t="s">
        <v>299</v>
      </c>
      <c r="M46" s="93" t="s">
        <v>299</v>
      </c>
    </row>
    <row r="47" spans="1:13">
      <c r="A47" s="18">
        <v>1</v>
      </c>
      <c r="B47" s="538" t="s">
        <v>383</v>
      </c>
      <c r="C47" s="270" t="s">
        <v>726</v>
      </c>
      <c r="D47" s="271" t="s">
        <v>724</v>
      </c>
      <c r="E47" s="270" t="s">
        <v>757</v>
      </c>
      <c r="F47" s="271" t="s">
        <v>207</v>
      </c>
      <c r="G47" s="282">
        <v>4424891</v>
      </c>
      <c r="H47" s="282">
        <v>0</v>
      </c>
      <c r="I47" s="282">
        <v>0</v>
      </c>
      <c r="J47" s="282">
        <v>4424891</v>
      </c>
      <c r="K47" s="270" t="s">
        <v>389</v>
      </c>
      <c r="L47" s="540">
        <v>8.8300000000000003E-2</v>
      </c>
      <c r="M47" s="541">
        <v>8.8300000000000003E-2</v>
      </c>
    </row>
    <row r="48" spans="1:13">
      <c r="A48" s="18">
        <v>2</v>
      </c>
      <c r="B48" s="542" t="s">
        <v>383</v>
      </c>
      <c r="C48" s="274" t="s">
        <v>726</v>
      </c>
      <c r="D48" s="275" t="s">
        <v>724</v>
      </c>
      <c r="E48" s="274" t="s">
        <v>758</v>
      </c>
      <c r="F48" s="275" t="s">
        <v>207</v>
      </c>
      <c r="G48" s="283">
        <v>19270304</v>
      </c>
      <c r="H48" s="283">
        <v>0</v>
      </c>
      <c r="I48" s="283">
        <v>0</v>
      </c>
      <c r="J48" s="283">
        <v>19270304</v>
      </c>
      <c r="K48" s="274" t="s">
        <v>384</v>
      </c>
      <c r="L48" s="284">
        <v>0.10325123686237062</v>
      </c>
      <c r="M48" s="543">
        <v>0.10099999999999999</v>
      </c>
    </row>
    <row r="49" spans="1:13">
      <c r="A49" s="18">
        <v>3</v>
      </c>
      <c r="B49" s="542" t="s">
        <v>383</v>
      </c>
      <c r="C49" s="274" t="s">
        <v>726</v>
      </c>
      <c r="D49" s="275" t="s">
        <v>724</v>
      </c>
      <c r="E49" s="274" t="s">
        <v>762</v>
      </c>
      <c r="F49" s="275" t="s">
        <v>207</v>
      </c>
      <c r="G49" s="283">
        <v>32800000</v>
      </c>
      <c r="H49" s="283">
        <v>0</v>
      </c>
      <c r="I49" s="283">
        <v>0</v>
      </c>
      <c r="J49" s="283">
        <v>32800000</v>
      </c>
      <c r="K49" s="274" t="s">
        <v>384</v>
      </c>
      <c r="L49" s="284">
        <v>9.7685809352384023E-2</v>
      </c>
      <c r="M49" s="543">
        <v>9.5299999999999996E-2</v>
      </c>
    </row>
    <row r="50" spans="1:13">
      <c r="A50" s="18">
        <v>4</v>
      </c>
      <c r="B50" s="542" t="s">
        <v>383</v>
      </c>
      <c r="C50" s="274" t="s">
        <v>726</v>
      </c>
      <c r="D50" s="275" t="s">
        <v>724</v>
      </c>
      <c r="E50" s="274" t="s">
        <v>390</v>
      </c>
      <c r="F50" s="275" t="s">
        <v>207</v>
      </c>
      <c r="G50" s="283">
        <v>30000000</v>
      </c>
      <c r="H50" s="283">
        <v>0</v>
      </c>
      <c r="I50" s="283">
        <v>0</v>
      </c>
      <c r="J50" s="283">
        <v>30000000</v>
      </c>
      <c r="K50" s="274" t="s">
        <v>384</v>
      </c>
      <c r="L50" s="284">
        <v>9.8008018152835774E-2</v>
      </c>
      <c r="M50" s="543">
        <v>9.5200000000000007E-2</v>
      </c>
    </row>
    <row r="51" spans="1:13">
      <c r="A51" s="18">
        <v>5</v>
      </c>
      <c r="B51" s="542" t="s">
        <v>383</v>
      </c>
      <c r="C51" s="274" t="s">
        <v>726</v>
      </c>
      <c r="D51" s="275" t="s">
        <v>724</v>
      </c>
      <c r="E51" s="274" t="s">
        <v>763</v>
      </c>
      <c r="F51" s="275" t="s">
        <v>207</v>
      </c>
      <c r="G51" s="285">
        <v>0</v>
      </c>
      <c r="H51" s="285">
        <v>30000000</v>
      </c>
      <c r="I51" s="285">
        <v>0</v>
      </c>
      <c r="J51" s="285">
        <v>30000000</v>
      </c>
      <c r="K51" s="274" t="s">
        <v>389</v>
      </c>
      <c r="L51" s="286">
        <v>9.0881019198399304E-2</v>
      </c>
      <c r="M51" s="544">
        <v>8.7999999999999995E-2</v>
      </c>
    </row>
    <row r="52" spans="1:13">
      <c r="A52" s="18">
        <v>6</v>
      </c>
      <c r="B52" s="542" t="s">
        <v>203</v>
      </c>
      <c r="C52" s="274" t="s">
        <v>727</v>
      </c>
      <c r="D52" s="275" t="s">
        <v>724</v>
      </c>
      <c r="E52" s="274" t="s">
        <v>390</v>
      </c>
      <c r="F52" s="275" t="s">
        <v>207</v>
      </c>
      <c r="G52" s="285">
        <v>20000000</v>
      </c>
      <c r="H52" s="285">
        <v>0</v>
      </c>
      <c r="I52" s="285">
        <v>0</v>
      </c>
      <c r="J52" s="285">
        <v>20000000</v>
      </c>
      <c r="K52" s="274" t="s">
        <v>389</v>
      </c>
      <c r="L52" s="286">
        <v>9.8099999999999993E-2</v>
      </c>
      <c r="M52" s="544">
        <v>9.8099999999999993E-2</v>
      </c>
    </row>
    <row r="53" spans="1:13" ht="12.5" thickBot="1">
      <c r="A53" s="18"/>
      <c r="B53" s="94" t="s">
        <v>210</v>
      </c>
      <c r="C53" s="95"/>
      <c r="D53" s="95"/>
      <c r="E53" s="95"/>
      <c r="F53" s="95"/>
      <c r="G53" s="96">
        <v>106495195</v>
      </c>
      <c r="H53" s="96">
        <v>30000000</v>
      </c>
      <c r="I53" s="96">
        <v>0</v>
      </c>
      <c r="J53" s="96">
        <v>136495195</v>
      </c>
      <c r="K53" s="95"/>
      <c r="L53" s="104"/>
      <c r="M53" s="105"/>
    </row>
    <row r="54" spans="1:13"/>
    <row r="63" spans="1:13" hidden="1">
      <c r="C63" s="9" t="s">
        <v>395</v>
      </c>
    </row>
    <row r="65" spans="3:3" hidden="1">
      <c r="C65" s="9" t="s">
        <v>396</v>
      </c>
    </row>
  </sheetData>
  <mergeCells count="40">
    <mergeCell ref="B4:M4"/>
    <mergeCell ref="B5:B7"/>
    <mergeCell ref="C5:C7"/>
    <mergeCell ref="D5:D7"/>
    <mergeCell ref="E5:E7"/>
    <mergeCell ref="F5:F7"/>
    <mergeCell ref="G5:J5"/>
    <mergeCell ref="K5:K7"/>
    <mergeCell ref="L5:L6"/>
    <mergeCell ref="M5:M6"/>
    <mergeCell ref="B16:M16"/>
    <mergeCell ref="B17:B19"/>
    <mergeCell ref="C17:C19"/>
    <mergeCell ref="D17:D19"/>
    <mergeCell ref="E17:E19"/>
    <mergeCell ref="F17:F19"/>
    <mergeCell ref="G17:J17"/>
    <mergeCell ref="K17:K19"/>
    <mergeCell ref="L17:L18"/>
    <mergeCell ref="M17:M18"/>
    <mergeCell ref="B31:M31"/>
    <mergeCell ref="B32:B34"/>
    <mergeCell ref="C32:C34"/>
    <mergeCell ref="D32:D34"/>
    <mergeCell ref="E32:E34"/>
    <mergeCell ref="F32:F34"/>
    <mergeCell ref="G32:J32"/>
    <mergeCell ref="K32:K34"/>
    <mergeCell ref="L32:L33"/>
    <mergeCell ref="M32:M33"/>
    <mergeCell ref="G44:J44"/>
    <mergeCell ref="K44:K46"/>
    <mergeCell ref="L44:L45"/>
    <mergeCell ref="M44:M45"/>
    <mergeCell ref="B43:M43"/>
    <mergeCell ref="B44:B46"/>
    <mergeCell ref="C44:C46"/>
    <mergeCell ref="D44:D46"/>
    <mergeCell ref="E44:E46"/>
    <mergeCell ref="F44:F46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39">
    <tabColor theme="9" tint="-0.249977111117893"/>
  </sheetPr>
  <dimension ref="A1:V91"/>
  <sheetViews>
    <sheetView showGridLines="0" topLeftCell="A48" workbookViewId="0">
      <selection activeCell="A70" sqref="A70:XFD70"/>
    </sheetView>
  </sheetViews>
  <sheetFormatPr baseColWidth="10" defaultColWidth="0" defaultRowHeight="12" zeroHeight="1"/>
  <cols>
    <col min="1" max="2" width="11.54296875" style="9" customWidth="1"/>
    <col min="3" max="3" width="13.453125" style="9" customWidth="1"/>
    <col min="4" max="8" width="11.54296875" style="9" customWidth="1"/>
    <col min="9" max="9" width="12.54296875" style="9" bestFit="1" customWidth="1"/>
    <col min="10" max="11" width="13.54296875" style="9" bestFit="1" customWidth="1"/>
    <col min="12" max="15" width="11.54296875" style="9" customWidth="1"/>
    <col min="16" max="20" width="11.54296875" style="9" hidden="1" customWidth="1"/>
    <col min="21" max="22" width="0" style="9" hidden="1" customWidth="1"/>
    <col min="23" max="16384" width="11.54296875" style="9" hidden="1"/>
  </cols>
  <sheetData>
    <row r="1" spans="1:14"/>
    <row r="2" spans="1:14">
      <c r="A2" s="18"/>
      <c r="B2" s="89" t="s">
        <v>684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>
      <c r="A3" s="18"/>
      <c r="B3" s="21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>
      <c r="A4" s="18"/>
      <c r="B4" s="1092" t="s">
        <v>767</v>
      </c>
      <c r="C4" s="1093"/>
      <c r="D4" s="1093"/>
      <c r="E4" s="1093"/>
      <c r="F4" s="1093"/>
      <c r="G4" s="1093"/>
      <c r="H4" s="1093"/>
      <c r="I4" s="1093"/>
      <c r="J4" s="1093"/>
      <c r="K4" s="1093"/>
      <c r="L4" s="1093"/>
      <c r="M4" s="1093"/>
      <c r="N4" s="1094"/>
    </row>
    <row r="5" spans="1:14">
      <c r="A5" s="18"/>
      <c r="B5" s="1048" t="s">
        <v>753</v>
      </c>
      <c r="C5" s="1048" t="s">
        <v>754</v>
      </c>
      <c r="D5" s="1048" t="s">
        <v>755</v>
      </c>
      <c r="E5" s="1048" t="s">
        <v>397</v>
      </c>
      <c r="F5" s="1048" t="s">
        <v>398</v>
      </c>
      <c r="G5" s="1048" t="s">
        <v>399</v>
      </c>
      <c r="H5" s="1048" t="s">
        <v>387</v>
      </c>
      <c r="I5" s="1089" t="s">
        <v>295</v>
      </c>
      <c r="J5" s="1089"/>
      <c r="K5" s="1089"/>
      <c r="L5" s="1048" t="s">
        <v>296</v>
      </c>
      <c r="M5" s="1048" t="s">
        <v>388</v>
      </c>
      <c r="N5" s="1048" t="s">
        <v>298</v>
      </c>
    </row>
    <row r="6" spans="1:14" ht="24">
      <c r="A6" s="18"/>
      <c r="B6" s="1049"/>
      <c r="C6" s="1049"/>
      <c r="D6" s="1049"/>
      <c r="E6" s="1049"/>
      <c r="F6" s="1049"/>
      <c r="G6" s="1049"/>
      <c r="H6" s="1049"/>
      <c r="I6" s="91" t="s">
        <v>218</v>
      </c>
      <c r="J6" s="91" t="s">
        <v>289</v>
      </c>
      <c r="K6" s="91" t="s">
        <v>210</v>
      </c>
      <c r="L6" s="1049"/>
      <c r="M6" s="1049"/>
      <c r="N6" s="1049"/>
    </row>
    <row r="7" spans="1:14">
      <c r="A7" s="18"/>
      <c r="B7" s="1050"/>
      <c r="C7" s="1050"/>
      <c r="D7" s="1050"/>
      <c r="E7" s="1050"/>
      <c r="F7" s="1050"/>
      <c r="G7" s="1050"/>
      <c r="H7" s="1050"/>
      <c r="I7" s="92" t="s">
        <v>72</v>
      </c>
      <c r="J7" s="92" t="s">
        <v>72</v>
      </c>
      <c r="K7" s="92" t="s">
        <v>72</v>
      </c>
      <c r="L7" s="1050"/>
      <c r="M7" s="92" t="s">
        <v>299</v>
      </c>
      <c r="N7" s="92" t="s">
        <v>299</v>
      </c>
    </row>
    <row r="8" spans="1:14">
      <c r="A8" s="18">
        <v>1</v>
      </c>
      <c r="B8" s="271" t="s">
        <v>383</v>
      </c>
      <c r="C8" s="270" t="s">
        <v>726</v>
      </c>
      <c r="D8" s="271" t="s">
        <v>724</v>
      </c>
      <c r="E8" s="271">
        <v>630</v>
      </c>
      <c r="F8" s="271" t="s">
        <v>400</v>
      </c>
      <c r="G8" s="996">
        <v>47939</v>
      </c>
      <c r="H8" s="271" t="s">
        <v>721</v>
      </c>
      <c r="I8" s="272">
        <v>1394303</v>
      </c>
      <c r="J8" s="276">
        <v>0</v>
      </c>
      <c r="K8" s="272">
        <v>1394303</v>
      </c>
      <c r="L8" s="270" t="s">
        <v>384</v>
      </c>
      <c r="M8" s="273">
        <v>4.1694000000000002E-2</v>
      </c>
      <c r="N8" s="273">
        <v>4.2000000000000003E-2</v>
      </c>
    </row>
    <row r="9" spans="1:14">
      <c r="A9" s="18">
        <v>2</v>
      </c>
      <c r="B9" s="275" t="s">
        <v>383</v>
      </c>
      <c r="C9" s="274" t="s">
        <v>726</v>
      </c>
      <c r="D9" s="275" t="s">
        <v>724</v>
      </c>
      <c r="E9" s="275">
        <v>655</v>
      </c>
      <c r="F9" s="275" t="s">
        <v>401</v>
      </c>
      <c r="G9" s="997">
        <v>48853</v>
      </c>
      <c r="H9" s="275" t="s">
        <v>721</v>
      </c>
      <c r="I9" s="276">
        <v>1097119</v>
      </c>
      <c r="J9" s="276">
        <v>0</v>
      </c>
      <c r="K9" s="276">
        <v>1097119</v>
      </c>
      <c r="L9" s="274" t="s">
        <v>384</v>
      </c>
      <c r="M9" s="277">
        <v>3.8350000000000002E-2</v>
      </c>
      <c r="N9" s="277">
        <v>3.8600000000000002E-2</v>
      </c>
    </row>
    <row r="10" spans="1:14">
      <c r="A10" s="18">
        <v>3</v>
      </c>
      <c r="B10" s="275" t="s">
        <v>383</v>
      </c>
      <c r="C10" s="274" t="s">
        <v>726</v>
      </c>
      <c r="D10" s="275" t="s">
        <v>724</v>
      </c>
      <c r="E10" s="275">
        <v>655</v>
      </c>
      <c r="F10" s="275" t="s">
        <v>402</v>
      </c>
      <c r="G10" s="997">
        <v>48366</v>
      </c>
      <c r="H10" s="275" t="s">
        <v>721</v>
      </c>
      <c r="I10" s="276">
        <v>843987</v>
      </c>
      <c r="J10" s="276">
        <v>0</v>
      </c>
      <c r="K10" s="276">
        <v>843987</v>
      </c>
      <c r="L10" s="274" t="s">
        <v>384</v>
      </c>
      <c r="M10" s="277">
        <v>3.9606000000000002E-2</v>
      </c>
      <c r="N10" s="277">
        <v>0.04</v>
      </c>
    </row>
    <row r="11" spans="1:14">
      <c r="A11" s="18">
        <v>4</v>
      </c>
      <c r="B11" s="275" t="s">
        <v>383</v>
      </c>
      <c r="C11" s="274" t="s">
        <v>726</v>
      </c>
      <c r="D11" s="275" t="s">
        <v>724</v>
      </c>
      <c r="E11" s="275">
        <v>713</v>
      </c>
      <c r="F11" s="275" t="s">
        <v>403</v>
      </c>
      <c r="G11" s="997">
        <v>49400</v>
      </c>
      <c r="H11" s="275" t="s">
        <v>721</v>
      </c>
      <c r="I11" s="276">
        <v>1675521</v>
      </c>
      <c r="J11" s="276">
        <v>0</v>
      </c>
      <c r="K11" s="276">
        <v>1675521</v>
      </c>
      <c r="L11" s="274" t="s">
        <v>389</v>
      </c>
      <c r="M11" s="277">
        <v>3.9141000000000002E-2</v>
      </c>
      <c r="N11" s="277">
        <v>3.9E-2</v>
      </c>
    </row>
    <row r="12" spans="1:14">
      <c r="A12" s="18">
        <v>5</v>
      </c>
      <c r="B12" s="275" t="s">
        <v>383</v>
      </c>
      <c r="C12" s="274" t="s">
        <v>726</v>
      </c>
      <c r="D12" s="275" t="s">
        <v>724</v>
      </c>
      <c r="E12" s="275">
        <v>713</v>
      </c>
      <c r="F12" s="275" t="s">
        <v>404</v>
      </c>
      <c r="G12" s="997">
        <v>49766</v>
      </c>
      <c r="H12" s="275" t="s">
        <v>721</v>
      </c>
      <c r="I12" s="276">
        <v>1422904</v>
      </c>
      <c r="J12" s="276">
        <v>0</v>
      </c>
      <c r="K12" s="276">
        <v>1422904</v>
      </c>
      <c r="L12" s="274" t="s">
        <v>384</v>
      </c>
      <c r="M12" s="277">
        <v>3.8087999999999997E-2</v>
      </c>
      <c r="N12" s="277">
        <v>3.7999999999999999E-2</v>
      </c>
    </row>
    <row r="13" spans="1:14">
      <c r="A13" s="18">
        <v>6</v>
      </c>
      <c r="B13" s="275" t="s">
        <v>383</v>
      </c>
      <c r="C13" s="274" t="s">
        <v>726</v>
      </c>
      <c r="D13" s="275" t="s">
        <v>724</v>
      </c>
      <c r="E13" s="275">
        <v>778</v>
      </c>
      <c r="F13" s="289" t="s">
        <v>405</v>
      </c>
      <c r="G13" s="1008">
        <v>50131</v>
      </c>
      <c r="H13" s="289" t="s">
        <v>721</v>
      </c>
      <c r="I13" s="666">
        <v>1315416</v>
      </c>
      <c r="J13" s="276">
        <v>0</v>
      </c>
      <c r="K13" s="276">
        <v>1315416</v>
      </c>
      <c r="L13" s="290" t="s">
        <v>384</v>
      </c>
      <c r="M13" s="291">
        <v>3.5000000000000003E-2</v>
      </c>
      <c r="N13" s="277">
        <v>3.5000000000000003E-2</v>
      </c>
    </row>
    <row r="14" spans="1:14">
      <c r="A14" s="18">
        <v>7</v>
      </c>
      <c r="B14" s="275" t="s">
        <v>383</v>
      </c>
      <c r="C14" s="274" t="s">
        <v>726</v>
      </c>
      <c r="D14" s="275" t="s">
        <v>724</v>
      </c>
      <c r="E14" s="275">
        <v>778</v>
      </c>
      <c r="F14" s="275" t="s">
        <v>406</v>
      </c>
      <c r="G14" s="997">
        <v>50192</v>
      </c>
      <c r="H14" s="275" t="s">
        <v>721</v>
      </c>
      <c r="I14" s="276">
        <v>1002856</v>
      </c>
      <c r="J14" s="276">
        <v>0</v>
      </c>
      <c r="K14" s="276">
        <v>1002856</v>
      </c>
      <c r="L14" s="274" t="s">
        <v>389</v>
      </c>
      <c r="M14" s="277">
        <v>3.2145E-2</v>
      </c>
      <c r="N14" s="277">
        <v>3.3000000000000002E-2</v>
      </c>
    </row>
    <row r="15" spans="1:14">
      <c r="A15" s="18">
        <v>8</v>
      </c>
      <c r="B15" s="275" t="s">
        <v>383</v>
      </c>
      <c r="C15" s="274" t="s">
        <v>726</v>
      </c>
      <c r="D15" s="275" t="s">
        <v>724</v>
      </c>
      <c r="E15" s="275">
        <v>806</v>
      </c>
      <c r="F15" s="275" t="s">
        <v>407</v>
      </c>
      <c r="G15" s="997">
        <v>50437</v>
      </c>
      <c r="H15" s="275" t="s">
        <v>721</v>
      </c>
      <c r="I15" s="276">
        <v>0</v>
      </c>
      <c r="J15" s="276">
        <v>257966</v>
      </c>
      <c r="K15" s="276">
        <v>257966</v>
      </c>
      <c r="L15" s="274" t="s">
        <v>384</v>
      </c>
      <c r="M15" s="277">
        <v>3.1074999999999998E-2</v>
      </c>
      <c r="N15" s="277">
        <v>0.03</v>
      </c>
    </row>
    <row r="16" spans="1:14">
      <c r="A16" s="18">
        <v>9</v>
      </c>
      <c r="B16" s="275" t="s">
        <v>383</v>
      </c>
      <c r="C16" s="274" t="s">
        <v>726</v>
      </c>
      <c r="D16" s="275" t="s">
        <v>724</v>
      </c>
      <c r="E16" s="275">
        <v>806</v>
      </c>
      <c r="F16" s="275" t="s">
        <v>408</v>
      </c>
      <c r="G16" s="997">
        <v>51150</v>
      </c>
      <c r="H16" s="275" t="s">
        <v>721</v>
      </c>
      <c r="I16" s="276">
        <v>0</v>
      </c>
      <c r="J16" s="276">
        <v>464028</v>
      </c>
      <c r="K16" s="276">
        <v>464028</v>
      </c>
      <c r="L16" s="274" t="s">
        <v>389</v>
      </c>
      <c r="M16" s="277">
        <v>3.2939999999999997E-2</v>
      </c>
      <c r="N16" s="277">
        <v>3.2000000000000001E-2</v>
      </c>
    </row>
    <row r="17" spans="1:14">
      <c r="A17" s="18">
        <v>10</v>
      </c>
      <c r="B17" s="275" t="s">
        <v>383</v>
      </c>
      <c r="C17" s="274" t="s">
        <v>726</v>
      </c>
      <c r="D17" s="275" t="s">
        <v>724</v>
      </c>
      <c r="E17" s="275">
        <v>887</v>
      </c>
      <c r="F17" s="275" t="s">
        <v>409</v>
      </c>
      <c r="G17" s="997">
        <v>52305</v>
      </c>
      <c r="H17" s="275" t="s">
        <v>721</v>
      </c>
      <c r="I17" s="276">
        <v>0</v>
      </c>
      <c r="J17" s="276">
        <v>70723</v>
      </c>
      <c r="K17" s="276">
        <v>70723</v>
      </c>
      <c r="L17" s="274" t="s">
        <v>389</v>
      </c>
      <c r="M17" s="277">
        <v>2.8497999999999999E-2</v>
      </c>
      <c r="N17" s="277">
        <v>2.8000000000000001E-2</v>
      </c>
    </row>
    <row r="18" spans="1:14">
      <c r="A18" s="18">
        <v>11</v>
      </c>
      <c r="B18" s="275" t="s">
        <v>383</v>
      </c>
      <c r="C18" s="274" t="s">
        <v>726</v>
      </c>
      <c r="D18" s="275" t="s">
        <v>724</v>
      </c>
      <c r="E18" s="275">
        <v>886</v>
      </c>
      <c r="F18" s="275" t="s">
        <v>410</v>
      </c>
      <c r="G18" s="997">
        <v>45731</v>
      </c>
      <c r="H18" s="275" t="s">
        <v>721</v>
      </c>
      <c r="I18" s="276">
        <v>0</v>
      </c>
      <c r="J18" s="276">
        <v>7104914</v>
      </c>
      <c r="K18" s="276">
        <v>7104914</v>
      </c>
      <c r="L18" s="274" t="s">
        <v>389</v>
      </c>
      <c r="M18" s="277">
        <v>1.9234999999999999E-2</v>
      </c>
      <c r="N18" s="277">
        <v>1.7999999999999999E-2</v>
      </c>
    </row>
    <row r="19" spans="1:14">
      <c r="A19" s="18">
        <v>12</v>
      </c>
      <c r="B19" s="275" t="s">
        <v>383</v>
      </c>
      <c r="C19" s="274" t="s">
        <v>726</v>
      </c>
      <c r="D19" s="275" t="s">
        <v>724</v>
      </c>
      <c r="E19" s="275">
        <v>887</v>
      </c>
      <c r="F19" s="275" t="s">
        <v>411</v>
      </c>
      <c r="G19" s="997">
        <v>52671</v>
      </c>
      <c r="H19" s="275" t="s">
        <v>721</v>
      </c>
      <c r="I19" s="276">
        <v>0</v>
      </c>
      <c r="J19" s="276">
        <v>252249</v>
      </c>
      <c r="K19" s="276">
        <v>252249</v>
      </c>
      <c r="L19" s="274" t="s">
        <v>389</v>
      </c>
      <c r="M19" s="277">
        <v>2.1661E-2</v>
      </c>
      <c r="N19" s="277">
        <v>2.5000000000000001E-2</v>
      </c>
    </row>
    <row r="20" spans="1:14">
      <c r="A20" s="18">
        <v>13</v>
      </c>
      <c r="B20" s="275" t="s">
        <v>383</v>
      </c>
      <c r="C20" s="274" t="s">
        <v>726</v>
      </c>
      <c r="D20" s="275" t="s">
        <v>724</v>
      </c>
      <c r="E20" s="275">
        <v>0</v>
      </c>
      <c r="F20" s="275" t="s">
        <v>412</v>
      </c>
      <c r="G20" s="997">
        <v>50388</v>
      </c>
      <c r="H20" s="275" t="s">
        <v>359</v>
      </c>
      <c r="I20" s="276">
        <v>242734</v>
      </c>
      <c r="J20" s="276">
        <v>0</v>
      </c>
      <c r="K20" s="276">
        <v>242734</v>
      </c>
      <c r="L20" s="274" t="s">
        <v>389</v>
      </c>
      <c r="M20" s="277">
        <v>7.0618927605837101E-2</v>
      </c>
      <c r="N20" s="277">
        <v>6.8199999999999997E-2</v>
      </c>
    </row>
    <row r="21" spans="1:14">
      <c r="A21" s="18">
        <v>14</v>
      </c>
      <c r="B21" s="275" t="s">
        <v>383</v>
      </c>
      <c r="C21" s="274" t="s">
        <v>726</v>
      </c>
      <c r="D21" s="275" t="s">
        <v>724</v>
      </c>
      <c r="E21" s="275">
        <v>0</v>
      </c>
      <c r="F21" s="275" t="s">
        <v>413</v>
      </c>
      <c r="G21" s="997">
        <v>50388</v>
      </c>
      <c r="H21" s="275" t="s">
        <v>206</v>
      </c>
      <c r="I21" s="276">
        <v>160126</v>
      </c>
      <c r="J21" s="914">
        <v>0</v>
      </c>
      <c r="K21" s="914">
        <v>160126</v>
      </c>
      <c r="L21" s="274" t="s">
        <v>389</v>
      </c>
      <c r="M21" s="277">
        <v>2.3437443186978157E-2</v>
      </c>
      <c r="N21" s="277">
        <v>2.1600000000000001E-2</v>
      </c>
    </row>
    <row r="22" spans="1:14">
      <c r="A22" s="18">
        <v>15</v>
      </c>
      <c r="B22" s="279" t="s">
        <v>383</v>
      </c>
      <c r="C22" s="278" t="s">
        <v>726</v>
      </c>
      <c r="D22" s="279" t="s">
        <v>724</v>
      </c>
      <c r="E22" s="279">
        <v>0</v>
      </c>
      <c r="F22" s="279" t="s">
        <v>675</v>
      </c>
      <c r="G22" s="998">
        <v>47268</v>
      </c>
      <c r="H22" s="279" t="s">
        <v>674</v>
      </c>
      <c r="I22" s="276">
        <v>231284</v>
      </c>
      <c r="J22" s="955">
        <v>0</v>
      </c>
      <c r="K22" s="914">
        <v>231284</v>
      </c>
      <c r="L22" s="278" t="s">
        <v>384</v>
      </c>
      <c r="M22" s="281">
        <v>2.3620880188435001E-2</v>
      </c>
      <c r="N22" s="281">
        <v>2.0975000000000001E-2</v>
      </c>
    </row>
    <row r="23" spans="1:14">
      <c r="A23" s="18"/>
      <c r="B23" s="443" t="s">
        <v>210</v>
      </c>
      <c r="C23" s="443"/>
      <c r="D23" s="443"/>
      <c r="E23" s="443"/>
      <c r="F23" s="443"/>
      <c r="G23" s="443"/>
      <c r="H23" s="443"/>
      <c r="I23" s="667">
        <v>9386250</v>
      </c>
      <c r="J23" s="667">
        <v>8149880</v>
      </c>
      <c r="K23" s="667">
        <v>17536130</v>
      </c>
      <c r="L23" s="443"/>
      <c r="M23" s="443"/>
      <c r="N23" s="443"/>
    </row>
    <row r="24" spans="1:14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4">
      <c r="A25" s="18"/>
      <c r="B25" s="1092" t="s">
        <v>765</v>
      </c>
      <c r="C25" s="1093"/>
      <c r="D25" s="1093"/>
      <c r="E25" s="1093"/>
      <c r="F25" s="1093"/>
      <c r="G25" s="1093"/>
      <c r="H25" s="1093"/>
      <c r="I25" s="1093"/>
      <c r="J25" s="1093"/>
      <c r="K25" s="1093"/>
      <c r="L25" s="1093"/>
      <c r="M25" s="1093"/>
      <c r="N25" s="1094"/>
    </row>
    <row r="26" spans="1:14">
      <c r="A26" s="18"/>
      <c r="B26" s="1048" t="s">
        <v>753</v>
      </c>
      <c r="C26" s="1048" t="s">
        <v>754</v>
      </c>
      <c r="D26" s="1048" t="s">
        <v>755</v>
      </c>
      <c r="E26" s="1048" t="s">
        <v>397</v>
      </c>
      <c r="F26" s="1048" t="s">
        <v>398</v>
      </c>
      <c r="G26" s="1048" t="s">
        <v>399</v>
      </c>
      <c r="H26" s="1048" t="s">
        <v>387</v>
      </c>
      <c r="I26" s="1089" t="s">
        <v>295</v>
      </c>
      <c r="J26" s="1089"/>
      <c r="K26" s="1089"/>
      <c r="L26" s="1048" t="s">
        <v>296</v>
      </c>
      <c r="M26" s="1048" t="s">
        <v>388</v>
      </c>
      <c r="N26" s="1048" t="s">
        <v>298</v>
      </c>
    </row>
    <row r="27" spans="1:14" ht="24">
      <c r="A27" s="18"/>
      <c r="B27" s="1049"/>
      <c r="C27" s="1049"/>
      <c r="D27" s="1049"/>
      <c r="E27" s="1049"/>
      <c r="F27" s="1049"/>
      <c r="G27" s="1049"/>
      <c r="H27" s="1049"/>
      <c r="I27" s="91" t="s">
        <v>218</v>
      </c>
      <c r="J27" s="91" t="s">
        <v>289</v>
      </c>
      <c r="K27" s="91" t="s">
        <v>210</v>
      </c>
      <c r="L27" s="1049"/>
      <c r="M27" s="1049"/>
      <c r="N27" s="1049"/>
    </row>
    <row r="28" spans="1:14">
      <c r="A28" s="18"/>
      <c r="B28" s="1050"/>
      <c r="C28" s="1050"/>
      <c r="D28" s="1050"/>
      <c r="E28" s="1050"/>
      <c r="F28" s="1050"/>
      <c r="G28" s="1050"/>
      <c r="H28" s="1050"/>
      <c r="I28" s="92" t="s">
        <v>72</v>
      </c>
      <c r="J28" s="92" t="s">
        <v>72</v>
      </c>
      <c r="K28" s="92" t="s">
        <v>72</v>
      </c>
      <c r="L28" s="1050"/>
      <c r="M28" s="92" t="s">
        <v>299</v>
      </c>
      <c r="N28" s="92" t="s">
        <v>299</v>
      </c>
    </row>
    <row r="29" spans="1:14">
      <c r="A29" s="18">
        <v>1</v>
      </c>
      <c r="B29" s="271" t="s">
        <v>383</v>
      </c>
      <c r="C29" s="270" t="s">
        <v>726</v>
      </c>
      <c r="D29" s="271" t="s">
        <v>724</v>
      </c>
      <c r="E29" s="271">
        <v>630</v>
      </c>
      <c r="F29" s="271" t="s">
        <v>400</v>
      </c>
      <c r="G29" s="996">
        <v>47939</v>
      </c>
      <c r="H29" s="271" t="s">
        <v>721</v>
      </c>
      <c r="I29" s="272">
        <v>1378878</v>
      </c>
      <c r="J29" s="276">
        <v>0</v>
      </c>
      <c r="K29" s="272">
        <v>1378878</v>
      </c>
      <c r="L29" s="270" t="s">
        <v>384</v>
      </c>
      <c r="M29" s="273">
        <v>4.1694000000000002E-2</v>
      </c>
      <c r="N29" s="273">
        <v>4.2000000000000003E-2</v>
      </c>
    </row>
    <row r="30" spans="1:14">
      <c r="A30" s="18">
        <v>2</v>
      </c>
      <c r="B30" s="275" t="s">
        <v>383</v>
      </c>
      <c r="C30" s="274" t="s">
        <v>726</v>
      </c>
      <c r="D30" s="275" t="s">
        <v>724</v>
      </c>
      <c r="E30" s="275">
        <v>655</v>
      </c>
      <c r="F30" s="275" t="s">
        <v>401</v>
      </c>
      <c r="G30" s="997">
        <v>48853</v>
      </c>
      <c r="H30" s="275" t="s">
        <v>721</v>
      </c>
      <c r="I30" s="276">
        <v>1087100</v>
      </c>
      <c r="J30" s="276">
        <v>0</v>
      </c>
      <c r="K30" s="276">
        <v>1087100</v>
      </c>
      <c r="L30" s="274" t="s">
        <v>384</v>
      </c>
      <c r="M30" s="277">
        <v>3.8350000000000002E-2</v>
      </c>
      <c r="N30" s="277">
        <v>3.8600000000000002E-2</v>
      </c>
    </row>
    <row r="31" spans="1:14">
      <c r="A31" s="18">
        <v>3</v>
      </c>
      <c r="B31" s="275" t="s">
        <v>383</v>
      </c>
      <c r="C31" s="274" t="s">
        <v>726</v>
      </c>
      <c r="D31" s="275" t="s">
        <v>724</v>
      </c>
      <c r="E31" s="275">
        <v>655</v>
      </c>
      <c r="F31" s="275" t="s">
        <v>402</v>
      </c>
      <c r="G31" s="997">
        <v>48366</v>
      </c>
      <c r="H31" s="275" t="s">
        <v>721</v>
      </c>
      <c r="I31" s="276">
        <v>825856</v>
      </c>
      <c r="J31" s="276">
        <v>0</v>
      </c>
      <c r="K31" s="276">
        <v>825856</v>
      </c>
      <c r="L31" s="274" t="s">
        <v>384</v>
      </c>
      <c r="M31" s="277">
        <v>3.9606000000000002E-2</v>
      </c>
      <c r="N31" s="277">
        <v>0.04</v>
      </c>
    </row>
    <row r="32" spans="1:14">
      <c r="A32" s="18">
        <v>4</v>
      </c>
      <c r="B32" s="275" t="s">
        <v>383</v>
      </c>
      <c r="C32" s="274" t="s">
        <v>726</v>
      </c>
      <c r="D32" s="275" t="s">
        <v>724</v>
      </c>
      <c r="E32" s="275">
        <v>713</v>
      </c>
      <c r="F32" s="275" t="s">
        <v>403</v>
      </c>
      <c r="G32" s="997">
        <v>49400</v>
      </c>
      <c r="H32" s="275" t="s">
        <v>721</v>
      </c>
      <c r="I32" s="276">
        <v>1683977</v>
      </c>
      <c r="J32" s="276">
        <v>0</v>
      </c>
      <c r="K32" s="276">
        <v>1683977</v>
      </c>
      <c r="L32" s="274" t="s">
        <v>389</v>
      </c>
      <c r="M32" s="277">
        <v>3.9141000000000002E-2</v>
      </c>
      <c r="N32" s="277">
        <v>3.9E-2</v>
      </c>
    </row>
    <row r="33" spans="1:14">
      <c r="A33" s="18">
        <v>5</v>
      </c>
      <c r="B33" s="275" t="s">
        <v>383</v>
      </c>
      <c r="C33" s="274" t="s">
        <v>726</v>
      </c>
      <c r="D33" s="275" t="s">
        <v>724</v>
      </c>
      <c r="E33" s="275">
        <v>713</v>
      </c>
      <c r="F33" s="275" t="s">
        <v>404</v>
      </c>
      <c r="G33" s="997">
        <v>49766</v>
      </c>
      <c r="H33" s="275" t="s">
        <v>721</v>
      </c>
      <c r="I33" s="276">
        <v>1427176</v>
      </c>
      <c r="J33" s="276">
        <v>0</v>
      </c>
      <c r="K33" s="276">
        <v>1427176</v>
      </c>
      <c r="L33" s="274" t="s">
        <v>384</v>
      </c>
      <c r="M33" s="277">
        <v>3.8087999999999997E-2</v>
      </c>
      <c r="N33" s="277">
        <v>3.7999999999999999E-2</v>
      </c>
    </row>
    <row r="34" spans="1:14">
      <c r="A34" s="18">
        <v>6</v>
      </c>
      <c r="B34" s="275" t="s">
        <v>383</v>
      </c>
      <c r="C34" s="274" t="s">
        <v>726</v>
      </c>
      <c r="D34" s="275" t="s">
        <v>724</v>
      </c>
      <c r="E34" s="275">
        <v>778</v>
      </c>
      <c r="F34" s="289" t="s">
        <v>405</v>
      </c>
      <c r="G34" s="1008">
        <v>50131</v>
      </c>
      <c r="H34" s="289" t="s">
        <v>721</v>
      </c>
      <c r="I34" s="666">
        <v>1315416</v>
      </c>
      <c r="J34" s="276">
        <v>0</v>
      </c>
      <c r="K34" s="276">
        <v>1315416</v>
      </c>
      <c r="L34" s="290" t="s">
        <v>384</v>
      </c>
      <c r="M34" s="291">
        <v>3.5000000000000003E-2</v>
      </c>
      <c r="N34" s="277">
        <v>3.5000000000000003E-2</v>
      </c>
    </row>
    <row r="35" spans="1:14">
      <c r="A35" s="18">
        <v>7</v>
      </c>
      <c r="B35" s="275" t="s">
        <v>383</v>
      </c>
      <c r="C35" s="274" t="s">
        <v>726</v>
      </c>
      <c r="D35" s="275" t="s">
        <v>724</v>
      </c>
      <c r="E35" s="275">
        <v>778</v>
      </c>
      <c r="F35" s="275" t="s">
        <v>406</v>
      </c>
      <c r="G35" s="997">
        <v>50192</v>
      </c>
      <c r="H35" s="275" t="s">
        <v>721</v>
      </c>
      <c r="I35" s="276">
        <v>951344</v>
      </c>
      <c r="J35" s="276">
        <v>0</v>
      </c>
      <c r="K35" s="276">
        <v>951344</v>
      </c>
      <c r="L35" s="274" t="s">
        <v>389</v>
      </c>
      <c r="M35" s="277">
        <v>3.2145E-2</v>
      </c>
      <c r="N35" s="277">
        <v>3.3000000000000002E-2</v>
      </c>
    </row>
    <row r="36" spans="1:14">
      <c r="A36" s="18">
        <v>8</v>
      </c>
      <c r="B36" s="275" t="s">
        <v>383</v>
      </c>
      <c r="C36" s="274" t="s">
        <v>726</v>
      </c>
      <c r="D36" s="275" t="s">
        <v>724</v>
      </c>
      <c r="E36" s="275">
        <v>806</v>
      </c>
      <c r="F36" s="275" t="s">
        <v>407</v>
      </c>
      <c r="G36" s="997">
        <v>50437</v>
      </c>
      <c r="H36" s="275" t="s">
        <v>721</v>
      </c>
      <c r="I36" s="276">
        <v>0</v>
      </c>
      <c r="J36" s="276">
        <v>301039</v>
      </c>
      <c r="K36" s="276">
        <v>301039</v>
      </c>
      <c r="L36" s="274" t="s">
        <v>384</v>
      </c>
      <c r="M36" s="277">
        <v>3.1074999999999998E-2</v>
      </c>
      <c r="N36" s="277">
        <v>0.03</v>
      </c>
    </row>
    <row r="37" spans="1:14">
      <c r="A37" s="18">
        <v>9</v>
      </c>
      <c r="B37" s="275" t="s">
        <v>383</v>
      </c>
      <c r="C37" s="274" t="s">
        <v>726</v>
      </c>
      <c r="D37" s="275" t="s">
        <v>724</v>
      </c>
      <c r="E37" s="275">
        <v>806</v>
      </c>
      <c r="F37" s="275" t="s">
        <v>408</v>
      </c>
      <c r="G37" s="997">
        <v>51150</v>
      </c>
      <c r="H37" s="275" t="s">
        <v>721</v>
      </c>
      <c r="I37" s="276">
        <v>0</v>
      </c>
      <c r="J37" s="276">
        <v>508178</v>
      </c>
      <c r="K37" s="276">
        <v>508178</v>
      </c>
      <c r="L37" s="274" t="s">
        <v>389</v>
      </c>
      <c r="M37" s="277">
        <v>3.2939999999999997E-2</v>
      </c>
      <c r="N37" s="277">
        <v>3.2000000000000001E-2</v>
      </c>
    </row>
    <row r="38" spans="1:14">
      <c r="A38" s="18">
        <v>10</v>
      </c>
      <c r="B38" s="275" t="s">
        <v>383</v>
      </c>
      <c r="C38" s="274" t="s">
        <v>726</v>
      </c>
      <c r="D38" s="275" t="s">
        <v>724</v>
      </c>
      <c r="E38" s="275">
        <v>887</v>
      </c>
      <c r="F38" s="275" t="s">
        <v>409</v>
      </c>
      <c r="G38" s="997">
        <v>52305</v>
      </c>
      <c r="H38" s="275" t="s">
        <v>721</v>
      </c>
      <c r="I38" s="276">
        <v>0</v>
      </c>
      <c r="J38" s="276">
        <v>93701</v>
      </c>
      <c r="K38" s="276">
        <v>93701</v>
      </c>
      <c r="L38" s="274" t="s">
        <v>389</v>
      </c>
      <c r="M38" s="277">
        <v>2.8497999999999999E-2</v>
      </c>
      <c r="N38" s="277">
        <v>2.8000000000000001E-2</v>
      </c>
    </row>
    <row r="39" spans="1:14">
      <c r="A39" s="18">
        <v>11</v>
      </c>
      <c r="B39" s="275" t="s">
        <v>383</v>
      </c>
      <c r="C39" s="274" t="s">
        <v>726</v>
      </c>
      <c r="D39" s="275" t="s">
        <v>724</v>
      </c>
      <c r="E39" s="275">
        <v>886</v>
      </c>
      <c r="F39" s="275" t="s">
        <v>410</v>
      </c>
      <c r="G39" s="997">
        <v>45731</v>
      </c>
      <c r="H39" s="275" t="s">
        <v>721</v>
      </c>
      <c r="I39" s="276">
        <v>0</v>
      </c>
      <c r="J39" s="276">
        <v>7113865</v>
      </c>
      <c r="K39" s="276">
        <v>7113865</v>
      </c>
      <c r="L39" s="274" t="s">
        <v>389</v>
      </c>
      <c r="M39" s="277">
        <v>1.9234999999999999E-2</v>
      </c>
      <c r="N39" s="277">
        <v>1.7999999999999999E-2</v>
      </c>
    </row>
    <row r="40" spans="1:14">
      <c r="A40" s="18">
        <v>12</v>
      </c>
      <c r="B40" s="275" t="s">
        <v>383</v>
      </c>
      <c r="C40" s="274" t="s">
        <v>726</v>
      </c>
      <c r="D40" s="275" t="s">
        <v>724</v>
      </c>
      <c r="E40" s="275">
        <v>887</v>
      </c>
      <c r="F40" s="275" t="s">
        <v>411</v>
      </c>
      <c r="G40" s="997">
        <v>52671</v>
      </c>
      <c r="H40" s="275" t="s">
        <v>721</v>
      </c>
      <c r="I40" s="276">
        <v>0</v>
      </c>
      <c r="J40" s="276">
        <v>83726</v>
      </c>
      <c r="K40" s="276">
        <v>83726</v>
      </c>
      <c r="L40" s="274" t="s">
        <v>389</v>
      </c>
      <c r="M40" s="277">
        <v>2.1661E-2</v>
      </c>
      <c r="N40" s="277">
        <v>2.5000000000000001E-2</v>
      </c>
    </row>
    <row r="41" spans="1:14">
      <c r="A41" s="18">
        <v>13</v>
      </c>
      <c r="B41" s="275" t="s">
        <v>383</v>
      </c>
      <c r="C41" s="274" t="s">
        <v>726</v>
      </c>
      <c r="D41" s="275" t="s">
        <v>724</v>
      </c>
      <c r="E41" s="275">
        <v>0</v>
      </c>
      <c r="F41" s="275" t="s">
        <v>412</v>
      </c>
      <c r="G41" s="997">
        <v>50388</v>
      </c>
      <c r="H41" s="275" t="s">
        <v>359</v>
      </c>
      <c r="I41" s="276">
        <v>254842</v>
      </c>
      <c r="J41" s="276">
        <v>0</v>
      </c>
      <c r="K41" s="276">
        <v>254842</v>
      </c>
      <c r="L41" s="274" t="s">
        <v>389</v>
      </c>
      <c r="M41" s="277">
        <v>7.0618927605837101E-2</v>
      </c>
      <c r="N41" s="277">
        <v>6.8199999999999997E-2</v>
      </c>
    </row>
    <row r="42" spans="1:14">
      <c r="A42" s="18">
        <v>14</v>
      </c>
      <c r="B42" s="275" t="s">
        <v>383</v>
      </c>
      <c r="C42" s="274" t="s">
        <v>726</v>
      </c>
      <c r="D42" s="275" t="s">
        <v>724</v>
      </c>
      <c r="E42" s="275">
        <v>0</v>
      </c>
      <c r="F42" s="275" t="s">
        <v>413</v>
      </c>
      <c r="G42" s="997">
        <v>50388</v>
      </c>
      <c r="H42" s="275" t="s">
        <v>206</v>
      </c>
      <c r="I42" s="276">
        <v>203472</v>
      </c>
      <c r="J42" s="276">
        <v>0</v>
      </c>
      <c r="K42" s="914">
        <v>203472</v>
      </c>
      <c r="L42" s="274" t="s">
        <v>389</v>
      </c>
      <c r="M42" s="277">
        <v>2.3437443186978157E-2</v>
      </c>
      <c r="N42" s="277">
        <v>2.1600000000000001E-2</v>
      </c>
    </row>
    <row r="43" spans="1:14">
      <c r="A43" s="18">
        <v>15</v>
      </c>
      <c r="B43" s="279" t="s">
        <v>383</v>
      </c>
      <c r="C43" s="278" t="s">
        <v>726</v>
      </c>
      <c r="D43" s="279" t="s">
        <v>724</v>
      </c>
      <c r="E43" s="279">
        <v>0</v>
      </c>
      <c r="F43" s="279" t="s">
        <v>675</v>
      </c>
      <c r="G43" s="998">
        <v>47268</v>
      </c>
      <c r="H43" s="279" t="s">
        <v>674</v>
      </c>
      <c r="I43" s="276">
        <v>749831</v>
      </c>
      <c r="J43" s="280">
        <v>0</v>
      </c>
      <c r="K43" s="914">
        <v>749831</v>
      </c>
      <c r="L43" s="278" t="s">
        <v>384</v>
      </c>
      <c r="M43" s="281">
        <v>2.3620880188435001E-2</v>
      </c>
      <c r="N43" s="281">
        <v>2.0975000000000001E-2</v>
      </c>
    </row>
    <row r="44" spans="1:14">
      <c r="A44" s="18"/>
      <c r="B44" s="443" t="s">
        <v>210</v>
      </c>
      <c r="C44" s="443"/>
      <c r="D44" s="443"/>
      <c r="E44" s="443"/>
      <c r="F44" s="443"/>
      <c r="G44" s="443"/>
      <c r="H44" s="443"/>
      <c r="I44" s="444">
        <v>9877892</v>
      </c>
      <c r="J44" s="444">
        <v>8100509</v>
      </c>
      <c r="K44" s="444">
        <v>17978401</v>
      </c>
      <c r="L44" s="443"/>
      <c r="M44" s="443"/>
      <c r="N44" s="443"/>
    </row>
    <row r="45" spans="1:14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  <row r="46" spans="1:14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</row>
    <row r="47" spans="1:14">
      <c r="A47" s="18"/>
      <c r="B47" s="89" t="s">
        <v>292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</row>
    <row r="48" spans="1:14"/>
    <row r="49" spans="1:14">
      <c r="A49" s="18"/>
      <c r="B49" s="1083" t="s">
        <v>414</v>
      </c>
      <c r="C49" s="1084"/>
      <c r="D49" s="1084"/>
      <c r="E49" s="1084"/>
      <c r="F49" s="1084"/>
      <c r="G49" s="1084"/>
      <c r="H49" s="1084"/>
      <c r="I49" s="1084"/>
      <c r="J49" s="1084"/>
      <c r="K49" s="1084"/>
      <c r="L49" s="1084"/>
      <c r="M49" s="1084"/>
      <c r="N49" s="1085"/>
    </row>
    <row r="50" spans="1:14" ht="12" customHeight="1">
      <c r="A50" s="18"/>
      <c r="B50" s="1086" t="s">
        <v>753</v>
      </c>
      <c r="C50" s="1048" t="s">
        <v>754</v>
      </c>
      <c r="D50" s="1048" t="s">
        <v>755</v>
      </c>
      <c r="E50" s="1048" t="s">
        <v>397</v>
      </c>
      <c r="F50" s="1048" t="s">
        <v>398</v>
      </c>
      <c r="G50" s="1048" t="s">
        <v>399</v>
      </c>
      <c r="H50" s="1048" t="s">
        <v>387</v>
      </c>
      <c r="I50" s="1095" t="s">
        <v>295</v>
      </c>
      <c r="J50" s="1096"/>
      <c r="K50" s="1097"/>
      <c r="L50" s="1048" t="s">
        <v>296</v>
      </c>
      <c r="M50" s="1048" t="s">
        <v>388</v>
      </c>
      <c r="N50" s="1090" t="s">
        <v>298</v>
      </c>
    </row>
    <row r="51" spans="1:14" ht="24">
      <c r="A51" s="18"/>
      <c r="B51" s="1087"/>
      <c r="C51" s="1049"/>
      <c r="D51" s="1049"/>
      <c r="E51" s="1049"/>
      <c r="F51" s="1049"/>
      <c r="G51" s="1049"/>
      <c r="H51" s="1049"/>
      <c r="I51" s="91" t="s">
        <v>218</v>
      </c>
      <c r="J51" s="91" t="s">
        <v>289</v>
      </c>
      <c r="K51" s="91" t="s">
        <v>210</v>
      </c>
      <c r="L51" s="1049"/>
      <c r="M51" s="1049"/>
      <c r="N51" s="1091"/>
    </row>
    <row r="52" spans="1:14">
      <c r="A52" s="18"/>
      <c r="B52" s="1088"/>
      <c r="C52" s="1050"/>
      <c r="D52" s="1050"/>
      <c r="E52" s="1050"/>
      <c r="F52" s="1050"/>
      <c r="G52" s="1050"/>
      <c r="H52" s="1050"/>
      <c r="I52" s="92" t="s">
        <v>72</v>
      </c>
      <c r="J52" s="92" t="s">
        <v>72</v>
      </c>
      <c r="K52" s="92" t="s">
        <v>72</v>
      </c>
      <c r="L52" s="1050"/>
      <c r="M52" s="92" t="s">
        <v>299</v>
      </c>
      <c r="N52" s="93" t="s">
        <v>299</v>
      </c>
    </row>
    <row r="53" spans="1:14">
      <c r="A53" s="18">
        <v>1</v>
      </c>
      <c r="B53" s="271" t="s">
        <v>383</v>
      </c>
      <c r="C53" s="270" t="s">
        <v>726</v>
      </c>
      <c r="D53" s="271" t="s">
        <v>724</v>
      </c>
      <c r="E53" s="271">
        <v>630</v>
      </c>
      <c r="F53" s="271" t="s">
        <v>400</v>
      </c>
      <c r="G53" s="996">
        <v>47939</v>
      </c>
      <c r="H53" s="271" t="s">
        <v>721</v>
      </c>
      <c r="I53" s="276">
        <v>0</v>
      </c>
      <c r="J53" s="276">
        <v>684481</v>
      </c>
      <c r="K53" s="287">
        <v>684481</v>
      </c>
      <c r="L53" s="270" t="s">
        <v>384</v>
      </c>
      <c r="M53" s="273">
        <v>4.1674000000000003E-2</v>
      </c>
      <c r="N53" s="273">
        <v>4.2000000000000003E-2</v>
      </c>
    </row>
    <row r="54" spans="1:14">
      <c r="A54" s="18">
        <v>2</v>
      </c>
      <c r="B54" s="275" t="s">
        <v>383</v>
      </c>
      <c r="C54" s="274" t="s">
        <v>726</v>
      </c>
      <c r="D54" s="275" t="s">
        <v>724</v>
      </c>
      <c r="E54" s="275">
        <v>655</v>
      </c>
      <c r="F54" s="275" t="s">
        <v>401</v>
      </c>
      <c r="G54" s="997">
        <v>48853</v>
      </c>
      <c r="H54" s="275" t="s">
        <v>721</v>
      </c>
      <c r="I54" s="276">
        <v>0</v>
      </c>
      <c r="J54" s="276">
        <v>537293</v>
      </c>
      <c r="K54" s="288">
        <v>537293</v>
      </c>
      <c r="L54" s="274" t="s">
        <v>384</v>
      </c>
      <c r="M54" s="277">
        <v>3.8337000000000003E-2</v>
      </c>
      <c r="N54" s="277">
        <v>3.8600000000000002E-2</v>
      </c>
    </row>
    <row r="55" spans="1:14">
      <c r="A55" s="18">
        <v>3</v>
      </c>
      <c r="B55" s="275" t="s">
        <v>383</v>
      </c>
      <c r="C55" s="274" t="s">
        <v>726</v>
      </c>
      <c r="D55" s="275" t="s">
        <v>724</v>
      </c>
      <c r="E55" s="275">
        <v>655</v>
      </c>
      <c r="F55" s="275" t="s">
        <v>402</v>
      </c>
      <c r="G55" s="997">
        <v>48366</v>
      </c>
      <c r="H55" s="275" t="s">
        <v>721</v>
      </c>
      <c r="I55" s="276">
        <v>0</v>
      </c>
      <c r="J55" s="276">
        <v>216655</v>
      </c>
      <c r="K55" s="288">
        <v>216655</v>
      </c>
      <c r="L55" s="274" t="s">
        <v>384</v>
      </c>
      <c r="M55" s="277">
        <v>4.0377999999999997E-2</v>
      </c>
      <c r="N55" s="277">
        <v>0.04</v>
      </c>
    </row>
    <row r="56" spans="1:14">
      <c r="A56" s="18">
        <v>4</v>
      </c>
      <c r="B56" s="275" t="s">
        <v>383</v>
      </c>
      <c r="C56" s="274" t="s">
        <v>726</v>
      </c>
      <c r="D56" s="275" t="s">
        <v>724</v>
      </c>
      <c r="E56" s="275">
        <v>713</v>
      </c>
      <c r="F56" s="275" t="s">
        <v>403</v>
      </c>
      <c r="G56" s="997">
        <v>49400</v>
      </c>
      <c r="H56" s="275" t="s">
        <v>721</v>
      </c>
      <c r="I56" s="276">
        <v>0</v>
      </c>
      <c r="J56" s="276">
        <v>808708</v>
      </c>
      <c r="K56" s="288">
        <v>808708</v>
      </c>
      <c r="L56" s="274" t="s">
        <v>389</v>
      </c>
      <c r="M56" s="277">
        <v>3.9149000000000003E-2</v>
      </c>
      <c r="N56" s="277">
        <v>3.9E-2</v>
      </c>
    </row>
    <row r="57" spans="1:14">
      <c r="A57" s="18">
        <v>5</v>
      </c>
      <c r="B57" s="275" t="s">
        <v>383</v>
      </c>
      <c r="C57" s="274" t="s">
        <v>726</v>
      </c>
      <c r="D57" s="275" t="s">
        <v>724</v>
      </c>
      <c r="E57" s="275">
        <v>713</v>
      </c>
      <c r="F57" s="275" t="s">
        <v>404</v>
      </c>
      <c r="G57" s="997">
        <v>49766</v>
      </c>
      <c r="H57" s="275" t="s">
        <v>721</v>
      </c>
      <c r="I57" s="276">
        <v>0</v>
      </c>
      <c r="J57" s="276">
        <v>688263</v>
      </c>
      <c r="K57" s="288">
        <v>688263</v>
      </c>
      <c r="L57" s="274" t="s">
        <v>384</v>
      </c>
      <c r="M57" s="277">
        <v>3.8092000000000001E-2</v>
      </c>
      <c r="N57" s="277">
        <v>3.7999999999999999E-2</v>
      </c>
    </row>
    <row r="58" spans="1:14">
      <c r="A58" s="18">
        <v>6</v>
      </c>
      <c r="B58" s="275" t="s">
        <v>383</v>
      </c>
      <c r="C58" s="274" t="s">
        <v>726</v>
      </c>
      <c r="D58" s="275" t="s">
        <v>724</v>
      </c>
      <c r="E58" s="275">
        <v>778</v>
      </c>
      <c r="F58" s="289" t="s">
        <v>405</v>
      </c>
      <c r="G58" s="1008">
        <v>50131</v>
      </c>
      <c r="H58" s="289" t="s">
        <v>721</v>
      </c>
      <c r="I58" s="276">
        <v>0</v>
      </c>
      <c r="J58" s="276">
        <v>638259</v>
      </c>
      <c r="K58" s="288">
        <v>638259</v>
      </c>
      <c r="L58" s="290" t="s">
        <v>384</v>
      </c>
      <c r="M58" s="291">
        <v>3.5000000000000003E-2</v>
      </c>
      <c r="N58" s="277">
        <v>3.5000000000000003E-2</v>
      </c>
    </row>
    <row r="59" spans="1:14">
      <c r="A59" s="18">
        <v>7</v>
      </c>
      <c r="B59" s="275" t="s">
        <v>383</v>
      </c>
      <c r="C59" s="274" t="s">
        <v>726</v>
      </c>
      <c r="D59" s="275" t="s">
        <v>724</v>
      </c>
      <c r="E59" s="275">
        <v>778</v>
      </c>
      <c r="F59" s="275" t="s">
        <v>406</v>
      </c>
      <c r="G59" s="997">
        <v>50192</v>
      </c>
      <c r="H59" s="275" t="s">
        <v>721</v>
      </c>
      <c r="I59" s="276">
        <v>0</v>
      </c>
      <c r="J59" s="276">
        <v>282112</v>
      </c>
      <c r="K59" s="288">
        <v>282112</v>
      </c>
      <c r="L59" s="274" t="s">
        <v>389</v>
      </c>
      <c r="M59" s="277">
        <v>3.2105000000000002E-2</v>
      </c>
      <c r="N59" s="277">
        <v>3.3000000000000002E-2</v>
      </c>
    </row>
    <row r="60" spans="1:14">
      <c r="A60" s="18">
        <v>8</v>
      </c>
      <c r="B60" s="275" t="s">
        <v>383</v>
      </c>
      <c r="C60" s="274" t="s">
        <v>726</v>
      </c>
      <c r="D60" s="275" t="s">
        <v>724</v>
      </c>
      <c r="E60" s="275">
        <v>806</v>
      </c>
      <c r="F60" s="275" t="s">
        <v>407</v>
      </c>
      <c r="G60" s="997">
        <v>50437</v>
      </c>
      <c r="H60" s="275" t="s">
        <v>721</v>
      </c>
      <c r="I60" s="276">
        <v>687649</v>
      </c>
      <c r="J60" s="276">
        <v>0</v>
      </c>
      <c r="K60" s="288">
        <v>687649</v>
      </c>
      <c r="L60" s="274" t="s">
        <v>384</v>
      </c>
      <c r="M60" s="277">
        <v>3.1125E-2</v>
      </c>
      <c r="N60" s="277">
        <v>0.03</v>
      </c>
    </row>
    <row r="61" spans="1:14">
      <c r="A61" s="18">
        <v>9</v>
      </c>
      <c r="B61" s="275" t="s">
        <v>383</v>
      </c>
      <c r="C61" s="274" t="s">
        <v>726</v>
      </c>
      <c r="D61" s="275" t="s">
        <v>724</v>
      </c>
      <c r="E61" s="275">
        <v>806</v>
      </c>
      <c r="F61" s="275" t="s">
        <v>408</v>
      </c>
      <c r="G61" s="997">
        <v>51150</v>
      </c>
      <c r="H61" s="275" t="s">
        <v>721</v>
      </c>
      <c r="I61" s="276">
        <v>1033510</v>
      </c>
      <c r="J61" s="276">
        <v>0</v>
      </c>
      <c r="K61" s="288">
        <v>1033510</v>
      </c>
      <c r="L61" s="274" t="s">
        <v>389</v>
      </c>
      <c r="M61" s="277">
        <v>3.2981999999999997E-2</v>
      </c>
      <c r="N61" s="277">
        <v>3.2000000000000001E-2</v>
      </c>
    </row>
    <row r="62" spans="1:14">
      <c r="A62" s="18">
        <v>10</v>
      </c>
      <c r="B62" s="275" t="s">
        <v>383</v>
      </c>
      <c r="C62" s="274" t="s">
        <v>726</v>
      </c>
      <c r="D62" s="275" t="s">
        <v>724</v>
      </c>
      <c r="E62" s="275">
        <v>887</v>
      </c>
      <c r="F62" s="275" t="s">
        <v>409</v>
      </c>
      <c r="G62" s="997">
        <v>52305</v>
      </c>
      <c r="H62" s="275" t="s">
        <v>721</v>
      </c>
      <c r="I62" s="276">
        <v>579839</v>
      </c>
      <c r="J62" s="276">
        <v>0</v>
      </c>
      <c r="K62" s="288">
        <v>579839</v>
      </c>
      <c r="L62" s="274" t="s">
        <v>389</v>
      </c>
      <c r="M62" s="277">
        <v>2.8518000000000002E-2</v>
      </c>
      <c r="N62" s="277">
        <v>2.8000000000000001E-2</v>
      </c>
    </row>
    <row r="63" spans="1:14">
      <c r="A63" s="18">
        <v>11</v>
      </c>
      <c r="B63" s="275" t="s">
        <v>383</v>
      </c>
      <c r="C63" s="274" t="s">
        <v>726</v>
      </c>
      <c r="D63" s="275" t="s">
        <v>724</v>
      </c>
      <c r="E63" s="275">
        <v>886</v>
      </c>
      <c r="F63" s="275" t="s">
        <v>410</v>
      </c>
      <c r="G63" s="997">
        <v>45731</v>
      </c>
      <c r="H63" s="275" t="s">
        <v>721</v>
      </c>
      <c r="I63" s="276">
        <v>6976894</v>
      </c>
      <c r="J63" s="288">
        <v>6889700</v>
      </c>
      <c r="K63" s="288">
        <v>13866594</v>
      </c>
      <c r="L63" s="274" t="s">
        <v>389</v>
      </c>
      <c r="M63" s="277">
        <v>1.9668000000000001E-2</v>
      </c>
      <c r="N63" s="277">
        <v>1.7999999999999999E-2</v>
      </c>
    </row>
    <row r="64" spans="1:14">
      <c r="A64" s="18">
        <v>12</v>
      </c>
      <c r="B64" s="275" t="s">
        <v>383</v>
      </c>
      <c r="C64" s="274" t="s">
        <v>726</v>
      </c>
      <c r="D64" s="275" t="s">
        <v>724</v>
      </c>
      <c r="E64" s="275">
        <v>887</v>
      </c>
      <c r="F64" s="275" t="s">
        <v>411</v>
      </c>
      <c r="G64" s="997">
        <v>52671</v>
      </c>
      <c r="H64" s="275" t="s">
        <v>721</v>
      </c>
      <c r="I64" s="276">
        <v>706095</v>
      </c>
      <c r="J64" s="288">
        <v>0</v>
      </c>
      <c r="K64" s="288">
        <v>706095</v>
      </c>
      <c r="L64" s="274" t="s">
        <v>389</v>
      </c>
      <c r="M64" s="277">
        <v>2.1527000000000001E-2</v>
      </c>
      <c r="N64" s="277">
        <v>2.5000000000000001E-2</v>
      </c>
    </row>
    <row r="65" spans="1:14">
      <c r="A65" s="18">
        <v>13</v>
      </c>
      <c r="B65" s="275" t="s">
        <v>383</v>
      </c>
      <c r="C65" s="274" t="s">
        <v>726</v>
      </c>
      <c r="D65" s="275" t="s">
        <v>724</v>
      </c>
      <c r="E65" s="275">
        <v>0</v>
      </c>
      <c r="F65" s="275" t="s">
        <v>412</v>
      </c>
      <c r="G65" s="997">
        <v>50388</v>
      </c>
      <c r="H65" s="275" t="s">
        <v>359</v>
      </c>
      <c r="I65" s="276">
        <v>0</v>
      </c>
      <c r="J65" s="288">
        <v>29507</v>
      </c>
      <c r="K65" s="288">
        <v>29507</v>
      </c>
      <c r="L65" s="274" t="s">
        <v>389</v>
      </c>
      <c r="M65" s="277">
        <v>7.078230901902538E-2</v>
      </c>
      <c r="N65" s="277">
        <v>6.8199999999999997E-2</v>
      </c>
    </row>
    <row r="66" spans="1:14">
      <c r="A66" s="18">
        <v>14</v>
      </c>
      <c r="B66" s="275" t="s">
        <v>383</v>
      </c>
      <c r="C66" s="274" t="s">
        <v>726</v>
      </c>
      <c r="D66" s="275" t="s">
        <v>724</v>
      </c>
      <c r="E66" s="275">
        <v>0</v>
      </c>
      <c r="F66" s="275" t="s">
        <v>413</v>
      </c>
      <c r="G66" s="997">
        <v>50388</v>
      </c>
      <c r="H66" s="275" t="s">
        <v>206</v>
      </c>
      <c r="I66" s="276">
        <v>0</v>
      </c>
      <c r="J66" s="276">
        <v>0</v>
      </c>
      <c r="K66" s="276">
        <v>0</v>
      </c>
      <c r="L66" s="274" t="s">
        <v>389</v>
      </c>
      <c r="M66" s="277">
        <v>2.3535014391485198E-2</v>
      </c>
      <c r="N66" s="277">
        <v>2.1600000000000001E-2</v>
      </c>
    </row>
    <row r="67" spans="1:14">
      <c r="A67" s="18">
        <v>15</v>
      </c>
      <c r="B67" s="279"/>
      <c r="C67" s="278"/>
      <c r="D67" s="279"/>
      <c r="E67" s="279"/>
      <c r="F67" s="279"/>
      <c r="G67" s="998"/>
      <c r="H67" s="279"/>
      <c r="I67" s="276"/>
      <c r="J67" s="292"/>
      <c r="K67" s="288"/>
      <c r="L67" s="278"/>
      <c r="M67" s="281"/>
      <c r="N67" s="281"/>
    </row>
    <row r="68" spans="1:14" ht="12.5" thickBot="1">
      <c r="A68" s="18"/>
      <c r="B68" s="94" t="s">
        <v>210</v>
      </c>
      <c r="C68" s="95"/>
      <c r="D68" s="95"/>
      <c r="E68" s="95"/>
      <c r="F68" s="95"/>
      <c r="G68" s="95"/>
      <c r="H68" s="95"/>
      <c r="I68" s="96">
        <v>9983987</v>
      </c>
      <c r="J68" s="96">
        <v>10774978</v>
      </c>
      <c r="K68" s="96">
        <v>20758965</v>
      </c>
      <c r="L68" s="95"/>
      <c r="M68" s="95"/>
      <c r="N68" s="97"/>
    </row>
    <row r="69" spans="1:14" ht="12.5" thickBo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</row>
    <row r="70" spans="1:14">
      <c r="A70" s="18"/>
      <c r="B70" s="1083" t="s">
        <v>765</v>
      </c>
      <c r="C70" s="1084"/>
      <c r="D70" s="1084"/>
      <c r="E70" s="1084"/>
      <c r="F70" s="1084"/>
      <c r="G70" s="1084"/>
      <c r="H70" s="1084"/>
      <c r="I70" s="1084"/>
      <c r="J70" s="1084"/>
      <c r="K70" s="1084"/>
      <c r="L70" s="1084"/>
      <c r="M70" s="1084"/>
      <c r="N70" s="1085"/>
    </row>
    <row r="71" spans="1:14" ht="12" customHeight="1">
      <c r="A71" s="18"/>
      <c r="B71" s="1086" t="s">
        <v>753</v>
      </c>
      <c r="C71" s="1048" t="s">
        <v>754</v>
      </c>
      <c r="D71" s="1048" t="s">
        <v>755</v>
      </c>
      <c r="E71" s="1048" t="s">
        <v>397</v>
      </c>
      <c r="F71" s="1048" t="s">
        <v>398</v>
      </c>
      <c r="G71" s="1048" t="s">
        <v>399</v>
      </c>
      <c r="H71" s="1048" t="s">
        <v>387</v>
      </c>
      <c r="I71" s="1095" t="s">
        <v>295</v>
      </c>
      <c r="J71" s="1096"/>
      <c r="K71" s="1097"/>
      <c r="L71" s="1048" t="s">
        <v>296</v>
      </c>
      <c r="M71" s="1048" t="s">
        <v>388</v>
      </c>
      <c r="N71" s="1090" t="s">
        <v>298</v>
      </c>
    </row>
    <row r="72" spans="1:14" ht="24">
      <c r="A72" s="18"/>
      <c r="B72" s="1087"/>
      <c r="C72" s="1049"/>
      <c r="D72" s="1049"/>
      <c r="E72" s="1049"/>
      <c r="F72" s="1049"/>
      <c r="G72" s="1049"/>
      <c r="H72" s="1049"/>
      <c r="I72" s="91" t="s">
        <v>218</v>
      </c>
      <c r="J72" s="91" t="s">
        <v>289</v>
      </c>
      <c r="K72" s="91" t="s">
        <v>210</v>
      </c>
      <c r="L72" s="1049"/>
      <c r="M72" s="1049"/>
      <c r="N72" s="1091"/>
    </row>
    <row r="73" spans="1:14" ht="12" customHeight="1">
      <c r="A73" s="18"/>
      <c r="B73" s="1088"/>
      <c r="C73" s="1050"/>
      <c r="D73" s="1050"/>
      <c r="E73" s="1050"/>
      <c r="F73" s="1050"/>
      <c r="G73" s="1050"/>
      <c r="H73" s="1050"/>
      <c r="I73" s="92" t="s">
        <v>72</v>
      </c>
      <c r="J73" s="92" t="s">
        <v>72</v>
      </c>
      <c r="K73" s="92" t="s">
        <v>72</v>
      </c>
      <c r="L73" s="1050"/>
      <c r="M73" s="92" t="s">
        <v>299</v>
      </c>
      <c r="N73" s="93" t="s">
        <v>299</v>
      </c>
    </row>
    <row r="74" spans="1:14">
      <c r="A74" s="18">
        <v>1</v>
      </c>
      <c r="B74" s="271" t="s">
        <v>383</v>
      </c>
      <c r="C74" s="270" t="s">
        <v>726</v>
      </c>
      <c r="D74" s="271" t="s">
        <v>724</v>
      </c>
      <c r="E74" s="271">
        <v>630</v>
      </c>
      <c r="F74" s="271" t="s">
        <v>400</v>
      </c>
      <c r="G74" s="996">
        <v>47939</v>
      </c>
      <c r="H74" s="271" t="s">
        <v>721</v>
      </c>
      <c r="I74" s="272">
        <v>0</v>
      </c>
      <c r="J74" s="272">
        <v>669051</v>
      </c>
      <c r="K74" s="272">
        <v>669051</v>
      </c>
      <c r="L74" s="270" t="s">
        <v>384</v>
      </c>
      <c r="M74" s="293">
        <v>4.1674000000000003E-2</v>
      </c>
      <c r="N74" s="293">
        <v>4.2000000000000003E-2</v>
      </c>
    </row>
    <row r="75" spans="1:14">
      <c r="A75" s="18">
        <v>2</v>
      </c>
      <c r="B75" s="275" t="s">
        <v>383</v>
      </c>
      <c r="C75" s="274" t="s">
        <v>726</v>
      </c>
      <c r="D75" s="275" t="s">
        <v>724</v>
      </c>
      <c r="E75" s="275">
        <v>655</v>
      </c>
      <c r="F75" s="275" t="s">
        <v>401</v>
      </c>
      <c r="G75" s="997">
        <v>48853</v>
      </c>
      <c r="H75" s="275" t="s">
        <v>721</v>
      </c>
      <c r="I75" s="276">
        <v>0</v>
      </c>
      <c r="J75" s="276">
        <v>527477</v>
      </c>
      <c r="K75" s="276">
        <v>527477</v>
      </c>
      <c r="L75" s="274" t="s">
        <v>384</v>
      </c>
      <c r="M75" s="294">
        <v>3.8337000000000003E-2</v>
      </c>
      <c r="N75" s="294">
        <v>3.8600000000000002E-2</v>
      </c>
    </row>
    <row r="76" spans="1:14">
      <c r="A76" s="18">
        <v>3</v>
      </c>
      <c r="B76" s="275" t="s">
        <v>383</v>
      </c>
      <c r="C76" s="274" t="s">
        <v>726</v>
      </c>
      <c r="D76" s="275" t="s">
        <v>724</v>
      </c>
      <c r="E76" s="275">
        <v>655</v>
      </c>
      <c r="F76" s="275" t="s">
        <v>402</v>
      </c>
      <c r="G76" s="997">
        <v>48366</v>
      </c>
      <c r="H76" s="275" t="s">
        <v>721</v>
      </c>
      <c r="I76" s="276">
        <v>0</v>
      </c>
      <c r="J76" s="276">
        <v>200359</v>
      </c>
      <c r="K76" s="276">
        <v>200359</v>
      </c>
      <c r="L76" s="274" t="s">
        <v>384</v>
      </c>
      <c r="M76" s="294">
        <v>4.0377999999999997E-2</v>
      </c>
      <c r="N76" s="294">
        <v>0.04</v>
      </c>
    </row>
    <row r="77" spans="1:14">
      <c r="A77" s="18">
        <v>4</v>
      </c>
      <c r="B77" s="275" t="s">
        <v>383</v>
      </c>
      <c r="C77" s="274" t="s">
        <v>726</v>
      </c>
      <c r="D77" s="275" t="s">
        <v>724</v>
      </c>
      <c r="E77" s="275">
        <v>713</v>
      </c>
      <c r="F77" s="275" t="s">
        <v>403</v>
      </c>
      <c r="G77" s="997">
        <v>49400</v>
      </c>
      <c r="H77" s="275" t="s">
        <v>721</v>
      </c>
      <c r="I77" s="276">
        <v>0</v>
      </c>
      <c r="J77" s="276">
        <v>817090</v>
      </c>
      <c r="K77" s="276">
        <v>817090</v>
      </c>
      <c r="L77" s="274" t="s">
        <v>389</v>
      </c>
      <c r="M77" s="294">
        <v>3.9149000000000003E-2</v>
      </c>
      <c r="N77" s="294">
        <v>3.9E-2</v>
      </c>
    </row>
    <row r="78" spans="1:14">
      <c r="A78" s="18">
        <v>5</v>
      </c>
      <c r="B78" s="275" t="s">
        <v>383</v>
      </c>
      <c r="C78" s="274" t="s">
        <v>726</v>
      </c>
      <c r="D78" s="275" t="s">
        <v>724</v>
      </c>
      <c r="E78" s="275">
        <v>713</v>
      </c>
      <c r="F78" s="275" t="s">
        <v>404</v>
      </c>
      <c r="G78" s="997">
        <v>49766</v>
      </c>
      <c r="H78" s="275" t="s">
        <v>721</v>
      </c>
      <c r="I78" s="276">
        <v>0</v>
      </c>
      <c r="J78" s="276">
        <v>692486</v>
      </c>
      <c r="K78" s="276">
        <v>692486</v>
      </c>
      <c r="L78" s="274" t="s">
        <v>384</v>
      </c>
      <c r="M78" s="294">
        <v>3.8092000000000001E-2</v>
      </c>
      <c r="N78" s="294">
        <v>3.7999999999999999E-2</v>
      </c>
    </row>
    <row r="79" spans="1:14">
      <c r="A79" s="18">
        <v>6</v>
      </c>
      <c r="B79" s="275" t="s">
        <v>383</v>
      </c>
      <c r="C79" s="274" t="s">
        <v>726</v>
      </c>
      <c r="D79" s="275" t="s">
        <v>724</v>
      </c>
      <c r="E79" s="275">
        <v>778</v>
      </c>
      <c r="F79" s="275" t="s">
        <v>405</v>
      </c>
      <c r="G79" s="1008">
        <v>50131</v>
      </c>
      <c r="H79" s="275" t="s">
        <v>721</v>
      </c>
      <c r="I79" s="276">
        <v>0</v>
      </c>
      <c r="J79" s="276">
        <v>638259</v>
      </c>
      <c r="K79" s="276">
        <v>638259</v>
      </c>
      <c r="L79" s="274" t="s">
        <v>384</v>
      </c>
      <c r="M79" s="294">
        <v>3.5000000000000003E-2</v>
      </c>
      <c r="N79" s="294">
        <v>3.5000000000000003E-2</v>
      </c>
    </row>
    <row r="80" spans="1:14">
      <c r="A80" s="18">
        <v>7</v>
      </c>
      <c r="B80" s="275" t="s">
        <v>383</v>
      </c>
      <c r="C80" s="274" t="s">
        <v>726</v>
      </c>
      <c r="D80" s="275" t="s">
        <v>724</v>
      </c>
      <c r="E80" s="275">
        <v>778</v>
      </c>
      <c r="F80" s="275" t="s">
        <v>406</v>
      </c>
      <c r="G80" s="997">
        <v>50192</v>
      </c>
      <c r="H80" s="275" t="s">
        <v>721</v>
      </c>
      <c r="I80" s="276">
        <v>0</v>
      </c>
      <c r="J80" s="276">
        <v>230803</v>
      </c>
      <c r="K80" s="276">
        <v>230803</v>
      </c>
      <c r="L80" s="274" t="s">
        <v>389</v>
      </c>
      <c r="M80" s="294">
        <v>3.2105000000000002E-2</v>
      </c>
      <c r="N80" s="294">
        <v>3.3000000000000002E-2</v>
      </c>
    </row>
    <row r="81" spans="1:14">
      <c r="A81" s="18">
        <v>8</v>
      </c>
      <c r="B81" s="275" t="s">
        <v>383</v>
      </c>
      <c r="C81" s="274" t="s">
        <v>726</v>
      </c>
      <c r="D81" s="275" t="s">
        <v>724</v>
      </c>
      <c r="E81" s="275">
        <v>806</v>
      </c>
      <c r="F81" s="275" t="s">
        <v>407</v>
      </c>
      <c r="G81" s="997">
        <v>50437</v>
      </c>
      <c r="H81" s="275" t="s">
        <v>721</v>
      </c>
      <c r="I81" s="276">
        <v>730342</v>
      </c>
      <c r="J81" s="276">
        <v>0</v>
      </c>
      <c r="K81" s="276">
        <v>730342</v>
      </c>
      <c r="L81" s="274" t="s">
        <v>384</v>
      </c>
      <c r="M81" s="294">
        <v>3.1125E-2</v>
      </c>
      <c r="N81" s="294">
        <v>0.03</v>
      </c>
    </row>
    <row r="82" spans="1:14">
      <c r="A82" s="18">
        <v>9</v>
      </c>
      <c r="B82" s="275" t="s">
        <v>383</v>
      </c>
      <c r="C82" s="274" t="s">
        <v>726</v>
      </c>
      <c r="D82" s="275" t="s">
        <v>724</v>
      </c>
      <c r="E82" s="275">
        <v>806</v>
      </c>
      <c r="F82" s="275" t="s">
        <v>408</v>
      </c>
      <c r="G82" s="997">
        <v>51150</v>
      </c>
      <c r="H82" s="275" t="s">
        <v>721</v>
      </c>
      <c r="I82" s="276">
        <v>1077145</v>
      </c>
      <c r="J82" s="276">
        <v>0</v>
      </c>
      <c r="K82" s="276">
        <v>1077145</v>
      </c>
      <c r="L82" s="274" t="s">
        <v>389</v>
      </c>
      <c r="M82" s="294">
        <v>3.2981999999999997E-2</v>
      </c>
      <c r="N82" s="294">
        <v>3.2000000000000001E-2</v>
      </c>
    </row>
    <row r="83" spans="1:14">
      <c r="A83" s="18">
        <v>10</v>
      </c>
      <c r="B83" s="275" t="s">
        <v>383</v>
      </c>
      <c r="C83" s="274" t="s">
        <v>726</v>
      </c>
      <c r="D83" s="275" t="s">
        <v>724</v>
      </c>
      <c r="E83" s="275">
        <v>887</v>
      </c>
      <c r="F83" s="275" t="s">
        <v>409</v>
      </c>
      <c r="G83" s="997">
        <v>52305</v>
      </c>
      <c r="H83" s="275" t="s">
        <v>721</v>
      </c>
      <c r="I83" s="276">
        <v>602413</v>
      </c>
      <c r="J83" s="276">
        <v>0</v>
      </c>
      <c r="K83" s="276">
        <v>602413</v>
      </c>
      <c r="L83" s="274" t="s">
        <v>389</v>
      </c>
      <c r="M83" s="294">
        <v>2.8518000000000002E-2</v>
      </c>
      <c r="N83" s="294">
        <v>2.8000000000000001E-2</v>
      </c>
    </row>
    <row r="84" spans="1:14">
      <c r="A84" s="18">
        <v>11</v>
      </c>
      <c r="B84" s="275" t="s">
        <v>383</v>
      </c>
      <c r="C84" s="274" t="s">
        <v>726</v>
      </c>
      <c r="D84" s="275" t="s">
        <v>724</v>
      </c>
      <c r="E84" s="275">
        <v>886</v>
      </c>
      <c r="F84" s="275" t="s">
        <v>410</v>
      </c>
      <c r="G84" s="997">
        <v>45731</v>
      </c>
      <c r="H84" s="275" t="s">
        <v>721</v>
      </c>
      <c r="I84" s="276">
        <v>7007196</v>
      </c>
      <c r="J84" s="276">
        <v>6898005</v>
      </c>
      <c r="K84" s="276">
        <v>13905201</v>
      </c>
      <c r="L84" s="274" t="s">
        <v>389</v>
      </c>
      <c r="M84" s="294">
        <v>1.9668000000000001E-2</v>
      </c>
      <c r="N84" s="294">
        <v>1.7999999999999999E-2</v>
      </c>
    </row>
    <row r="85" spans="1:14">
      <c r="A85" s="18">
        <v>12</v>
      </c>
      <c r="B85" s="275" t="s">
        <v>383</v>
      </c>
      <c r="C85" s="274" t="s">
        <v>726</v>
      </c>
      <c r="D85" s="275" t="s">
        <v>724</v>
      </c>
      <c r="E85" s="275">
        <v>887</v>
      </c>
      <c r="F85" s="275" t="s">
        <v>411</v>
      </c>
      <c r="G85" s="997">
        <v>52671</v>
      </c>
      <c r="H85" s="275" t="s">
        <v>721</v>
      </c>
      <c r="I85" s="276">
        <v>538285</v>
      </c>
      <c r="J85" s="276">
        <v>0</v>
      </c>
      <c r="K85" s="276">
        <v>538285</v>
      </c>
      <c r="L85" s="274" t="s">
        <v>389</v>
      </c>
      <c r="M85" s="294">
        <v>2.1527000000000001E-2</v>
      </c>
      <c r="N85" s="294">
        <v>2.5000000000000001E-2</v>
      </c>
    </row>
    <row r="86" spans="1:14">
      <c r="A86" s="18">
        <v>13</v>
      </c>
      <c r="B86" s="275" t="s">
        <v>383</v>
      </c>
      <c r="C86" s="274" t="s">
        <v>726</v>
      </c>
      <c r="D86" s="275" t="s">
        <v>724</v>
      </c>
      <c r="E86" s="275">
        <v>0</v>
      </c>
      <c r="F86" s="275" t="s">
        <v>412</v>
      </c>
      <c r="G86" s="997">
        <v>50388</v>
      </c>
      <c r="H86" s="275" t="s">
        <v>359</v>
      </c>
      <c r="I86" s="276">
        <v>0</v>
      </c>
      <c r="J86" s="276">
        <v>40866</v>
      </c>
      <c r="K86" s="276">
        <v>40866</v>
      </c>
      <c r="L86" s="274" t="s">
        <v>389</v>
      </c>
      <c r="M86" s="294">
        <v>7.078230901902538E-2</v>
      </c>
      <c r="N86" s="294">
        <v>6.8199999999999997E-2</v>
      </c>
    </row>
    <row r="87" spans="1:14">
      <c r="A87" s="18">
        <v>14</v>
      </c>
      <c r="B87" s="275" t="s">
        <v>383</v>
      </c>
      <c r="C87" s="274" t="s">
        <v>726</v>
      </c>
      <c r="D87" s="275" t="s">
        <v>724</v>
      </c>
      <c r="E87" s="275">
        <v>0</v>
      </c>
      <c r="F87" s="275" t="s">
        <v>413</v>
      </c>
      <c r="G87" s="997">
        <v>50388</v>
      </c>
      <c r="H87" s="275" t="s">
        <v>206</v>
      </c>
      <c r="I87" s="276">
        <v>0</v>
      </c>
      <c r="J87" s="276">
        <v>33642</v>
      </c>
      <c r="K87" s="276">
        <v>33642</v>
      </c>
      <c r="L87" s="274" t="s">
        <v>389</v>
      </c>
      <c r="M87" s="294">
        <v>2.3535014391485198E-2</v>
      </c>
      <c r="N87" s="294">
        <v>2.1600000000000001E-2</v>
      </c>
    </row>
    <row r="88" spans="1:14">
      <c r="A88" s="18">
        <v>15</v>
      </c>
      <c r="B88" s="279"/>
      <c r="C88" s="278"/>
      <c r="D88" s="279"/>
      <c r="E88" s="279"/>
      <c r="F88" s="279"/>
      <c r="G88" s="998"/>
      <c r="H88" s="279"/>
      <c r="I88" s="280"/>
      <c r="J88" s="280"/>
      <c r="K88" s="276"/>
      <c r="L88" s="278"/>
      <c r="M88" s="295"/>
      <c r="N88" s="295"/>
    </row>
    <row r="89" spans="1:14" ht="12.5" thickBot="1">
      <c r="A89" s="18"/>
      <c r="B89" s="94" t="s">
        <v>210</v>
      </c>
      <c r="C89" s="95"/>
      <c r="D89" s="95"/>
      <c r="E89" s="95"/>
      <c r="F89" s="95"/>
      <c r="G89" s="95"/>
      <c r="H89" s="95"/>
      <c r="I89" s="96">
        <v>9955381</v>
      </c>
      <c r="J89" s="96">
        <v>10748038</v>
      </c>
      <c r="K89" s="96">
        <v>20703419</v>
      </c>
      <c r="L89" s="95"/>
      <c r="M89" s="95"/>
      <c r="N89" s="97"/>
    </row>
    <row r="90" spans="1:14"/>
    <row r="91" spans="1:14"/>
  </sheetData>
  <mergeCells count="48">
    <mergeCell ref="B4:N4"/>
    <mergeCell ref="B5:B7"/>
    <mergeCell ref="C5:C7"/>
    <mergeCell ref="D5:D7"/>
    <mergeCell ref="E5:E7"/>
    <mergeCell ref="F5:F7"/>
    <mergeCell ref="G5:G7"/>
    <mergeCell ref="H5:H7"/>
    <mergeCell ref="I5:K5"/>
    <mergeCell ref="L5:L7"/>
    <mergeCell ref="M5:M6"/>
    <mergeCell ref="N5:N6"/>
    <mergeCell ref="B25:N25"/>
    <mergeCell ref="B26:B28"/>
    <mergeCell ref="C26:C28"/>
    <mergeCell ref="D26:D28"/>
    <mergeCell ref="E26:E28"/>
    <mergeCell ref="F26:F28"/>
    <mergeCell ref="G26:G28"/>
    <mergeCell ref="H26:H28"/>
    <mergeCell ref="N50:N51"/>
    <mergeCell ref="I26:K26"/>
    <mergeCell ref="L26:L28"/>
    <mergeCell ref="M26:M27"/>
    <mergeCell ref="N26:N27"/>
    <mergeCell ref="B49:N49"/>
    <mergeCell ref="B50:B52"/>
    <mergeCell ref="C50:C52"/>
    <mergeCell ref="D50:D52"/>
    <mergeCell ref="E50:E52"/>
    <mergeCell ref="F50:F52"/>
    <mergeCell ref="G50:G52"/>
    <mergeCell ref="H50:H52"/>
    <mergeCell ref="I50:K50"/>
    <mergeCell ref="L50:L52"/>
    <mergeCell ref="M50:M51"/>
    <mergeCell ref="M71:M72"/>
    <mergeCell ref="N71:N72"/>
    <mergeCell ref="B70:N70"/>
    <mergeCell ref="B71:B73"/>
    <mergeCell ref="C71:C73"/>
    <mergeCell ref="D71:D73"/>
    <mergeCell ref="E71:E73"/>
    <mergeCell ref="F71:F73"/>
    <mergeCell ref="G71:G73"/>
    <mergeCell ref="H71:H73"/>
    <mergeCell ref="I71:K71"/>
    <mergeCell ref="L71:L7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41">
    <tabColor rgb="FFFFFF00"/>
  </sheetPr>
  <dimension ref="B2:P50"/>
  <sheetViews>
    <sheetView showGridLines="0" zoomScaleNormal="100" workbookViewId="0"/>
  </sheetViews>
  <sheetFormatPr baseColWidth="10" defaultColWidth="11.54296875" defaultRowHeight="12" outlineLevelCol="1"/>
  <cols>
    <col min="1" max="1" width="11.54296875" style="9"/>
    <col min="2" max="2" width="27.453125" style="9" customWidth="1"/>
    <col min="3" max="6" width="13.54296875" style="9" customWidth="1"/>
    <col min="7" max="7" width="13.54296875" style="9" hidden="1" customWidth="1" outlineLevel="1"/>
    <col min="8" max="8" width="13.54296875" style="9" customWidth="1" collapsed="1"/>
    <col min="9" max="9" width="12.54296875" style="9" bestFit="1" customWidth="1"/>
    <col min="10" max="12" width="11.54296875" style="9"/>
    <col min="13" max="13" width="18" style="9" bestFit="1" customWidth="1"/>
    <col min="14" max="16384" width="11.54296875" style="9"/>
  </cols>
  <sheetData>
    <row r="2" spans="2:14">
      <c r="B2" s="39" t="s">
        <v>415</v>
      </c>
      <c r="D2" s="22"/>
      <c r="E2" s="22"/>
      <c r="F2" s="22"/>
      <c r="G2" s="22"/>
      <c r="H2" s="22"/>
    </row>
    <row r="3" spans="2:14">
      <c r="B3" s="22"/>
      <c r="D3" s="22"/>
      <c r="E3" s="22"/>
      <c r="F3" s="22"/>
      <c r="G3" s="22"/>
      <c r="H3" s="22"/>
    </row>
    <row r="4" spans="2:14" ht="36">
      <c r="B4" s="1098" t="s">
        <v>361</v>
      </c>
      <c r="C4" s="760" t="s">
        <v>665</v>
      </c>
      <c r="D4" s="760" t="s">
        <v>417</v>
      </c>
      <c r="E4" s="760" t="s">
        <v>418</v>
      </c>
      <c r="F4" s="760" t="s">
        <v>419</v>
      </c>
      <c r="G4" s="527" t="s">
        <v>288</v>
      </c>
      <c r="H4" s="760" t="s">
        <v>666</v>
      </c>
    </row>
    <row r="5" spans="2:14">
      <c r="B5" s="1099"/>
      <c r="C5" s="202" t="s">
        <v>72</v>
      </c>
      <c r="D5" s="202" t="s">
        <v>72</v>
      </c>
      <c r="E5" s="202" t="s">
        <v>72</v>
      </c>
      <c r="F5" s="202" t="s">
        <v>72</v>
      </c>
      <c r="G5" s="202" t="s">
        <v>72</v>
      </c>
      <c r="H5" s="202" t="s">
        <v>72</v>
      </c>
    </row>
    <row r="6" spans="2:14">
      <c r="B6" s="739" t="s">
        <v>224</v>
      </c>
      <c r="C6" s="740">
        <f>+H32</f>
        <v>107083857</v>
      </c>
      <c r="D6" s="740">
        <v>0</v>
      </c>
      <c r="E6" s="740">
        <v>-71424891</v>
      </c>
      <c r="F6" s="740">
        <v>8930388</v>
      </c>
      <c r="G6" s="584"/>
      <c r="H6" s="740">
        <f>+SUM(C6:G6)</f>
        <v>44589354</v>
      </c>
      <c r="I6" s="9" t="e">
        <f>+[3]N17!I16</f>
        <v>#REF!</v>
      </c>
      <c r="J6" s="78" t="e">
        <f>+H6-I6</f>
        <v>#REF!</v>
      </c>
      <c r="K6" s="583" t="e">
        <f>-J6</f>
        <v>#REF!</v>
      </c>
      <c r="L6" s="583"/>
    </row>
    <row r="7" spans="2:14">
      <c r="B7" s="373" t="s">
        <v>225</v>
      </c>
      <c r="C7" s="208">
        <f>+H33</f>
        <v>20758965</v>
      </c>
      <c r="D7" s="208">
        <v>0</v>
      </c>
      <c r="E7" s="208">
        <v>-6933594</v>
      </c>
      <c r="F7" s="208">
        <f>7006765+356512</f>
        <v>7363277</v>
      </c>
      <c r="G7" s="209"/>
      <c r="H7" s="208">
        <f>+SUM(C7:G7)</f>
        <v>21188648</v>
      </c>
      <c r="I7" s="78" t="e">
        <f>+[4]N17!K23</f>
        <v>#REF!</v>
      </c>
      <c r="J7" s="78" t="e">
        <f t="shared" ref="J7:J11" si="0">+H7-I7</f>
        <v>#REF!</v>
      </c>
      <c r="K7" s="583" t="e">
        <f t="shared" ref="K7:K8" si="1">-J7</f>
        <v>#REF!</v>
      </c>
      <c r="L7" s="583"/>
      <c r="M7" s="78"/>
      <c r="N7" s="78"/>
    </row>
    <row r="8" spans="2:14">
      <c r="B8" s="373" t="s">
        <v>230</v>
      </c>
      <c r="C8" s="208">
        <f>+H34</f>
        <v>27573979</v>
      </c>
      <c r="D8" s="208">
        <v>0</v>
      </c>
      <c r="E8" s="208">
        <v>-21398213</v>
      </c>
      <c r="F8" s="208">
        <v>17359873</v>
      </c>
      <c r="G8" s="209"/>
      <c r="H8" s="208">
        <f>+SUM(C8:G8)</f>
        <v>23535639</v>
      </c>
      <c r="I8" s="78" t="e">
        <f>+[5]N16!E11</f>
        <v>#REF!</v>
      </c>
      <c r="J8" s="78" t="e">
        <f t="shared" si="0"/>
        <v>#REF!</v>
      </c>
      <c r="K8" s="583" t="e">
        <f t="shared" si="1"/>
        <v>#REF!</v>
      </c>
      <c r="L8" s="583"/>
      <c r="M8" s="78"/>
    </row>
    <row r="9" spans="2:14">
      <c r="B9" s="374" t="s">
        <v>667</v>
      </c>
      <c r="C9" s="205">
        <f>+H35</f>
        <v>0</v>
      </c>
      <c r="D9" s="205">
        <v>0</v>
      </c>
      <c r="E9" s="205">
        <v>0</v>
      </c>
      <c r="F9" s="205">
        <v>158229</v>
      </c>
      <c r="G9" s="206"/>
      <c r="H9" s="208">
        <f>+SUM(C9:G9)</f>
        <v>158229</v>
      </c>
      <c r="I9" s="78"/>
      <c r="J9" s="78"/>
      <c r="K9" s="78"/>
      <c r="L9" s="583"/>
      <c r="M9" s="78"/>
    </row>
    <row r="10" spans="2:14">
      <c r="B10" s="761" t="s">
        <v>375</v>
      </c>
      <c r="C10" s="762">
        <f t="shared" ref="C10:H10" si="2">+SUM(C6:C9)</f>
        <v>155416801</v>
      </c>
      <c r="D10" s="762">
        <f t="shared" si="2"/>
        <v>0</v>
      </c>
      <c r="E10" s="762">
        <f t="shared" si="2"/>
        <v>-99756698</v>
      </c>
      <c r="F10" s="762">
        <f t="shared" si="2"/>
        <v>33811767</v>
      </c>
      <c r="G10" s="762">
        <f t="shared" si="2"/>
        <v>0</v>
      </c>
      <c r="H10" s="762">
        <f t="shared" si="2"/>
        <v>89471870</v>
      </c>
      <c r="I10" s="78" t="e">
        <f>'[6]N17.3 Clases Instrum. Finan'!E30</f>
        <v>#REF!</v>
      </c>
      <c r="J10" s="78" t="e">
        <f t="shared" si="0"/>
        <v>#REF!</v>
      </c>
      <c r="L10" s="583"/>
    </row>
    <row r="11" spans="2:14">
      <c r="B11" s="763" t="s">
        <v>421</v>
      </c>
      <c r="C11" s="205">
        <f>+H37</f>
        <v>1752912</v>
      </c>
      <c r="D11" s="764">
        <v>0</v>
      </c>
      <c r="E11" s="764">
        <v>-929049</v>
      </c>
      <c r="F11" s="764">
        <v>1001711</v>
      </c>
      <c r="G11" s="765"/>
      <c r="H11" s="764">
        <f>+SUM(C11:G11)</f>
        <v>1825574</v>
      </c>
      <c r="I11" s="78" t="e">
        <f>+[7]N15!I18</f>
        <v>#REF!</v>
      </c>
      <c r="J11" s="78" t="e">
        <f t="shared" si="0"/>
        <v>#REF!</v>
      </c>
      <c r="L11" s="583"/>
      <c r="M11" s="641">
        <v>2115006000</v>
      </c>
    </row>
    <row r="12" spans="2:14">
      <c r="B12" s="761" t="s">
        <v>422</v>
      </c>
      <c r="C12" s="762">
        <f t="shared" ref="C12:H12" si="3">+C11</f>
        <v>1752912</v>
      </c>
      <c r="D12" s="762">
        <f t="shared" si="3"/>
        <v>0</v>
      </c>
      <c r="E12" s="762">
        <f t="shared" si="3"/>
        <v>-929049</v>
      </c>
      <c r="F12" s="762">
        <f t="shared" si="3"/>
        <v>1001711</v>
      </c>
      <c r="G12" s="762">
        <f t="shared" si="3"/>
        <v>0</v>
      </c>
      <c r="H12" s="762">
        <f t="shared" si="3"/>
        <v>1825574</v>
      </c>
      <c r="L12" s="583"/>
    </row>
    <row r="13" spans="2:14">
      <c r="B13" s="737" t="s">
        <v>423</v>
      </c>
      <c r="C13" s="741">
        <f t="shared" ref="C13:H13" si="4">+C10+C12</f>
        <v>157169713</v>
      </c>
      <c r="D13" s="741">
        <f t="shared" si="4"/>
        <v>0</v>
      </c>
      <c r="E13" s="741">
        <f t="shared" si="4"/>
        <v>-100685747</v>
      </c>
      <c r="F13" s="741">
        <f t="shared" si="4"/>
        <v>34813478</v>
      </c>
      <c r="G13" s="741">
        <f t="shared" si="4"/>
        <v>0</v>
      </c>
      <c r="H13" s="741">
        <f t="shared" si="4"/>
        <v>91297444</v>
      </c>
      <c r="J13" s="78"/>
      <c r="L13" s="583"/>
    </row>
    <row r="14" spans="2:14">
      <c r="B14" s="22"/>
      <c r="C14" s="22"/>
      <c r="D14" s="22"/>
      <c r="E14" s="22"/>
      <c r="F14" s="22"/>
      <c r="G14" s="22"/>
      <c r="H14" s="22"/>
      <c r="L14" s="583"/>
    </row>
    <row r="15" spans="2:14" ht="36">
      <c r="B15" s="1098" t="s">
        <v>371</v>
      </c>
      <c r="C15" s="760" t="str">
        <f>+C4</f>
        <v>Opening balance 01-01-2024</v>
      </c>
      <c r="D15" s="760" t="s">
        <v>417</v>
      </c>
      <c r="E15" s="760" t="s">
        <v>418</v>
      </c>
      <c r="F15" s="760" t="s">
        <v>419</v>
      </c>
      <c r="G15" s="527" t="s">
        <v>288</v>
      </c>
      <c r="H15" s="760" t="str">
        <f>+H4</f>
        <v>Final balance 03-31-2024</v>
      </c>
      <c r="L15" s="583"/>
      <c r="M15" s="9" t="s">
        <v>418</v>
      </c>
      <c r="N15" s="9" t="s">
        <v>655</v>
      </c>
    </row>
    <row r="16" spans="2:14">
      <c r="B16" s="1099"/>
      <c r="C16" s="202" t="s">
        <v>72</v>
      </c>
      <c r="D16" s="202" t="s">
        <v>72</v>
      </c>
      <c r="E16" s="202" t="s">
        <v>72</v>
      </c>
      <c r="F16" s="202" t="s">
        <v>72</v>
      </c>
      <c r="G16" s="202" t="s">
        <v>72</v>
      </c>
      <c r="H16" s="202" t="s">
        <v>72</v>
      </c>
      <c r="L16" s="583" t="s">
        <v>73</v>
      </c>
      <c r="M16" s="78" t="e">
        <f>+ [8]Flow!D57</f>
        <v>#REF!</v>
      </c>
      <c r="N16" s="78" t="e">
        <f>+ [8]Flow!D53</f>
        <v>#REF!</v>
      </c>
    </row>
    <row r="17" spans="2:14">
      <c r="B17" s="739" t="s">
        <v>224</v>
      </c>
      <c r="C17" s="740">
        <f>+H43</f>
        <v>136240440</v>
      </c>
      <c r="D17" s="740">
        <v>30000000</v>
      </c>
      <c r="E17" s="208">
        <v>0</v>
      </c>
      <c r="F17" s="740">
        <v>-9626911</v>
      </c>
      <c r="G17" s="584"/>
      <c r="H17" s="740">
        <f>+SUM(C17:G17)</f>
        <v>156613529</v>
      </c>
      <c r="I17" s="78" t="e">
        <f>+[9]N17!J14</f>
        <v>#REF!</v>
      </c>
      <c r="J17" s="78" t="e">
        <f t="shared" ref="J17:J22" si="5">+H17-I17</f>
        <v>#REF!</v>
      </c>
      <c r="K17" s="583" t="e">
        <f>-J17</f>
        <v>#REF!</v>
      </c>
      <c r="L17" s="583" t="s">
        <v>69</v>
      </c>
      <c r="M17" s="78">
        <f>+E21+E10</f>
        <v>-99756698</v>
      </c>
      <c r="N17" s="78">
        <f>+D21+D10</f>
        <v>140468552</v>
      </c>
    </row>
    <row r="18" spans="2:14">
      <c r="B18" s="373" t="s">
        <v>225</v>
      </c>
      <c r="C18" s="208">
        <f t="shared" ref="C18:C22" si="6">+H44</f>
        <v>828047742</v>
      </c>
      <c r="D18" s="208">
        <v>101421000</v>
      </c>
      <c r="E18" s="208">
        <v>0</v>
      </c>
      <c r="F18" s="208">
        <f>11266326-356512</f>
        <v>10909814</v>
      </c>
      <c r="G18" s="209"/>
      <c r="H18" s="208">
        <f>+SUM(C18:G18)</f>
        <v>940378556</v>
      </c>
      <c r="I18" s="78" t="e">
        <f>+[10]N17!L23</f>
        <v>#REF!</v>
      </c>
      <c r="J18" s="78" t="e">
        <f t="shared" si="5"/>
        <v>#REF!</v>
      </c>
      <c r="K18" s="583" t="e">
        <f t="shared" ref="K18:K19" si="7">-J18</f>
        <v>#REF!</v>
      </c>
      <c r="L18" s="583"/>
      <c r="M18" s="78" t="e">
        <f>+M16-M17</f>
        <v>#REF!</v>
      </c>
      <c r="N18" s="78" t="e">
        <f>+N16-N17</f>
        <v>#REF!</v>
      </c>
    </row>
    <row r="19" spans="2:14">
      <c r="B19" s="373" t="s">
        <v>230</v>
      </c>
      <c r="C19" s="208">
        <f t="shared" si="6"/>
        <v>155029889</v>
      </c>
      <c r="D19" s="208">
        <v>9047552</v>
      </c>
      <c r="E19" s="208">
        <v>0</v>
      </c>
      <c r="F19" s="208">
        <v>-13850729</v>
      </c>
      <c r="G19" s="209"/>
      <c r="H19" s="208">
        <f>+SUM(C19:G19)</f>
        <v>150226712</v>
      </c>
      <c r="I19" s="78" t="e">
        <f>+[5]N16!E23</f>
        <v>#REF!</v>
      </c>
      <c r="J19" s="78" t="e">
        <f t="shared" si="5"/>
        <v>#REF!</v>
      </c>
      <c r="K19" s="583" t="e">
        <f t="shared" si="7"/>
        <v>#REF!</v>
      </c>
      <c r="L19" s="583"/>
      <c r="M19" s="78"/>
    </row>
    <row r="20" spans="2:14">
      <c r="B20" s="374" t="s">
        <v>229</v>
      </c>
      <c r="C20" s="205">
        <f t="shared" si="6"/>
        <v>5742826</v>
      </c>
      <c r="D20" s="205">
        <v>0</v>
      </c>
      <c r="E20" s="208">
        <v>0</v>
      </c>
      <c r="F20" s="205">
        <v>1613096</v>
      </c>
      <c r="G20" s="206"/>
      <c r="H20" s="208">
        <f>+SUM(C20:G20)</f>
        <v>7355922</v>
      </c>
      <c r="I20" s="78" t="e">
        <f>+'[6]N17.3 Clases Instrum. Finan'!E51</f>
        <v>#REF!</v>
      </c>
      <c r="J20" s="78" t="e">
        <f t="shared" si="5"/>
        <v>#REF!</v>
      </c>
      <c r="K20" s="78"/>
      <c r="L20" s="583"/>
      <c r="M20" s="78"/>
    </row>
    <row r="21" spans="2:14">
      <c r="B21" s="761" t="s">
        <v>375</v>
      </c>
      <c r="C21" s="762">
        <f t="shared" ref="C21:H21" si="8">+SUM(C17:C20)</f>
        <v>1125060897</v>
      </c>
      <c r="D21" s="762">
        <f t="shared" si="8"/>
        <v>140468552</v>
      </c>
      <c r="E21" s="762">
        <f t="shared" si="8"/>
        <v>0</v>
      </c>
      <c r="F21" s="762">
        <f t="shared" si="8"/>
        <v>-10954730</v>
      </c>
      <c r="G21" s="762">
        <f t="shared" si="8"/>
        <v>0</v>
      </c>
      <c r="H21" s="762">
        <f t="shared" si="8"/>
        <v>1254574719</v>
      </c>
      <c r="I21" s="9" t="e">
        <f>+'[6]N17.3 Clases Instrum. Finan'!E52</f>
        <v>#REF!</v>
      </c>
      <c r="J21" s="78" t="e">
        <f t="shared" si="5"/>
        <v>#REF!</v>
      </c>
      <c r="L21" s="583"/>
    </row>
    <row r="22" spans="2:14">
      <c r="B22" s="763" t="s">
        <v>421</v>
      </c>
      <c r="C22" s="205">
        <f t="shared" si="6"/>
        <v>2762179</v>
      </c>
      <c r="D22" s="764">
        <v>878627</v>
      </c>
      <c r="E22" s="764">
        <v>-1682</v>
      </c>
      <c r="F22" s="764">
        <v>-1001710</v>
      </c>
      <c r="G22" s="765"/>
      <c r="H22" s="764">
        <f>+SUM(C22:G22)</f>
        <v>2637414</v>
      </c>
      <c r="I22" s="78" t="e">
        <f>+[7]N15!J37</f>
        <v>#REF!</v>
      </c>
      <c r="J22" s="78" t="e">
        <f t="shared" si="5"/>
        <v>#REF!</v>
      </c>
      <c r="L22" s="583"/>
      <c r="M22" s="641">
        <v>2224006000</v>
      </c>
      <c r="N22" s="9" t="s">
        <v>424</v>
      </c>
    </row>
    <row r="23" spans="2:14">
      <c r="B23" s="761" t="s">
        <v>422</v>
      </c>
      <c r="C23" s="762">
        <f t="shared" ref="C23:H23" si="9">+C22</f>
        <v>2762179</v>
      </c>
      <c r="D23" s="762">
        <f t="shared" si="9"/>
        <v>878627</v>
      </c>
      <c r="E23" s="762">
        <f t="shared" si="9"/>
        <v>-1682</v>
      </c>
      <c r="F23" s="762">
        <f t="shared" si="9"/>
        <v>-1001710</v>
      </c>
      <c r="G23" s="762">
        <f t="shared" si="9"/>
        <v>0</v>
      </c>
      <c r="H23" s="762">
        <f t="shared" si="9"/>
        <v>2637414</v>
      </c>
      <c r="I23" s="78"/>
      <c r="J23" s="78"/>
      <c r="L23" s="583"/>
    </row>
    <row r="24" spans="2:14">
      <c r="B24" s="737" t="s">
        <v>232</v>
      </c>
      <c r="C24" s="741">
        <f t="shared" ref="C24:H24" si="10">+C21+C23</f>
        <v>1127823076</v>
      </c>
      <c r="D24" s="741">
        <f t="shared" si="10"/>
        <v>141347179</v>
      </c>
      <c r="E24" s="741">
        <f t="shared" si="10"/>
        <v>-1682</v>
      </c>
      <c r="F24" s="741">
        <f t="shared" si="10"/>
        <v>-11956440</v>
      </c>
      <c r="G24" s="741">
        <f t="shared" si="10"/>
        <v>0</v>
      </c>
      <c r="H24" s="741">
        <f t="shared" si="10"/>
        <v>1257212133</v>
      </c>
      <c r="I24" s="557">
        <v>8554804</v>
      </c>
      <c r="J24" s="78"/>
      <c r="L24" s="583"/>
    </row>
    <row r="26" spans="2:14">
      <c r="K26" s="78"/>
    </row>
    <row r="27" spans="2:14">
      <c r="K27" s="78"/>
    </row>
    <row r="28" spans="2:14">
      <c r="B28" s="51" t="s">
        <v>425</v>
      </c>
      <c r="I28" s="9" t="s">
        <v>426</v>
      </c>
    </row>
    <row r="29" spans="2:14">
      <c r="K29" s="78"/>
    </row>
    <row r="30" spans="2:14" ht="36">
      <c r="B30" s="1098" t="s">
        <v>361</v>
      </c>
      <c r="C30" s="760" t="s">
        <v>416</v>
      </c>
      <c r="D30" s="760" t="s">
        <v>417</v>
      </c>
      <c r="E30" s="760" t="s">
        <v>418</v>
      </c>
      <c r="F30" s="760" t="s">
        <v>419</v>
      </c>
      <c r="G30" s="527" t="s">
        <v>288</v>
      </c>
      <c r="H30" s="760" t="s">
        <v>420</v>
      </c>
    </row>
    <row r="31" spans="2:14">
      <c r="B31" s="1099"/>
      <c r="C31" s="202" t="s">
        <v>72</v>
      </c>
      <c r="D31" s="202" t="s">
        <v>72</v>
      </c>
      <c r="E31" s="202" t="s">
        <v>72</v>
      </c>
      <c r="F31" s="202" t="s">
        <v>72</v>
      </c>
      <c r="G31" s="202" t="s">
        <v>72</v>
      </c>
      <c r="H31" s="202" t="s">
        <v>72</v>
      </c>
    </row>
    <row r="32" spans="2:14">
      <c r="B32" s="739" t="s">
        <v>224</v>
      </c>
      <c r="C32" s="740">
        <v>23076961</v>
      </c>
      <c r="D32" s="740">
        <v>0</v>
      </c>
      <c r="E32" s="740">
        <v>-19349781</v>
      </c>
      <c r="F32" s="740">
        <f>84364151+19349781-357255</f>
        <v>103356677</v>
      </c>
      <c r="G32" s="584">
        <v>0</v>
      </c>
      <c r="H32" s="740">
        <f t="shared" ref="H32:H35" si="11">+SUM(C32:G32)</f>
        <v>107083857</v>
      </c>
      <c r="I32" s="78"/>
    </row>
    <row r="33" spans="2:16">
      <c r="B33" s="373" t="s">
        <v>225</v>
      </c>
      <c r="C33" s="208">
        <v>24284209</v>
      </c>
      <c r="D33" s="208">
        <v>0</v>
      </c>
      <c r="E33" s="208">
        <v>-17862043</v>
      </c>
      <c r="F33" s="208">
        <v>14336799</v>
      </c>
      <c r="G33" s="209">
        <v>0</v>
      </c>
      <c r="H33" s="208">
        <f t="shared" si="11"/>
        <v>20758965</v>
      </c>
      <c r="I33" s="78"/>
    </row>
    <row r="34" spans="2:16">
      <c r="B34" s="373" t="s">
        <v>230</v>
      </c>
      <c r="C34" s="208">
        <v>26950978</v>
      </c>
      <c r="D34" s="208">
        <v>0</v>
      </c>
      <c r="E34" s="208">
        <f>-(37594029+4461130)*0-37929596</f>
        <v>-37929596</v>
      </c>
      <c r="F34" s="208">
        <f>623001+20720664-4461130+5457777+11415588+4796697</f>
        <v>38552597</v>
      </c>
      <c r="G34" s="209">
        <v>0</v>
      </c>
      <c r="H34" s="208">
        <f t="shared" si="11"/>
        <v>27573979</v>
      </c>
      <c r="I34" s="78"/>
      <c r="P34" s="9" t="s">
        <v>427</v>
      </c>
    </row>
    <row r="35" spans="2:16">
      <c r="B35" s="374" t="s">
        <v>231</v>
      </c>
      <c r="C35" s="205">
        <v>34991</v>
      </c>
      <c r="D35" s="205">
        <v>0</v>
      </c>
      <c r="E35" s="205">
        <v>-34991</v>
      </c>
      <c r="F35" s="205">
        <v>0</v>
      </c>
      <c r="G35" s="206"/>
      <c r="H35" s="208">
        <f t="shared" si="11"/>
        <v>0</v>
      </c>
      <c r="I35" s="78"/>
    </row>
    <row r="36" spans="2:16">
      <c r="B36" s="761" t="s">
        <v>375</v>
      </c>
      <c r="C36" s="762">
        <f t="shared" ref="C36:H36" si="12">+SUM(C32:C35)</f>
        <v>74347139</v>
      </c>
      <c r="D36" s="762">
        <f t="shared" si="12"/>
        <v>0</v>
      </c>
      <c r="E36" s="762">
        <f t="shared" si="12"/>
        <v>-75176411</v>
      </c>
      <c r="F36" s="762">
        <f t="shared" si="12"/>
        <v>156246073</v>
      </c>
      <c r="G36" s="762">
        <f t="shared" si="12"/>
        <v>0</v>
      </c>
      <c r="H36" s="762">
        <f t="shared" si="12"/>
        <v>155416801</v>
      </c>
    </row>
    <row r="37" spans="2:16">
      <c r="B37" s="763" t="s">
        <v>421</v>
      </c>
      <c r="C37" s="205">
        <v>1394430</v>
      </c>
      <c r="D37" s="764">
        <v>0</v>
      </c>
      <c r="E37" s="764">
        <v>-1786470</v>
      </c>
      <c r="F37" s="764">
        <v>2144952</v>
      </c>
      <c r="G37" s="765"/>
      <c r="H37" s="764">
        <f>+SUM(C37:G37)</f>
        <v>1752912</v>
      </c>
      <c r="I37" s="78"/>
    </row>
    <row r="38" spans="2:16">
      <c r="B38" s="761" t="s">
        <v>422</v>
      </c>
      <c r="C38" s="762">
        <f t="shared" ref="C38:H38" si="13">+C37</f>
        <v>1394430</v>
      </c>
      <c r="D38" s="762">
        <f t="shared" si="13"/>
        <v>0</v>
      </c>
      <c r="E38" s="762">
        <f t="shared" si="13"/>
        <v>-1786470</v>
      </c>
      <c r="F38" s="762">
        <f t="shared" si="13"/>
        <v>2144952</v>
      </c>
      <c r="G38" s="762">
        <f t="shared" si="13"/>
        <v>0</v>
      </c>
      <c r="H38" s="762">
        <f t="shared" si="13"/>
        <v>1752912</v>
      </c>
    </row>
    <row r="39" spans="2:16">
      <c r="B39" s="737" t="s">
        <v>428</v>
      </c>
      <c r="C39" s="741">
        <f t="shared" ref="C39:H39" si="14">+C36+C38</f>
        <v>75741569</v>
      </c>
      <c r="D39" s="741">
        <f t="shared" si="14"/>
        <v>0</v>
      </c>
      <c r="E39" s="741">
        <f t="shared" si="14"/>
        <v>-76962881</v>
      </c>
      <c r="F39" s="741">
        <f t="shared" si="14"/>
        <v>158391025</v>
      </c>
      <c r="G39" s="741">
        <f t="shared" si="14"/>
        <v>0</v>
      </c>
      <c r="H39" s="741">
        <f t="shared" si="14"/>
        <v>157169713</v>
      </c>
    </row>
    <row r="40" spans="2:16">
      <c r="B40" s="22"/>
      <c r="C40" s="22"/>
      <c r="D40" s="22"/>
      <c r="E40" s="22"/>
      <c r="F40" s="22"/>
      <c r="G40" s="22"/>
      <c r="H40" s="22"/>
    </row>
    <row r="41" spans="2:16" ht="36">
      <c r="B41" s="1098" t="s">
        <v>371</v>
      </c>
      <c r="C41" s="760" t="s">
        <v>416</v>
      </c>
      <c r="D41" s="760" t="s">
        <v>417</v>
      </c>
      <c r="E41" s="760" t="s">
        <v>418</v>
      </c>
      <c r="F41" s="760" t="s">
        <v>419</v>
      </c>
      <c r="G41" s="527" t="s">
        <v>288</v>
      </c>
      <c r="H41" s="760" t="s">
        <v>420</v>
      </c>
    </row>
    <row r="42" spans="2:16">
      <c r="B42" s="1099"/>
      <c r="C42" s="202" t="s">
        <v>72</v>
      </c>
      <c r="D42" s="202" t="s">
        <v>72</v>
      </c>
      <c r="E42" s="202" t="s">
        <v>72</v>
      </c>
      <c r="F42" s="202" t="s">
        <v>72</v>
      </c>
      <c r="G42" s="202" t="s">
        <v>72</v>
      </c>
      <c r="H42" s="202" t="s">
        <v>72</v>
      </c>
    </row>
    <row r="43" spans="2:16">
      <c r="B43" s="739" t="s">
        <v>224</v>
      </c>
      <c r="C43" s="740">
        <v>239775469</v>
      </c>
      <c r="D43" s="740">
        <v>0</v>
      </c>
      <c r="E43" s="740">
        <v>0</v>
      </c>
      <c r="F43" s="740">
        <f>-84185248-19349781</f>
        <v>-103535029</v>
      </c>
      <c r="G43" s="584">
        <v>0</v>
      </c>
      <c r="H43" s="740">
        <f t="shared" ref="H43:H46" si="15">+SUM(C43:G43)</f>
        <v>136240440</v>
      </c>
      <c r="I43" s="78"/>
    </row>
    <row r="44" spans="2:16">
      <c r="B44" s="373" t="s">
        <v>225</v>
      </c>
      <c r="C44" s="208">
        <v>806657594</v>
      </c>
      <c r="D44" s="208">
        <v>0</v>
      </c>
      <c r="E44" s="208">
        <v>0</v>
      </c>
      <c r="F44" s="208">
        <f>21032892+357256</f>
        <v>21390148</v>
      </c>
      <c r="G44" s="209">
        <v>0</v>
      </c>
      <c r="H44" s="208">
        <f t="shared" si="15"/>
        <v>828047742</v>
      </c>
      <c r="I44" s="78"/>
    </row>
    <row r="45" spans="2:16">
      <c r="B45" s="373" t="s">
        <v>230</v>
      </c>
      <c r="C45" s="208">
        <v>168175125</v>
      </c>
      <c r="D45" s="208">
        <v>11415588</v>
      </c>
      <c r="E45" s="208">
        <v>0</v>
      </c>
      <c r="F45" s="208">
        <f>7575428-20720664-11415588</f>
        <v>-24560824</v>
      </c>
      <c r="G45" s="209">
        <v>0</v>
      </c>
      <c r="H45" s="208">
        <f t="shared" si="15"/>
        <v>155029889</v>
      </c>
      <c r="I45" s="78"/>
    </row>
    <row r="46" spans="2:16">
      <c r="B46" s="374" t="s">
        <v>229</v>
      </c>
      <c r="C46" s="205">
        <v>8297799</v>
      </c>
      <c r="D46" s="205">
        <v>0</v>
      </c>
      <c r="E46" s="205">
        <v>0</v>
      </c>
      <c r="F46" s="205">
        <v>-2554973</v>
      </c>
      <c r="G46" s="206"/>
      <c r="H46" s="208">
        <f t="shared" si="15"/>
        <v>5742826</v>
      </c>
    </row>
    <row r="47" spans="2:16">
      <c r="B47" s="761" t="s">
        <v>375</v>
      </c>
      <c r="C47" s="762">
        <f t="shared" ref="C47:H47" si="16">+SUM(C43:C46)</f>
        <v>1222905987</v>
      </c>
      <c r="D47" s="762">
        <f t="shared" si="16"/>
        <v>11415588</v>
      </c>
      <c r="E47" s="762">
        <f t="shared" si="16"/>
        <v>0</v>
      </c>
      <c r="F47" s="762">
        <f t="shared" si="16"/>
        <v>-109260678</v>
      </c>
      <c r="G47" s="762">
        <f t="shared" si="16"/>
        <v>0</v>
      </c>
      <c r="H47" s="762">
        <f t="shared" si="16"/>
        <v>1125060897</v>
      </c>
      <c r="I47" s="78"/>
    </row>
    <row r="48" spans="2:16">
      <c r="B48" s="763" t="s">
        <v>421</v>
      </c>
      <c r="C48" s="205">
        <v>2664313</v>
      </c>
      <c r="D48" s="764">
        <v>2347729</v>
      </c>
      <c r="E48" s="764">
        <v>-56326</v>
      </c>
      <c r="F48" s="764">
        <v>-2193537</v>
      </c>
      <c r="G48" s="765"/>
      <c r="H48" s="764">
        <f>+SUM(C48:G48)</f>
        <v>2762179</v>
      </c>
    </row>
    <row r="49" spans="2:8">
      <c r="B49" s="761" t="s">
        <v>422</v>
      </c>
      <c r="C49" s="762">
        <f t="shared" ref="C49:H49" si="17">+C48</f>
        <v>2664313</v>
      </c>
      <c r="D49" s="762">
        <f t="shared" si="17"/>
        <v>2347729</v>
      </c>
      <c r="E49" s="762">
        <f t="shared" si="17"/>
        <v>-56326</v>
      </c>
      <c r="F49" s="762">
        <f t="shared" si="17"/>
        <v>-2193537</v>
      </c>
      <c r="G49" s="762">
        <f t="shared" si="17"/>
        <v>0</v>
      </c>
      <c r="H49" s="762">
        <f t="shared" si="17"/>
        <v>2762179</v>
      </c>
    </row>
    <row r="50" spans="2:8">
      <c r="B50" s="737" t="s">
        <v>232</v>
      </c>
      <c r="C50" s="741">
        <f t="shared" ref="C50:H50" si="18">+C47+C49</f>
        <v>1225570300</v>
      </c>
      <c r="D50" s="741">
        <f t="shared" si="18"/>
        <v>13763317</v>
      </c>
      <c r="E50" s="741">
        <f t="shared" si="18"/>
        <v>-56326</v>
      </c>
      <c r="F50" s="741">
        <f t="shared" si="18"/>
        <v>-111454215</v>
      </c>
      <c r="G50" s="741">
        <f t="shared" si="18"/>
        <v>0</v>
      </c>
      <c r="H50" s="741">
        <f t="shared" si="18"/>
        <v>1127823076</v>
      </c>
    </row>
  </sheetData>
  <mergeCells count="4">
    <mergeCell ref="B4:B5"/>
    <mergeCell ref="B15:B16"/>
    <mergeCell ref="B30:B31"/>
    <mergeCell ref="B41:B4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40">
    <tabColor theme="9" tint="-0.249977111117893"/>
  </sheetPr>
  <dimension ref="A1:AA90"/>
  <sheetViews>
    <sheetView showGridLines="0" topLeftCell="A56" zoomScaleNormal="100" workbookViewId="0">
      <selection activeCell="B71" sqref="B71:D73"/>
    </sheetView>
  </sheetViews>
  <sheetFormatPr baseColWidth="10" defaultColWidth="0" defaultRowHeight="12" zeroHeight="1"/>
  <cols>
    <col min="1" max="1" width="11.54296875" style="9" bestFit="1" customWidth="1"/>
    <col min="2" max="2" width="10.81640625" style="9" customWidth="1"/>
    <col min="3" max="3" width="20.54296875" style="9" bestFit="1" customWidth="1"/>
    <col min="4" max="4" width="9.1796875" style="9" customWidth="1"/>
    <col min="5" max="5" width="10.1796875" style="9" customWidth="1"/>
    <col min="6" max="6" width="8" style="9" bestFit="1" customWidth="1"/>
    <col min="7" max="7" width="10.54296875" style="9" customWidth="1"/>
    <col min="8" max="8" width="8.54296875" style="9" customWidth="1"/>
    <col min="9" max="9" width="11.54296875" style="9" customWidth="1"/>
    <col min="10" max="10" width="12.1796875" style="9" bestFit="1" customWidth="1"/>
    <col min="11" max="11" width="13" style="9" bestFit="1" customWidth="1"/>
    <col min="12" max="12" width="12.54296875" style="9" bestFit="1" customWidth="1"/>
    <col min="13" max="13" width="11" style="9" customWidth="1"/>
    <col min="14" max="15" width="8.54296875" style="9" customWidth="1"/>
    <col min="16" max="16" width="9.1796875" style="9" customWidth="1"/>
    <col min="17" max="20" width="2" style="9" customWidth="1"/>
    <col min="21" max="23" width="11.54296875" style="9" customWidth="1"/>
    <col min="24" max="24" width="12.1796875" style="9" customWidth="1"/>
    <col min="25" max="25" width="14.453125" style="9" customWidth="1"/>
    <col min="26" max="26" width="12.453125" style="9" customWidth="1"/>
    <col min="27" max="27" width="11.54296875" style="9" customWidth="1"/>
    <col min="28" max="16384" width="11.54296875" style="9" hidden="1"/>
  </cols>
  <sheetData>
    <row r="1" spans="1:26"/>
    <row r="2" spans="1:26">
      <c r="A2" s="18"/>
      <c r="B2" s="89" t="s">
        <v>684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2.5" thickBot="1">
      <c r="A3" s="18"/>
      <c r="B3" s="21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>
      <c r="A4" s="18"/>
      <c r="B4" s="446" t="s">
        <v>768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8"/>
      <c r="P4" s="18"/>
      <c r="Q4" s="18"/>
      <c r="R4" s="18"/>
      <c r="S4" s="18"/>
      <c r="T4" s="18"/>
      <c r="U4" s="1100" t="s">
        <v>295</v>
      </c>
      <c r="V4" s="1101"/>
      <c r="W4" s="1101"/>
      <c r="X4" s="1101"/>
      <c r="Y4" s="1101"/>
      <c r="Z4" s="1102"/>
    </row>
    <row r="5" spans="1:26">
      <c r="A5" s="18"/>
      <c r="B5" s="1048" t="s">
        <v>753</v>
      </c>
      <c r="C5" s="1048" t="s">
        <v>754</v>
      </c>
      <c r="D5" s="1048" t="s">
        <v>755</v>
      </c>
      <c r="E5" s="1048" t="s">
        <v>397</v>
      </c>
      <c r="F5" s="1048" t="s">
        <v>398</v>
      </c>
      <c r="G5" s="1048" t="s">
        <v>399</v>
      </c>
      <c r="H5" s="1048" t="s">
        <v>387</v>
      </c>
      <c r="I5" s="1089" t="s">
        <v>295</v>
      </c>
      <c r="J5" s="1089"/>
      <c r="K5" s="1089"/>
      <c r="L5" s="1089"/>
      <c r="M5" s="1048" t="s">
        <v>296</v>
      </c>
      <c r="N5" s="1048" t="s">
        <v>388</v>
      </c>
      <c r="O5" s="1048" t="s">
        <v>298</v>
      </c>
      <c r="P5" s="18"/>
      <c r="Q5" s="18"/>
      <c r="R5" s="18"/>
      <c r="S5" s="18"/>
      <c r="T5" s="18"/>
      <c r="U5" s="1103"/>
      <c r="V5" s="1104"/>
      <c r="W5" s="1104"/>
      <c r="X5" s="1104"/>
      <c r="Y5" s="1104"/>
      <c r="Z5" s="1105"/>
    </row>
    <row r="6" spans="1:26" ht="36">
      <c r="A6" s="18"/>
      <c r="B6" s="1049"/>
      <c r="C6" s="1049"/>
      <c r="D6" s="1049"/>
      <c r="E6" s="1049"/>
      <c r="F6" s="1049"/>
      <c r="G6" s="1049"/>
      <c r="H6" s="1049"/>
      <c r="I6" s="91" t="s">
        <v>290</v>
      </c>
      <c r="J6" s="91" t="s">
        <v>291</v>
      </c>
      <c r="K6" s="91" t="s">
        <v>222</v>
      </c>
      <c r="L6" s="91" t="s">
        <v>210</v>
      </c>
      <c r="M6" s="1049"/>
      <c r="N6" s="1049"/>
      <c r="O6" s="1049"/>
      <c r="P6" s="18"/>
      <c r="Q6" s="18"/>
      <c r="R6" s="18"/>
      <c r="S6" s="18"/>
      <c r="T6" s="18"/>
      <c r="U6" s="100" t="s">
        <v>303</v>
      </c>
      <c r="V6" s="91" t="s">
        <v>304</v>
      </c>
      <c r="W6" s="91" t="s">
        <v>392</v>
      </c>
      <c r="X6" s="91" t="s">
        <v>305</v>
      </c>
      <c r="Y6" s="91" t="s">
        <v>222</v>
      </c>
      <c r="Z6" s="101" t="s">
        <v>393</v>
      </c>
    </row>
    <row r="7" spans="1:26">
      <c r="A7" s="18"/>
      <c r="B7" s="1050"/>
      <c r="C7" s="1050"/>
      <c r="D7" s="1050"/>
      <c r="E7" s="1050"/>
      <c r="F7" s="1050"/>
      <c r="G7" s="1050"/>
      <c r="H7" s="1050"/>
      <c r="I7" s="92" t="s">
        <v>72</v>
      </c>
      <c r="J7" s="92" t="s">
        <v>72</v>
      </c>
      <c r="K7" s="92" t="s">
        <v>72</v>
      </c>
      <c r="L7" s="92" t="s">
        <v>72</v>
      </c>
      <c r="M7" s="1050"/>
      <c r="N7" s="92" t="s">
        <v>299</v>
      </c>
      <c r="O7" s="92" t="s">
        <v>299</v>
      </c>
      <c r="P7" s="18"/>
      <c r="Q7" s="18"/>
      <c r="R7" s="18"/>
      <c r="S7" s="18"/>
      <c r="T7" s="18"/>
      <c r="U7" s="102" t="s">
        <v>72</v>
      </c>
      <c r="V7" s="92" t="s">
        <v>72</v>
      </c>
      <c r="W7" s="92" t="s">
        <v>72</v>
      </c>
      <c r="X7" s="92" t="s">
        <v>72</v>
      </c>
      <c r="Y7" s="92" t="s">
        <v>72</v>
      </c>
      <c r="Z7" s="93" t="s">
        <v>72</v>
      </c>
    </row>
    <row r="8" spans="1:26">
      <c r="A8" s="18">
        <v>1</v>
      </c>
      <c r="B8" s="271" t="s">
        <v>383</v>
      </c>
      <c r="C8" s="270" t="s">
        <v>726</v>
      </c>
      <c r="D8" s="271" t="s">
        <v>724</v>
      </c>
      <c r="E8" s="271">
        <v>630</v>
      </c>
      <c r="F8" s="271" t="s">
        <v>400</v>
      </c>
      <c r="G8" s="996">
        <v>47939</v>
      </c>
      <c r="H8" s="271" t="s">
        <v>721</v>
      </c>
      <c r="I8" s="272">
        <v>0</v>
      </c>
      <c r="J8" s="272">
        <v>0</v>
      </c>
      <c r="K8" s="276">
        <v>66444056</v>
      </c>
      <c r="L8" s="272">
        <v>66444056</v>
      </c>
      <c r="M8" s="270" t="s">
        <v>384</v>
      </c>
      <c r="N8" s="273">
        <v>4.1694000000000002E-2</v>
      </c>
      <c r="O8" s="273">
        <v>4.2000000000000003E-2</v>
      </c>
      <c r="P8" s="112"/>
      <c r="Q8" s="18"/>
      <c r="R8" s="18"/>
      <c r="S8" s="18"/>
      <c r="T8" s="18"/>
      <c r="U8" s="577">
        <v>0</v>
      </c>
      <c r="V8" s="576">
        <v>0</v>
      </c>
      <c r="W8" s="576">
        <v>0</v>
      </c>
      <c r="X8" s="576">
        <v>0</v>
      </c>
      <c r="Y8" s="578">
        <v>66444056</v>
      </c>
      <c r="Z8" s="580">
        <v>66444056</v>
      </c>
    </row>
    <row r="9" spans="1:26">
      <c r="A9" s="18">
        <v>2</v>
      </c>
      <c r="B9" s="275" t="s">
        <v>383</v>
      </c>
      <c r="C9" s="274" t="s">
        <v>726</v>
      </c>
      <c r="D9" s="275" t="s">
        <v>724</v>
      </c>
      <c r="E9" s="275">
        <v>655</v>
      </c>
      <c r="F9" s="275" t="s">
        <v>401</v>
      </c>
      <c r="G9" s="997">
        <v>48853</v>
      </c>
      <c r="H9" s="275" t="s">
        <v>721</v>
      </c>
      <c r="I9" s="276">
        <v>0</v>
      </c>
      <c r="J9" s="276">
        <v>0</v>
      </c>
      <c r="K9" s="276">
        <v>56963356</v>
      </c>
      <c r="L9" s="276">
        <v>56963356</v>
      </c>
      <c r="M9" s="274" t="s">
        <v>384</v>
      </c>
      <c r="N9" s="277">
        <v>3.8350000000000002E-2</v>
      </c>
      <c r="O9" s="277">
        <v>3.8600000000000002E-2</v>
      </c>
      <c r="P9" s="112"/>
      <c r="Q9" s="18"/>
      <c r="R9" s="18"/>
      <c r="S9" s="18"/>
      <c r="T9" s="18"/>
      <c r="U9" s="577">
        <v>0</v>
      </c>
      <c r="V9" s="576">
        <v>0</v>
      </c>
      <c r="W9" s="576">
        <v>0</v>
      </c>
      <c r="X9" s="576">
        <v>0</v>
      </c>
      <c r="Y9" s="578">
        <v>56963356</v>
      </c>
      <c r="Z9" s="580">
        <v>56963356</v>
      </c>
    </row>
    <row r="10" spans="1:26">
      <c r="A10" s="18">
        <v>3</v>
      </c>
      <c r="B10" s="275" t="s">
        <v>383</v>
      </c>
      <c r="C10" s="274" t="s">
        <v>726</v>
      </c>
      <c r="D10" s="275" t="s">
        <v>724</v>
      </c>
      <c r="E10" s="275">
        <v>655</v>
      </c>
      <c r="F10" s="275" t="s">
        <v>402</v>
      </c>
      <c r="G10" s="997">
        <v>48366</v>
      </c>
      <c r="H10" s="275" t="s">
        <v>721</v>
      </c>
      <c r="I10" s="276">
        <v>0</v>
      </c>
      <c r="J10" s="276">
        <v>0</v>
      </c>
      <c r="K10" s="276">
        <v>62694312</v>
      </c>
      <c r="L10" s="276">
        <v>62694312</v>
      </c>
      <c r="M10" s="274" t="s">
        <v>384</v>
      </c>
      <c r="N10" s="277">
        <v>3.9606000000000002E-2</v>
      </c>
      <c r="O10" s="277">
        <v>0.04</v>
      </c>
      <c r="P10" s="112"/>
      <c r="Q10" s="18"/>
      <c r="R10" s="18"/>
      <c r="S10" s="18"/>
      <c r="T10" s="18"/>
      <c r="U10" s="577">
        <v>0</v>
      </c>
      <c r="V10" s="576">
        <v>0</v>
      </c>
      <c r="W10" s="576">
        <v>0</v>
      </c>
      <c r="X10" s="576">
        <v>0</v>
      </c>
      <c r="Y10" s="578">
        <v>62694312</v>
      </c>
      <c r="Z10" s="580">
        <v>62694312</v>
      </c>
    </row>
    <row r="11" spans="1:26">
      <c r="A11" s="18">
        <v>4</v>
      </c>
      <c r="B11" s="275" t="s">
        <v>383</v>
      </c>
      <c r="C11" s="274" t="s">
        <v>726</v>
      </c>
      <c r="D11" s="275" t="s">
        <v>724</v>
      </c>
      <c r="E11" s="275">
        <v>713</v>
      </c>
      <c r="F11" s="275" t="s">
        <v>403</v>
      </c>
      <c r="G11" s="997">
        <v>49400</v>
      </c>
      <c r="H11" s="275" t="s">
        <v>721</v>
      </c>
      <c r="I11" s="276">
        <v>0</v>
      </c>
      <c r="J11" s="276">
        <v>0</v>
      </c>
      <c r="K11" s="276">
        <v>87102346</v>
      </c>
      <c r="L11" s="276">
        <v>87102346</v>
      </c>
      <c r="M11" s="274" t="s">
        <v>389</v>
      </c>
      <c r="N11" s="277">
        <v>3.9141000000000002E-2</v>
      </c>
      <c r="O11" s="277">
        <v>3.9E-2</v>
      </c>
      <c r="P11" s="112"/>
      <c r="Q11" s="18"/>
      <c r="R11" s="18"/>
      <c r="S11" s="18"/>
      <c r="T11" s="18"/>
      <c r="U11" s="577">
        <v>0</v>
      </c>
      <c r="V11" s="576">
        <v>0</v>
      </c>
      <c r="W11" s="576">
        <v>0</v>
      </c>
      <c r="X11" s="576">
        <v>0</v>
      </c>
      <c r="Y11" s="578">
        <v>87102346</v>
      </c>
      <c r="Z11" s="580">
        <v>87102346</v>
      </c>
    </row>
    <row r="12" spans="1:26">
      <c r="A12" s="18">
        <v>5</v>
      </c>
      <c r="B12" s="275" t="s">
        <v>383</v>
      </c>
      <c r="C12" s="274" t="s">
        <v>726</v>
      </c>
      <c r="D12" s="275" t="s">
        <v>724</v>
      </c>
      <c r="E12" s="275">
        <v>713</v>
      </c>
      <c r="F12" s="275" t="s">
        <v>404</v>
      </c>
      <c r="G12" s="997">
        <v>49766</v>
      </c>
      <c r="H12" s="275" t="s">
        <v>721</v>
      </c>
      <c r="I12" s="276">
        <v>0</v>
      </c>
      <c r="J12" s="276">
        <v>0</v>
      </c>
      <c r="K12" s="276">
        <v>75763839</v>
      </c>
      <c r="L12" s="276">
        <v>75763839</v>
      </c>
      <c r="M12" s="274" t="s">
        <v>384</v>
      </c>
      <c r="N12" s="277">
        <v>3.8087999999999997E-2</v>
      </c>
      <c r="O12" s="277">
        <v>3.7999999999999999E-2</v>
      </c>
      <c r="P12" s="112"/>
      <c r="Q12" s="18"/>
      <c r="R12" s="18"/>
      <c r="S12" s="18"/>
      <c r="T12" s="18"/>
      <c r="U12" s="577">
        <v>0</v>
      </c>
      <c r="V12" s="576">
        <v>0</v>
      </c>
      <c r="W12" s="576">
        <v>0</v>
      </c>
      <c r="X12" s="576">
        <v>0</v>
      </c>
      <c r="Y12" s="578">
        <v>75763839</v>
      </c>
      <c r="Z12" s="580">
        <v>75763839</v>
      </c>
    </row>
    <row r="13" spans="1:26">
      <c r="A13" s="18">
        <v>6</v>
      </c>
      <c r="B13" s="275" t="s">
        <v>383</v>
      </c>
      <c r="C13" s="274" t="s">
        <v>726</v>
      </c>
      <c r="D13" s="275" t="s">
        <v>724</v>
      </c>
      <c r="E13" s="275">
        <v>778</v>
      </c>
      <c r="F13" s="275" t="s">
        <v>405</v>
      </c>
      <c r="G13" s="997">
        <v>50131</v>
      </c>
      <c r="H13" s="275" t="s">
        <v>721</v>
      </c>
      <c r="I13" s="276">
        <v>0</v>
      </c>
      <c r="J13" s="276">
        <v>0</v>
      </c>
      <c r="K13" s="276">
        <v>75820840</v>
      </c>
      <c r="L13" s="276">
        <v>75820840</v>
      </c>
      <c r="M13" s="274" t="s">
        <v>384</v>
      </c>
      <c r="N13" s="277">
        <v>3.5000000000000003E-2</v>
      </c>
      <c r="O13" s="277">
        <v>3.5000000000000003E-2</v>
      </c>
      <c r="P13" s="112"/>
      <c r="Q13" s="18"/>
      <c r="R13" s="18"/>
      <c r="S13" s="18"/>
      <c r="T13" s="18"/>
      <c r="U13" s="577">
        <v>0</v>
      </c>
      <c r="V13" s="576">
        <v>0</v>
      </c>
      <c r="W13" s="576">
        <v>0</v>
      </c>
      <c r="X13" s="576">
        <v>0</v>
      </c>
      <c r="Y13" s="578">
        <v>75820840</v>
      </c>
      <c r="Z13" s="580">
        <v>75820840</v>
      </c>
    </row>
    <row r="14" spans="1:26">
      <c r="A14" s="18">
        <v>7</v>
      </c>
      <c r="B14" s="275" t="s">
        <v>383</v>
      </c>
      <c r="C14" s="274" t="s">
        <v>726</v>
      </c>
      <c r="D14" s="275" t="s">
        <v>724</v>
      </c>
      <c r="E14" s="275">
        <v>778</v>
      </c>
      <c r="F14" s="275" t="s">
        <v>406</v>
      </c>
      <c r="G14" s="997">
        <v>50192</v>
      </c>
      <c r="H14" s="275" t="s">
        <v>721</v>
      </c>
      <c r="I14" s="276">
        <v>0</v>
      </c>
      <c r="J14" s="276">
        <v>0</v>
      </c>
      <c r="K14" s="276">
        <v>87842958</v>
      </c>
      <c r="L14" s="276">
        <v>87842958</v>
      </c>
      <c r="M14" s="274" t="s">
        <v>389</v>
      </c>
      <c r="N14" s="277">
        <v>3.2145E-2</v>
      </c>
      <c r="O14" s="277">
        <v>3.3000000000000002E-2</v>
      </c>
      <c r="P14" s="112"/>
      <c r="Q14" s="18"/>
      <c r="R14" s="18"/>
      <c r="S14" s="18"/>
      <c r="T14" s="18"/>
      <c r="U14" s="577">
        <v>0</v>
      </c>
      <c r="V14" s="576">
        <v>0</v>
      </c>
      <c r="W14" s="576">
        <v>0</v>
      </c>
      <c r="X14" s="576">
        <v>0</v>
      </c>
      <c r="Y14" s="578">
        <v>87842958</v>
      </c>
      <c r="Z14" s="580">
        <v>87842958</v>
      </c>
    </row>
    <row r="15" spans="1:26">
      <c r="A15" s="18">
        <v>8</v>
      </c>
      <c r="B15" s="275" t="s">
        <v>383</v>
      </c>
      <c r="C15" s="274" t="s">
        <v>726</v>
      </c>
      <c r="D15" s="275" t="s">
        <v>724</v>
      </c>
      <c r="E15" s="275">
        <v>806</v>
      </c>
      <c r="F15" s="275" t="s">
        <v>407</v>
      </c>
      <c r="G15" s="997">
        <v>50437</v>
      </c>
      <c r="H15" s="275" t="s">
        <v>721</v>
      </c>
      <c r="I15" s="276">
        <v>0</v>
      </c>
      <c r="J15" s="276">
        <v>0</v>
      </c>
      <c r="K15" s="276">
        <v>59983974</v>
      </c>
      <c r="L15" s="276">
        <v>59983974</v>
      </c>
      <c r="M15" s="274" t="s">
        <v>384</v>
      </c>
      <c r="N15" s="277">
        <v>3.1074999999999998E-2</v>
      </c>
      <c r="O15" s="277">
        <v>0.03</v>
      </c>
      <c r="P15" s="112"/>
      <c r="Q15" s="18"/>
      <c r="R15" s="18"/>
      <c r="S15" s="18"/>
      <c r="T15" s="18"/>
      <c r="U15" s="577">
        <v>0</v>
      </c>
      <c r="V15" s="576">
        <v>0</v>
      </c>
      <c r="W15" s="576">
        <v>0</v>
      </c>
      <c r="X15" s="576">
        <v>0</v>
      </c>
      <c r="Y15" s="578">
        <v>59983974</v>
      </c>
      <c r="Z15" s="580">
        <v>59983974</v>
      </c>
    </row>
    <row r="16" spans="1:26">
      <c r="A16" s="18">
        <v>9</v>
      </c>
      <c r="B16" s="275" t="s">
        <v>383</v>
      </c>
      <c r="C16" s="274" t="s">
        <v>726</v>
      </c>
      <c r="D16" s="275" t="s">
        <v>724</v>
      </c>
      <c r="E16" s="275">
        <v>806</v>
      </c>
      <c r="F16" s="275" t="s">
        <v>408</v>
      </c>
      <c r="G16" s="997">
        <v>51150</v>
      </c>
      <c r="H16" s="275" t="s">
        <v>721</v>
      </c>
      <c r="I16" s="276">
        <v>0</v>
      </c>
      <c r="J16" s="276">
        <v>0</v>
      </c>
      <c r="K16" s="276">
        <v>75038850</v>
      </c>
      <c r="L16" s="276">
        <v>75038850</v>
      </c>
      <c r="M16" s="274" t="s">
        <v>389</v>
      </c>
      <c r="N16" s="277">
        <v>3.2939999999999997E-2</v>
      </c>
      <c r="O16" s="277">
        <v>3.2000000000000001E-2</v>
      </c>
      <c r="P16" s="112"/>
      <c r="Q16" s="18"/>
      <c r="R16" s="18"/>
      <c r="S16" s="18"/>
      <c r="T16" s="18"/>
      <c r="U16" s="577">
        <v>0</v>
      </c>
      <c r="V16" s="576">
        <v>0</v>
      </c>
      <c r="W16" s="576">
        <v>0</v>
      </c>
      <c r="X16" s="576">
        <v>0</v>
      </c>
      <c r="Y16" s="578">
        <v>75038850</v>
      </c>
      <c r="Z16" s="580">
        <v>75038850</v>
      </c>
    </row>
    <row r="17" spans="1:26">
      <c r="A17" s="18">
        <v>10</v>
      </c>
      <c r="B17" s="275" t="s">
        <v>383</v>
      </c>
      <c r="C17" s="274" t="s">
        <v>726</v>
      </c>
      <c r="D17" s="275" t="s">
        <v>724</v>
      </c>
      <c r="E17" s="275">
        <v>887</v>
      </c>
      <c r="F17" s="275" t="s">
        <v>409</v>
      </c>
      <c r="G17" s="997">
        <v>52305</v>
      </c>
      <c r="H17" s="275" t="s">
        <v>721</v>
      </c>
      <c r="I17" s="276">
        <v>0</v>
      </c>
      <c r="J17" s="276">
        <v>0</v>
      </c>
      <c r="K17" s="276">
        <v>75321250</v>
      </c>
      <c r="L17" s="276">
        <v>75321250</v>
      </c>
      <c r="M17" s="274" t="s">
        <v>389</v>
      </c>
      <c r="N17" s="277">
        <v>2.8497999999999999E-2</v>
      </c>
      <c r="O17" s="277">
        <v>2.8000000000000001E-2</v>
      </c>
      <c r="P17" s="112"/>
      <c r="Q17" s="18"/>
      <c r="R17" s="18"/>
      <c r="S17" s="18"/>
      <c r="T17" s="18"/>
      <c r="U17" s="577">
        <v>0</v>
      </c>
      <c r="V17" s="576">
        <v>0</v>
      </c>
      <c r="W17" s="576">
        <v>0</v>
      </c>
      <c r="X17" s="576">
        <v>0</v>
      </c>
      <c r="Y17" s="578">
        <v>75321250</v>
      </c>
      <c r="Z17" s="580">
        <v>75321250</v>
      </c>
    </row>
    <row r="18" spans="1:26" hidden="1">
      <c r="A18" s="18">
        <v>11</v>
      </c>
      <c r="B18" s="275" t="s">
        <v>383</v>
      </c>
      <c r="C18" s="274" t="s">
        <v>726</v>
      </c>
      <c r="D18" s="275" t="s">
        <v>724</v>
      </c>
      <c r="E18" s="275">
        <v>886</v>
      </c>
      <c r="F18" s="275" t="s">
        <v>410</v>
      </c>
      <c r="G18" s="997">
        <v>45731</v>
      </c>
      <c r="H18" s="275" t="s">
        <v>721</v>
      </c>
      <c r="I18" s="276"/>
      <c r="J18" s="276">
        <v>0</v>
      </c>
      <c r="K18" s="276">
        <v>0</v>
      </c>
      <c r="L18" s="276">
        <v>0</v>
      </c>
      <c r="M18" s="274" t="s">
        <v>389</v>
      </c>
      <c r="N18" s="277">
        <v>1.9234999999999999E-2</v>
      </c>
      <c r="O18" s="277">
        <v>1.7999999999999999E-2</v>
      </c>
      <c r="P18" s="112"/>
      <c r="Q18" s="18"/>
      <c r="R18" s="18"/>
      <c r="S18" s="18"/>
      <c r="T18" s="18"/>
      <c r="U18" s="577">
        <v>0</v>
      </c>
      <c r="V18" s="576">
        <v>0</v>
      </c>
      <c r="W18" s="576">
        <v>0</v>
      </c>
      <c r="X18" s="576">
        <v>0</v>
      </c>
      <c r="Y18" s="578">
        <v>0</v>
      </c>
      <c r="Z18" s="580">
        <v>0</v>
      </c>
    </row>
    <row r="19" spans="1:26">
      <c r="A19" s="18">
        <v>12</v>
      </c>
      <c r="B19" s="275" t="s">
        <v>383</v>
      </c>
      <c r="C19" s="274" t="s">
        <v>726</v>
      </c>
      <c r="D19" s="275" t="s">
        <v>724</v>
      </c>
      <c r="E19" s="275">
        <v>887</v>
      </c>
      <c r="F19" s="275" t="s">
        <v>411</v>
      </c>
      <c r="G19" s="997">
        <v>52671</v>
      </c>
      <c r="H19" s="275" t="s">
        <v>721</v>
      </c>
      <c r="I19" s="276">
        <v>0</v>
      </c>
      <c r="J19" s="276">
        <v>0</v>
      </c>
      <c r="K19" s="276">
        <v>79536781</v>
      </c>
      <c r="L19" s="276">
        <v>79536781</v>
      </c>
      <c r="M19" s="274" t="s">
        <v>389</v>
      </c>
      <c r="N19" s="277">
        <v>2.1661E-2</v>
      </c>
      <c r="O19" s="277">
        <v>2.5000000000000001E-2</v>
      </c>
      <c r="P19" s="112"/>
      <c r="Q19" s="18"/>
      <c r="R19" s="18"/>
      <c r="S19" s="18"/>
      <c r="T19" s="18"/>
      <c r="U19" s="577">
        <v>0</v>
      </c>
      <c r="V19" s="577">
        <v>0</v>
      </c>
      <c r="W19" s="576">
        <v>0</v>
      </c>
      <c r="X19" s="576">
        <v>0</v>
      </c>
      <c r="Y19" s="578">
        <v>79536781</v>
      </c>
      <c r="Z19" s="580">
        <v>79536781</v>
      </c>
    </row>
    <row r="20" spans="1:26">
      <c r="A20" s="18">
        <v>13</v>
      </c>
      <c r="B20" s="275" t="s">
        <v>383</v>
      </c>
      <c r="C20" s="274" t="s">
        <v>726</v>
      </c>
      <c r="D20" s="275" t="s">
        <v>724</v>
      </c>
      <c r="E20" s="275">
        <v>0</v>
      </c>
      <c r="F20" s="275" t="s">
        <v>412</v>
      </c>
      <c r="G20" s="997">
        <v>50388</v>
      </c>
      <c r="H20" s="275" t="s">
        <v>359</v>
      </c>
      <c r="I20" s="276">
        <v>0</v>
      </c>
      <c r="J20" s="276">
        <v>0</v>
      </c>
      <c r="K20" s="276">
        <v>12202043</v>
      </c>
      <c r="L20" s="276">
        <v>12202043</v>
      </c>
      <c r="M20" s="274" t="s">
        <v>389</v>
      </c>
      <c r="N20" s="277">
        <v>7.0618927605837101E-2</v>
      </c>
      <c r="O20" s="277">
        <v>6.8199999999999997E-2</v>
      </c>
      <c r="P20" s="112"/>
      <c r="Q20" s="18"/>
      <c r="R20" s="18"/>
      <c r="S20" s="18"/>
      <c r="T20" s="18"/>
      <c r="U20" s="577">
        <v>0</v>
      </c>
      <c r="V20" s="576">
        <v>0</v>
      </c>
      <c r="W20" s="576">
        <v>0</v>
      </c>
      <c r="X20" s="576">
        <v>0</v>
      </c>
      <c r="Y20" s="578">
        <v>12202043</v>
      </c>
      <c r="Z20" s="580">
        <v>12202043</v>
      </c>
    </row>
    <row r="21" spans="1:26">
      <c r="A21" s="18">
        <v>14</v>
      </c>
      <c r="B21" s="275" t="s">
        <v>383</v>
      </c>
      <c r="C21" s="274" t="s">
        <v>726</v>
      </c>
      <c r="D21" s="275" t="s">
        <v>724</v>
      </c>
      <c r="E21" s="275">
        <v>0</v>
      </c>
      <c r="F21" s="275" t="s">
        <v>413</v>
      </c>
      <c r="G21" s="997">
        <v>50388</v>
      </c>
      <c r="H21" s="275" t="s">
        <v>206</v>
      </c>
      <c r="I21" s="276">
        <v>0</v>
      </c>
      <c r="J21" s="914">
        <v>0</v>
      </c>
      <c r="K21" s="914">
        <v>30751678</v>
      </c>
      <c r="L21" s="276">
        <v>30751678</v>
      </c>
      <c r="M21" s="274" t="s">
        <v>389</v>
      </c>
      <c r="N21" s="277">
        <v>2.3437443186978157E-2</v>
      </c>
      <c r="O21" s="277">
        <v>2.1600000000000001E-2</v>
      </c>
      <c r="P21" s="112"/>
      <c r="Q21" s="18"/>
      <c r="R21" s="18"/>
      <c r="S21" s="18"/>
      <c r="T21" s="18"/>
      <c r="U21" s="577">
        <v>0</v>
      </c>
      <c r="V21" s="576">
        <v>0</v>
      </c>
      <c r="W21" s="576">
        <v>0</v>
      </c>
      <c r="X21" s="576">
        <v>0</v>
      </c>
      <c r="Y21" s="578">
        <v>30751678</v>
      </c>
      <c r="Z21" s="580">
        <v>30751678</v>
      </c>
    </row>
    <row r="22" spans="1:26" ht="14.5" customHeight="1">
      <c r="A22" s="18">
        <v>15</v>
      </c>
      <c r="B22" s="279" t="s">
        <v>383</v>
      </c>
      <c r="C22" s="278" t="s">
        <v>726</v>
      </c>
      <c r="D22" s="279" t="s">
        <v>724</v>
      </c>
      <c r="E22" s="279">
        <v>0</v>
      </c>
      <c r="F22" s="279" t="s">
        <v>675</v>
      </c>
      <c r="G22" s="998">
        <v>47268</v>
      </c>
      <c r="H22" s="279" t="s">
        <v>674</v>
      </c>
      <c r="I22" s="280"/>
      <c r="J22" s="955">
        <v>105658714</v>
      </c>
      <c r="K22" s="914">
        <v>0</v>
      </c>
      <c r="L22" s="276">
        <v>105658714</v>
      </c>
      <c r="M22" s="278" t="s">
        <v>384</v>
      </c>
      <c r="N22" s="281">
        <v>2.3620880188435001E-2</v>
      </c>
      <c r="O22" s="281">
        <v>2.0975000000000001E-2</v>
      </c>
      <c r="P22" s="112"/>
      <c r="Q22" s="18"/>
      <c r="R22" s="18"/>
      <c r="S22" s="18"/>
      <c r="T22" s="18"/>
      <c r="U22" s="532">
        <v>0</v>
      </c>
      <c r="V22" s="533">
        <v>0</v>
      </c>
      <c r="W22" s="533">
        <v>0</v>
      </c>
      <c r="X22" s="533">
        <v>105658714</v>
      </c>
      <c r="Y22" s="533">
        <v>0</v>
      </c>
      <c r="Z22" s="580">
        <v>105658714</v>
      </c>
    </row>
    <row r="23" spans="1:26" ht="12.5" thickBot="1">
      <c r="A23" s="18"/>
      <c r="B23" s="443"/>
      <c r="C23" s="443"/>
      <c r="D23" s="443"/>
      <c r="E23" s="443"/>
      <c r="F23" s="443"/>
      <c r="G23" s="443"/>
      <c r="H23" s="443"/>
      <c r="I23" s="444">
        <v>0</v>
      </c>
      <c r="J23" s="444">
        <v>105658714</v>
      </c>
      <c r="K23" s="444">
        <v>845466283</v>
      </c>
      <c r="L23" s="444">
        <v>951124997</v>
      </c>
      <c r="M23" s="443"/>
      <c r="N23" s="443"/>
      <c r="O23" s="443"/>
      <c r="P23" s="112"/>
      <c r="Q23" s="21"/>
      <c r="R23" s="21"/>
      <c r="S23" s="21"/>
      <c r="T23" s="21"/>
      <c r="U23" s="106">
        <v>0</v>
      </c>
      <c r="V23" s="106">
        <v>0</v>
      </c>
      <c r="W23" s="106">
        <v>0</v>
      </c>
      <c r="X23" s="106">
        <v>105658714</v>
      </c>
      <c r="Y23" s="106">
        <v>845466283</v>
      </c>
      <c r="Z23" s="106">
        <v>951124997</v>
      </c>
    </row>
    <row r="24" spans="1:26" ht="12.5" thickBo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12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>
      <c r="A25" s="18"/>
      <c r="B25" s="446" t="s">
        <v>766</v>
      </c>
      <c r="C25" s="447"/>
      <c r="D25" s="447"/>
      <c r="E25" s="447"/>
      <c r="F25" s="447"/>
      <c r="G25" s="447"/>
      <c r="H25" s="447"/>
      <c r="I25" s="447"/>
      <c r="J25" s="447"/>
      <c r="K25" s="447"/>
      <c r="L25" s="447"/>
      <c r="M25" s="447"/>
      <c r="N25" s="447"/>
      <c r="O25" s="448"/>
      <c r="P25" s="112"/>
      <c r="Q25" s="18"/>
      <c r="R25" s="18"/>
      <c r="S25" s="18"/>
      <c r="T25" s="18"/>
      <c r="U25" s="1100" t="s">
        <v>295</v>
      </c>
      <c r="V25" s="1101"/>
      <c r="W25" s="1101"/>
      <c r="X25" s="1101"/>
      <c r="Y25" s="1101"/>
      <c r="Z25" s="1102"/>
    </row>
    <row r="26" spans="1:26">
      <c r="A26" s="18"/>
      <c r="B26" s="1048" t="s">
        <v>753</v>
      </c>
      <c r="C26" s="1048" t="s">
        <v>754</v>
      </c>
      <c r="D26" s="1048" t="s">
        <v>755</v>
      </c>
      <c r="E26" s="1048" t="s">
        <v>397</v>
      </c>
      <c r="F26" s="1048" t="s">
        <v>398</v>
      </c>
      <c r="G26" s="1048" t="s">
        <v>399</v>
      </c>
      <c r="H26" s="1048" t="s">
        <v>387</v>
      </c>
      <c r="I26" s="1089" t="s">
        <v>295</v>
      </c>
      <c r="J26" s="1089"/>
      <c r="K26" s="1089"/>
      <c r="L26" s="1089"/>
      <c r="M26" s="1048" t="s">
        <v>296</v>
      </c>
      <c r="N26" s="1048" t="s">
        <v>388</v>
      </c>
      <c r="O26" s="1048" t="s">
        <v>298</v>
      </c>
      <c r="P26" s="112"/>
      <c r="Q26" s="18"/>
      <c r="R26" s="18"/>
      <c r="S26" s="18"/>
      <c r="T26" s="18"/>
      <c r="U26" s="1103"/>
      <c r="V26" s="1104"/>
      <c r="W26" s="1104"/>
      <c r="X26" s="1104"/>
      <c r="Y26" s="1104"/>
      <c r="Z26" s="1105"/>
    </row>
    <row r="27" spans="1:26" ht="36">
      <c r="A27" s="18"/>
      <c r="B27" s="1049"/>
      <c r="C27" s="1049"/>
      <c r="D27" s="1049"/>
      <c r="E27" s="1049"/>
      <c r="F27" s="1049"/>
      <c r="G27" s="1049"/>
      <c r="H27" s="1049"/>
      <c r="I27" s="91" t="s">
        <v>290</v>
      </c>
      <c r="J27" s="91" t="s">
        <v>291</v>
      </c>
      <c r="K27" s="91" t="s">
        <v>222</v>
      </c>
      <c r="L27" s="91" t="s">
        <v>210</v>
      </c>
      <c r="M27" s="1049"/>
      <c r="N27" s="1049"/>
      <c r="O27" s="1049"/>
      <c r="P27" s="112"/>
      <c r="Q27" s="18"/>
      <c r="R27" s="18"/>
      <c r="S27" s="18"/>
      <c r="T27" s="18"/>
      <c r="U27" s="100" t="s">
        <v>303</v>
      </c>
      <c r="V27" s="91" t="s">
        <v>304</v>
      </c>
      <c r="W27" s="91" t="s">
        <v>392</v>
      </c>
      <c r="X27" s="91" t="s">
        <v>305</v>
      </c>
      <c r="Y27" s="91" t="s">
        <v>222</v>
      </c>
      <c r="Z27" s="101" t="s">
        <v>393</v>
      </c>
    </row>
    <row r="28" spans="1:26">
      <c r="A28" s="18"/>
      <c r="B28" s="1050"/>
      <c r="C28" s="1050"/>
      <c r="D28" s="1050"/>
      <c r="E28" s="1050"/>
      <c r="F28" s="1050"/>
      <c r="G28" s="1050"/>
      <c r="H28" s="1050"/>
      <c r="I28" s="92" t="s">
        <v>72</v>
      </c>
      <c r="J28" s="92" t="s">
        <v>72</v>
      </c>
      <c r="K28" s="92" t="s">
        <v>72</v>
      </c>
      <c r="L28" s="92" t="s">
        <v>72</v>
      </c>
      <c r="M28" s="1050"/>
      <c r="N28" s="92" t="s">
        <v>299</v>
      </c>
      <c r="O28" s="92" t="s">
        <v>299</v>
      </c>
      <c r="P28" s="112"/>
      <c r="Q28" s="18"/>
      <c r="R28" s="18"/>
      <c r="S28" s="18"/>
      <c r="T28" s="18"/>
      <c r="U28" s="102" t="s">
        <v>72</v>
      </c>
      <c r="V28" s="92" t="s">
        <v>72</v>
      </c>
      <c r="W28" s="92" t="s">
        <v>72</v>
      </c>
      <c r="X28" s="92" t="s">
        <v>72</v>
      </c>
      <c r="Y28" s="92" t="s">
        <v>72</v>
      </c>
      <c r="Z28" s="93" t="s">
        <v>72</v>
      </c>
    </row>
    <row r="29" spans="1:26">
      <c r="A29" s="18">
        <v>1</v>
      </c>
      <c r="B29" s="271" t="s">
        <v>383</v>
      </c>
      <c r="C29" s="270" t="s">
        <v>726</v>
      </c>
      <c r="D29" s="271" t="s">
        <v>724</v>
      </c>
      <c r="E29" s="271">
        <v>630</v>
      </c>
      <c r="F29" s="271" t="s">
        <v>400</v>
      </c>
      <c r="G29" s="996">
        <v>47939</v>
      </c>
      <c r="H29" s="271" t="s">
        <v>721</v>
      </c>
      <c r="I29" s="272">
        <v>0</v>
      </c>
      <c r="J29" s="272">
        <v>0</v>
      </c>
      <c r="K29" s="272">
        <v>66343235</v>
      </c>
      <c r="L29" s="272">
        <v>66343235</v>
      </c>
      <c r="M29" s="270" t="s">
        <v>384</v>
      </c>
      <c r="N29" s="273">
        <v>4.1694000000000002E-2</v>
      </c>
      <c r="O29" s="273">
        <v>4.2000000000000003E-2</v>
      </c>
      <c r="P29" s="112"/>
      <c r="Q29" s="18"/>
      <c r="R29" s="18"/>
      <c r="S29" s="18"/>
      <c r="T29" s="18"/>
      <c r="U29" s="577">
        <v>0</v>
      </c>
      <c r="V29" s="576">
        <v>0</v>
      </c>
      <c r="W29" s="576">
        <v>0</v>
      </c>
      <c r="X29" s="576">
        <v>0</v>
      </c>
      <c r="Y29" s="578">
        <v>66343235</v>
      </c>
      <c r="Z29" s="579">
        <v>65750755</v>
      </c>
    </row>
    <row r="30" spans="1:26">
      <c r="A30" s="18">
        <v>2</v>
      </c>
      <c r="B30" s="275" t="s">
        <v>383</v>
      </c>
      <c r="C30" s="274" t="s">
        <v>726</v>
      </c>
      <c r="D30" s="275" t="s">
        <v>724</v>
      </c>
      <c r="E30" s="275">
        <v>655</v>
      </c>
      <c r="F30" s="275" t="s">
        <v>401</v>
      </c>
      <c r="G30" s="997">
        <v>48853</v>
      </c>
      <c r="H30" s="275" t="s">
        <v>721</v>
      </c>
      <c r="I30" s="276">
        <v>0</v>
      </c>
      <c r="J30" s="276">
        <v>0</v>
      </c>
      <c r="K30" s="276">
        <v>56865630</v>
      </c>
      <c r="L30" s="276">
        <v>56865630</v>
      </c>
      <c r="M30" s="274" t="s">
        <v>384</v>
      </c>
      <c r="N30" s="277">
        <v>3.8350000000000002E-2</v>
      </c>
      <c r="O30" s="277">
        <v>3.8600000000000002E-2</v>
      </c>
      <c r="P30" s="112"/>
      <c r="Q30" s="18"/>
      <c r="R30" s="18"/>
      <c r="S30" s="18"/>
      <c r="T30" s="18"/>
      <c r="U30" s="577">
        <v>0</v>
      </c>
      <c r="V30" s="576">
        <v>0</v>
      </c>
      <c r="W30" s="576">
        <v>0</v>
      </c>
      <c r="X30" s="576">
        <v>0</v>
      </c>
      <c r="Y30" s="578">
        <v>56865630</v>
      </c>
      <c r="Z30" s="579">
        <v>56357790</v>
      </c>
    </row>
    <row r="31" spans="1:26">
      <c r="A31" s="18">
        <v>3</v>
      </c>
      <c r="B31" s="275" t="s">
        <v>383</v>
      </c>
      <c r="C31" s="274" t="s">
        <v>726</v>
      </c>
      <c r="D31" s="275" t="s">
        <v>724</v>
      </c>
      <c r="E31" s="275">
        <v>655</v>
      </c>
      <c r="F31" s="275" t="s">
        <v>402</v>
      </c>
      <c r="G31" s="997">
        <v>48366</v>
      </c>
      <c r="H31" s="275" t="s">
        <v>721</v>
      </c>
      <c r="I31" s="276">
        <v>0</v>
      </c>
      <c r="J31" s="276">
        <v>0</v>
      </c>
      <c r="K31" s="276">
        <v>62552193</v>
      </c>
      <c r="L31" s="276">
        <v>62552193</v>
      </c>
      <c r="M31" s="274" t="s">
        <v>384</v>
      </c>
      <c r="N31" s="277">
        <v>3.9606000000000002E-2</v>
      </c>
      <c r="O31" s="277">
        <v>0.04</v>
      </c>
      <c r="P31" s="112"/>
      <c r="Q31" s="18"/>
      <c r="R31" s="18"/>
      <c r="S31" s="18"/>
      <c r="T31" s="18"/>
      <c r="U31" s="577">
        <v>0</v>
      </c>
      <c r="V31" s="576">
        <v>0</v>
      </c>
      <c r="W31" s="576">
        <v>0</v>
      </c>
      <c r="X31" s="576">
        <v>0</v>
      </c>
      <c r="Y31" s="578">
        <v>62552193</v>
      </c>
      <c r="Z31" s="579">
        <v>61993569</v>
      </c>
    </row>
    <row r="32" spans="1:26">
      <c r="A32" s="18">
        <v>4</v>
      </c>
      <c r="B32" s="275" t="s">
        <v>383</v>
      </c>
      <c r="C32" s="274" t="s">
        <v>726</v>
      </c>
      <c r="D32" s="275" t="s">
        <v>724</v>
      </c>
      <c r="E32" s="275">
        <v>713</v>
      </c>
      <c r="F32" s="275" t="s">
        <v>403</v>
      </c>
      <c r="G32" s="997">
        <v>49400</v>
      </c>
      <c r="H32" s="275" t="s">
        <v>721</v>
      </c>
      <c r="I32" s="276">
        <v>0</v>
      </c>
      <c r="J32" s="276">
        <v>0</v>
      </c>
      <c r="K32" s="276">
        <v>87193966</v>
      </c>
      <c r="L32" s="276">
        <v>87193966</v>
      </c>
      <c r="M32" s="274" t="s">
        <v>389</v>
      </c>
      <c r="N32" s="277">
        <v>3.9141000000000002E-2</v>
      </c>
      <c r="O32" s="277">
        <v>3.9E-2</v>
      </c>
      <c r="P32" s="112"/>
      <c r="Q32" s="18"/>
      <c r="R32" s="18"/>
      <c r="S32" s="18"/>
      <c r="T32" s="18"/>
      <c r="U32" s="577">
        <v>0</v>
      </c>
      <c r="V32" s="576">
        <v>0</v>
      </c>
      <c r="W32" s="576">
        <v>0</v>
      </c>
      <c r="X32" s="576">
        <v>0</v>
      </c>
      <c r="Y32" s="578">
        <v>87193966</v>
      </c>
      <c r="Z32" s="579">
        <v>86415278</v>
      </c>
    </row>
    <row r="33" spans="1:26">
      <c r="A33" s="18">
        <v>5</v>
      </c>
      <c r="B33" s="275" t="s">
        <v>383</v>
      </c>
      <c r="C33" s="274" t="s">
        <v>726</v>
      </c>
      <c r="D33" s="275" t="s">
        <v>724</v>
      </c>
      <c r="E33" s="275">
        <v>713</v>
      </c>
      <c r="F33" s="275" t="s">
        <v>404</v>
      </c>
      <c r="G33" s="997">
        <v>49766</v>
      </c>
      <c r="H33" s="275" t="s">
        <v>721</v>
      </c>
      <c r="I33" s="276">
        <v>0</v>
      </c>
      <c r="J33" s="276">
        <v>0</v>
      </c>
      <c r="K33" s="276">
        <v>75820840</v>
      </c>
      <c r="L33" s="276">
        <v>75820840</v>
      </c>
      <c r="M33" s="274" t="s">
        <v>384</v>
      </c>
      <c r="N33" s="277">
        <v>3.8087999999999997E-2</v>
      </c>
      <c r="O33" s="277">
        <v>3.7999999999999999E-2</v>
      </c>
      <c r="P33" s="112"/>
      <c r="Q33" s="18"/>
      <c r="R33" s="18"/>
      <c r="S33" s="18"/>
      <c r="T33" s="18"/>
      <c r="U33" s="577">
        <v>0</v>
      </c>
      <c r="V33" s="576">
        <v>0</v>
      </c>
      <c r="W33" s="576">
        <v>0</v>
      </c>
      <c r="X33" s="576">
        <v>0</v>
      </c>
      <c r="Y33" s="578">
        <v>75820840</v>
      </c>
      <c r="Z33" s="579">
        <v>75143720</v>
      </c>
    </row>
    <row r="34" spans="1:26">
      <c r="A34" s="18">
        <v>6</v>
      </c>
      <c r="B34" s="275" t="s">
        <v>383</v>
      </c>
      <c r="C34" s="274" t="s">
        <v>726</v>
      </c>
      <c r="D34" s="275" t="s">
        <v>724</v>
      </c>
      <c r="E34" s="275">
        <v>778</v>
      </c>
      <c r="F34" s="275" t="s">
        <v>405</v>
      </c>
      <c r="G34" s="997">
        <v>50131</v>
      </c>
      <c r="H34" s="275" t="s">
        <v>721</v>
      </c>
      <c r="I34" s="276">
        <v>0</v>
      </c>
      <c r="J34" s="276">
        <v>0</v>
      </c>
      <c r="K34" s="276">
        <v>75820840</v>
      </c>
      <c r="L34" s="276">
        <v>75820840</v>
      </c>
      <c r="M34" s="274" t="s">
        <v>384</v>
      </c>
      <c r="N34" s="277">
        <v>3.5000000000000003E-2</v>
      </c>
      <c r="O34" s="277">
        <v>3.5000000000000003E-2</v>
      </c>
      <c r="P34" s="112"/>
      <c r="Q34" s="18"/>
      <c r="R34" s="18"/>
      <c r="S34" s="18"/>
      <c r="T34" s="18"/>
      <c r="U34" s="577">
        <v>0</v>
      </c>
      <c r="V34" s="576">
        <v>0</v>
      </c>
      <c r="W34" s="576">
        <v>0</v>
      </c>
      <c r="X34" s="576">
        <v>0</v>
      </c>
      <c r="Y34" s="578">
        <v>75820840</v>
      </c>
      <c r="Z34" s="579">
        <v>75143720</v>
      </c>
    </row>
    <row r="35" spans="1:26">
      <c r="A35" s="18">
        <v>7</v>
      </c>
      <c r="B35" s="275" t="s">
        <v>383</v>
      </c>
      <c r="C35" s="274" t="s">
        <v>726</v>
      </c>
      <c r="D35" s="275" t="s">
        <v>724</v>
      </c>
      <c r="E35" s="275">
        <v>778</v>
      </c>
      <c r="F35" s="275" t="s">
        <v>406</v>
      </c>
      <c r="G35" s="997">
        <v>50192</v>
      </c>
      <c r="H35" s="275" t="s">
        <v>721</v>
      </c>
      <c r="I35" s="276">
        <v>0</v>
      </c>
      <c r="J35" s="276">
        <v>0</v>
      </c>
      <c r="K35" s="276">
        <v>87193966</v>
      </c>
      <c r="L35" s="276">
        <v>87193966</v>
      </c>
      <c r="M35" s="274" t="s">
        <v>389</v>
      </c>
      <c r="N35" s="277">
        <v>3.2145E-2</v>
      </c>
      <c r="O35" s="277">
        <v>3.3000000000000002E-2</v>
      </c>
      <c r="P35" s="112"/>
      <c r="Q35" s="18"/>
      <c r="R35" s="18"/>
      <c r="S35" s="18"/>
      <c r="T35" s="18"/>
      <c r="U35" s="577">
        <v>0</v>
      </c>
      <c r="V35" s="576">
        <v>0</v>
      </c>
      <c r="W35" s="576">
        <v>0</v>
      </c>
      <c r="X35" s="576">
        <v>0</v>
      </c>
      <c r="Y35" s="578">
        <v>87193966</v>
      </c>
      <c r="Z35" s="579">
        <v>86415278</v>
      </c>
    </row>
    <row r="36" spans="1:26">
      <c r="A36" s="18">
        <v>8</v>
      </c>
      <c r="B36" s="275" t="s">
        <v>383</v>
      </c>
      <c r="C36" s="274" t="s">
        <v>726</v>
      </c>
      <c r="D36" s="275" t="s">
        <v>724</v>
      </c>
      <c r="E36" s="275">
        <v>806</v>
      </c>
      <c r="F36" s="275" t="s">
        <v>407</v>
      </c>
      <c r="G36" s="997">
        <v>50437</v>
      </c>
      <c r="H36" s="275" t="s">
        <v>721</v>
      </c>
      <c r="I36" s="276">
        <v>0</v>
      </c>
      <c r="J36" s="276">
        <v>0</v>
      </c>
      <c r="K36" s="276">
        <v>60656672</v>
      </c>
      <c r="L36" s="276">
        <v>60656672</v>
      </c>
      <c r="M36" s="274" t="s">
        <v>384</v>
      </c>
      <c r="N36" s="277">
        <v>3.1074999999999998E-2</v>
      </c>
      <c r="O36" s="277">
        <v>0.03</v>
      </c>
      <c r="P36" s="112"/>
      <c r="Q36" s="18"/>
      <c r="R36" s="18"/>
      <c r="S36" s="18"/>
      <c r="T36" s="18"/>
      <c r="U36" s="577">
        <v>0</v>
      </c>
      <c r="V36" s="576">
        <v>0</v>
      </c>
      <c r="W36" s="576">
        <v>0</v>
      </c>
      <c r="X36" s="576">
        <v>0</v>
      </c>
      <c r="Y36" s="578">
        <v>60656672</v>
      </c>
      <c r="Z36" s="579">
        <v>60114976</v>
      </c>
    </row>
    <row r="37" spans="1:26">
      <c r="A37" s="18">
        <v>9</v>
      </c>
      <c r="B37" s="275" t="s">
        <v>383</v>
      </c>
      <c r="C37" s="274" t="s">
        <v>726</v>
      </c>
      <c r="D37" s="275" t="s">
        <v>724</v>
      </c>
      <c r="E37" s="275">
        <v>806</v>
      </c>
      <c r="F37" s="275" t="s">
        <v>408</v>
      </c>
      <c r="G37" s="997">
        <v>51150</v>
      </c>
      <c r="H37" s="275" t="s">
        <v>721</v>
      </c>
      <c r="I37" s="276">
        <v>0</v>
      </c>
      <c r="J37" s="276">
        <v>0</v>
      </c>
      <c r="K37" s="276">
        <v>75820840</v>
      </c>
      <c r="L37" s="276">
        <v>75820840</v>
      </c>
      <c r="M37" s="274" t="s">
        <v>389</v>
      </c>
      <c r="N37" s="277">
        <v>3.2939999999999997E-2</v>
      </c>
      <c r="O37" s="277">
        <v>3.2000000000000001E-2</v>
      </c>
      <c r="P37" s="112"/>
      <c r="Q37" s="18"/>
      <c r="R37" s="18"/>
      <c r="S37" s="18"/>
      <c r="T37" s="18"/>
      <c r="U37" s="577">
        <v>0</v>
      </c>
      <c r="V37" s="576">
        <v>0</v>
      </c>
      <c r="W37" s="576">
        <v>0</v>
      </c>
      <c r="X37" s="576">
        <v>0</v>
      </c>
      <c r="Y37" s="578">
        <v>75820840</v>
      </c>
      <c r="Z37" s="579">
        <v>75143720</v>
      </c>
    </row>
    <row r="38" spans="1:26">
      <c r="A38" s="18">
        <v>10</v>
      </c>
      <c r="B38" s="275" t="s">
        <v>383</v>
      </c>
      <c r="C38" s="274" t="s">
        <v>726</v>
      </c>
      <c r="D38" s="275" t="s">
        <v>724</v>
      </c>
      <c r="E38" s="275">
        <v>887</v>
      </c>
      <c r="F38" s="275" t="s">
        <v>409</v>
      </c>
      <c r="G38" s="997">
        <v>52305</v>
      </c>
      <c r="H38" s="275" t="s">
        <v>721</v>
      </c>
      <c r="I38" s="276">
        <v>0</v>
      </c>
      <c r="J38" s="276">
        <v>0</v>
      </c>
      <c r="K38" s="276">
        <v>75820840</v>
      </c>
      <c r="L38" s="276">
        <v>75820840</v>
      </c>
      <c r="M38" s="274" t="s">
        <v>389</v>
      </c>
      <c r="N38" s="277">
        <v>2.8497999999999999E-2</v>
      </c>
      <c r="O38" s="277">
        <v>2.8000000000000001E-2</v>
      </c>
      <c r="P38" s="112"/>
      <c r="Q38" s="18"/>
      <c r="R38" s="18"/>
      <c r="S38" s="18"/>
      <c r="T38" s="18"/>
      <c r="U38" s="577">
        <v>0</v>
      </c>
      <c r="V38" s="576">
        <v>0</v>
      </c>
      <c r="W38" s="576">
        <v>0</v>
      </c>
      <c r="X38" s="576">
        <v>0</v>
      </c>
      <c r="Y38" s="578">
        <v>75820840</v>
      </c>
      <c r="Z38" s="579">
        <v>75143720</v>
      </c>
    </row>
    <row r="39" spans="1:26" hidden="1">
      <c r="A39" s="18">
        <v>11</v>
      </c>
      <c r="B39" s="275" t="s">
        <v>383</v>
      </c>
      <c r="C39" s="274" t="s">
        <v>726</v>
      </c>
      <c r="D39" s="275" t="s">
        <v>724</v>
      </c>
      <c r="E39" s="275">
        <v>886</v>
      </c>
      <c r="F39" s="275" t="s">
        <v>410</v>
      </c>
      <c r="G39" s="997">
        <v>45731</v>
      </c>
      <c r="H39" s="275" t="s">
        <v>721</v>
      </c>
      <c r="I39" s="276"/>
      <c r="J39" s="276">
        <v>0</v>
      </c>
      <c r="K39" s="276">
        <v>0</v>
      </c>
      <c r="L39" s="276">
        <v>0</v>
      </c>
      <c r="M39" s="274" t="s">
        <v>389</v>
      </c>
      <c r="N39" s="277">
        <v>1.9234999999999999E-2</v>
      </c>
      <c r="O39" s="277">
        <v>1.7999999999999999E-2</v>
      </c>
      <c r="P39" s="112"/>
      <c r="Q39" s="18"/>
      <c r="R39" s="18"/>
      <c r="S39" s="18"/>
      <c r="T39" s="18"/>
      <c r="U39" s="577">
        <v>0</v>
      </c>
      <c r="V39" s="576">
        <v>0</v>
      </c>
      <c r="W39" s="576">
        <v>0</v>
      </c>
      <c r="X39" s="576">
        <v>0</v>
      </c>
      <c r="Y39" s="578">
        <v>0</v>
      </c>
      <c r="Z39" s="579">
        <v>0</v>
      </c>
    </row>
    <row r="40" spans="1:26">
      <c r="A40" s="18">
        <v>12</v>
      </c>
      <c r="B40" s="275" t="s">
        <v>383</v>
      </c>
      <c r="C40" s="274" t="s">
        <v>726</v>
      </c>
      <c r="D40" s="275" t="s">
        <v>724</v>
      </c>
      <c r="E40" s="275">
        <v>887</v>
      </c>
      <c r="F40" s="275" t="s">
        <v>411</v>
      </c>
      <c r="G40" s="997">
        <v>52671</v>
      </c>
      <c r="H40" s="275" t="s">
        <v>721</v>
      </c>
      <c r="I40" s="276">
        <v>0</v>
      </c>
      <c r="J40" s="276">
        <v>0</v>
      </c>
      <c r="K40" s="276">
        <v>75820840</v>
      </c>
      <c r="L40" s="276">
        <v>75820840</v>
      </c>
      <c r="M40" s="274" t="s">
        <v>389</v>
      </c>
      <c r="N40" s="277">
        <v>2.1661E-2</v>
      </c>
      <c r="O40" s="277">
        <v>2.5000000000000001E-2</v>
      </c>
      <c r="P40" s="112"/>
      <c r="Q40" s="18"/>
      <c r="R40" s="18"/>
      <c r="S40" s="18"/>
      <c r="T40" s="18"/>
      <c r="U40" s="577">
        <v>0</v>
      </c>
      <c r="V40" s="576">
        <v>0</v>
      </c>
      <c r="W40" s="576">
        <v>0</v>
      </c>
      <c r="X40" s="576">
        <v>0</v>
      </c>
      <c r="Y40" s="578">
        <v>75820840</v>
      </c>
      <c r="Z40" s="579">
        <v>75143720</v>
      </c>
    </row>
    <row r="41" spans="1:26">
      <c r="A41" s="18">
        <v>13</v>
      </c>
      <c r="B41" s="275" t="s">
        <v>383</v>
      </c>
      <c r="C41" s="274" t="s">
        <v>726</v>
      </c>
      <c r="D41" s="275" t="s">
        <v>724</v>
      </c>
      <c r="E41" s="275">
        <v>0</v>
      </c>
      <c r="F41" s="275" t="s">
        <v>412</v>
      </c>
      <c r="G41" s="997">
        <v>50388</v>
      </c>
      <c r="H41" s="275" t="s">
        <v>359</v>
      </c>
      <c r="I41" s="276">
        <v>0</v>
      </c>
      <c r="J41" s="276">
        <v>0</v>
      </c>
      <c r="K41" s="276">
        <v>12455600</v>
      </c>
      <c r="L41" s="276">
        <v>12455600</v>
      </c>
      <c r="M41" s="274" t="s">
        <v>389</v>
      </c>
      <c r="N41" s="277">
        <v>7.0618927605837101E-2</v>
      </c>
      <c r="O41" s="277">
        <v>6.8199999999999997E-2</v>
      </c>
      <c r="P41" s="112"/>
      <c r="Q41" s="18"/>
      <c r="R41" s="18"/>
      <c r="S41" s="18"/>
      <c r="T41" s="18"/>
      <c r="U41" s="577">
        <v>0</v>
      </c>
      <c r="V41" s="576">
        <v>0</v>
      </c>
      <c r="W41" s="576">
        <v>0</v>
      </c>
      <c r="X41" s="576">
        <v>0</v>
      </c>
      <c r="Y41" s="578">
        <v>12455600</v>
      </c>
      <c r="Z41" s="579">
        <v>12599600</v>
      </c>
    </row>
    <row r="42" spans="1:26">
      <c r="A42" s="18">
        <v>14</v>
      </c>
      <c r="B42" s="275" t="s">
        <v>383</v>
      </c>
      <c r="C42" s="274" t="s">
        <v>726</v>
      </c>
      <c r="D42" s="275" t="s">
        <v>724</v>
      </c>
      <c r="E42" s="275">
        <v>0</v>
      </c>
      <c r="F42" s="275" t="s">
        <v>413</v>
      </c>
      <c r="G42" s="997">
        <v>50388</v>
      </c>
      <c r="H42" s="275" t="s">
        <v>206</v>
      </c>
      <c r="I42" s="276">
        <v>0</v>
      </c>
      <c r="J42" s="914">
        <v>0</v>
      </c>
      <c r="K42" s="914">
        <v>31400000</v>
      </c>
      <c r="L42" s="276">
        <v>31400000</v>
      </c>
      <c r="M42" s="274" t="s">
        <v>389</v>
      </c>
      <c r="N42" s="277">
        <v>2.3437443186978157E-2</v>
      </c>
      <c r="O42" s="277">
        <v>2.1600000000000001E-2</v>
      </c>
      <c r="P42" s="112"/>
      <c r="Q42" s="18"/>
      <c r="R42" s="18"/>
      <c r="S42" s="18"/>
      <c r="T42" s="18"/>
      <c r="U42" s="577">
        <v>0</v>
      </c>
      <c r="V42" s="576">
        <v>0</v>
      </c>
      <c r="W42" s="576">
        <v>0</v>
      </c>
      <c r="X42" s="576">
        <v>0</v>
      </c>
      <c r="Y42" s="578">
        <v>31400000</v>
      </c>
      <c r="Z42" s="579">
        <v>29350000</v>
      </c>
    </row>
    <row r="43" spans="1:26" ht="12" customHeight="1">
      <c r="A43" s="18">
        <v>15</v>
      </c>
      <c r="B43" s="279" t="s">
        <v>383</v>
      </c>
      <c r="C43" s="278" t="s">
        <v>726</v>
      </c>
      <c r="D43" s="279" t="s">
        <v>724</v>
      </c>
      <c r="E43" s="279">
        <v>0</v>
      </c>
      <c r="F43" s="279" t="s">
        <v>675</v>
      </c>
      <c r="G43" s="998">
        <v>47268</v>
      </c>
      <c r="H43" s="279" t="s">
        <v>674</v>
      </c>
      <c r="I43" s="280"/>
      <c r="J43" s="955">
        <v>106360000</v>
      </c>
      <c r="K43" s="955">
        <v>0</v>
      </c>
      <c r="L43" s="276">
        <v>106360000</v>
      </c>
      <c r="M43" s="278" t="s">
        <v>384</v>
      </c>
      <c r="N43" s="281">
        <v>2.3620880188435001E-2</v>
      </c>
      <c r="O43" s="281">
        <v>2.0975000000000001E-2</v>
      </c>
      <c r="P43" s="112"/>
      <c r="Q43" s="18"/>
      <c r="R43" s="18"/>
      <c r="S43" s="18"/>
      <c r="T43" s="18"/>
      <c r="U43" s="532">
        <v>0</v>
      </c>
      <c r="V43" s="533">
        <v>0</v>
      </c>
      <c r="W43" s="533">
        <v>0</v>
      </c>
      <c r="X43" s="533">
        <v>106360000</v>
      </c>
      <c r="Y43" s="533">
        <v>0</v>
      </c>
      <c r="Z43" s="534">
        <v>105114000</v>
      </c>
    </row>
    <row r="44" spans="1:26" ht="12.5" thickBot="1">
      <c r="A44" s="18"/>
      <c r="B44" s="443" t="s">
        <v>202</v>
      </c>
      <c r="C44" s="443"/>
      <c r="D44" s="443"/>
      <c r="E44" s="443"/>
      <c r="F44" s="443"/>
      <c r="G44" s="443"/>
      <c r="H44" s="443"/>
      <c r="I44" s="444">
        <v>0</v>
      </c>
      <c r="J44" s="444">
        <v>106360000</v>
      </c>
      <c r="K44" s="444">
        <v>843765462</v>
      </c>
      <c r="L44" s="444">
        <v>950125462</v>
      </c>
      <c r="M44" s="443"/>
      <c r="N44" s="443"/>
      <c r="O44" s="443"/>
      <c r="P44" s="21"/>
      <c r="Q44" s="21"/>
      <c r="R44" s="21"/>
      <c r="S44" s="21"/>
      <c r="T44" s="21"/>
      <c r="U44" s="106">
        <v>0</v>
      </c>
      <c r="V44" s="106">
        <v>0</v>
      </c>
      <c r="W44" s="106">
        <v>0</v>
      </c>
      <c r="X44" s="106">
        <v>106360000</v>
      </c>
      <c r="Y44" s="106">
        <v>843765462</v>
      </c>
      <c r="Z44" s="106">
        <v>939829846</v>
      </c>
    </row>
    <row r="45" spans="1:26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18"/>
      <c r="B47" s="89" t="s">
        <v>292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/>
    <row r="49" spans="1:26">
      <c r="A49" s="18"/>
      <c r="B49" s="108" t="s">
        <v>768</v>
      </c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10"/>
      <c r="P49" s="18"/>
      <c r="Q49" s="18"/>
      <c r="R49" s="18"/>
      <c r="S49" s="18"/>
      <c r="T49" s="18"/>
      <c r="U49" s="1100" t="s">
        <v>295</v>
      </c>
      <c r="V49" s="1101"/>
      <c r="W49" s="1101"/>
      <c r="X49" s="1101"/>
      <c r="Y49" s="1101"/>
      <c r="Z49" s="1102"/>
    </row>
    <row r="50" spans="1:26">
      <c r="A50" s="18"/>
      <c r="B50" s="1086" t="s">
        <v>753</v>
      </c>
      <c r="C50" s="1048" t="s">
        <v>754</v>
      </c>
      <c r="D50" s="1048" t="s">
        <v>755</v>
      </c>
      <c r="E50" s="1048" t="s">
        <v>397</v>
      </c>
      <c r="F50" s="1048" t="s">
        <v>398</v>
      </c>
      <c r="G50" s="1048" t="s">
        <v>399</v>
      </c>
      <c r="H50" s="1048" t="s">
        <v>387</v>
      </c>
      <c r="I50" s="1089" t="s">
        <v>295</v>
      </c>
      <c r="J50" s="1089"/>
      <c r="K50" s="1089"/>
      <c r="L50" s="1089"/>
      <c r="M50" s="1048" t="s">
        <v>296</v>
      </c>
      <c r="N50" s="1048" t="s">
        <v>388</v>
      </c>
      <c r="O50" s="1090" t="s">
        <v>298</v>
      </c>
      <c r="P50" s="18"/>
      <c r="Q50" s="18"/>
      <c r="R50" s="18"/>
      <c r="S50" s="18"/>
      <c r="T50" s="18"/>
      <c r="U50" s="1103"/>
      <c r="V50" s="1104"/>
      <c r="W50" s="1104"/>
      <c r="X50" s="1104"/>
      <c r="Y50" s="1104"/>
      <c r="Z50" s="1105"/>
    </row>
    <row r="51" spans="1:26" ht="36">
      <c r="A51" s="18"/>
      <c r="B51" s="1087"/>
      <c r="C51" s="1049"/>
      <c r="D51" s="1049"/>
      <c r="E51" s="1049"/>
      <c r="F51" s="1049"/>
      <c r="G51" s="1049"/>
      <c r="H51" s="1049"/>
      <c r="I51" s="91" t="s">
        <v>290</v>
      </c>
      <c r="J51" s="91" t="s">
        <v>291</v>
      </c>
      <c r="K51" s="91" t="s">
        <v>222</v>
      </c>
      <c r="L51" s="91" t="s">
        <v>210</v>
      </c>
      <c r="M51" s="1049"/>
      <c r="N51" s="1049"/>
      <c r="O51" s="1091"/>
      <c r="P51" s="18"/>
      <c r="Q51" s="18"/>
      <c r="R51" s="18"/>
      <c r="S51" s="18"/>
      <c r="T51" s="18"/>
      <c r="U51" s="100" t="s">
        <v>303</v>
      </c>
      <c r="V51" s="91" t="s">
        <v>304</v>
      </c>
      <c r="W51" s="91" t="s">
        <v>392</v>
      </c>
      <c r="X51" s="91" t="s">
        <v>305</v>
      </c>
      <c r="Y51" s="91" t="s">
        <v>222</v>
      </c>
      <c r="Z51" s="101" t="s">
        <v>393</v>
      </c>
    </row>
    <row r="52" spans="1:26">
      <c r="A52" s="18"/>
      <c r="B52" s="1088"/>
      <c r="C52" s="1050"/>
      <c r="D52" s="1050"/>
      <c r="E52" s="1050"/>
      <c r="F52" s="1050"/>
      <c r="G52" s="1050"/>
      <c r="H52" s="1050"/>
      <c r="I52" s="92" t="s">
        <v>72</v>
      </c>
      <c r="J52" s="92" t="s">
        <v>72</v>
      </c>
      <c r="K52" s="92" t="s">
        <v>72</v>
      </c>
      <c r="L52" s="92" t="s">
        <v>72</v>
      </c>
      <c r="M52" s="1050"/>
      <c r="N52" s="92" t="s">
        <v>299</v>
      </c>
      <c r="O52" s="93" t="s">
        <v>299</v>
      </c>
      <c r="P52" s="18"/>
      <c r="Q52" s="18"/>
      <c r="R52" s="18"/>
      <c r="S52" s="18"/>
      <c r="T52" s="18"/>
      <c r="U52" s="102" t="s">
        <v>72</v>
      </c>
      <c r="V52" s="92" t="s">
        <v>72</v>
      </c>
      <c r="W52" s="92" t="s">
        <v>72</v>
      </c>
      <c r="X52" s="92" t="s">
        <v>72</v>
      </c>
      <c r="Y52" s="92" t="s">
        <v>72</v>
      </c>
      <c r="Z52" s="93" t="s">
        <v>72</v>
      </c>
    </row>
    <row r="53" spans="1:26">
      <c r="A53" s="18">
        <v>1</v>
      </c>
      <c r="B53" s="271" t="s">
        <v>383</v>
      </c>
      <c r="C53" s="270" t="s">
        <v>726</v>
      </c>
      <c r="D53" s="271" t="s">
        <v>724</v>
      </c>
      <c r="E53" s="271">
        <v>630</v>
      </c>
      <c r="F53" s="271" t="s">
        <v>400</v>
      </c>
      <c r="G53" s="996">
        <v>47939</v>
      </c>
      <c r="H53" s="271" t="s">
        <v>721</v>
      </c>
      <c r="I53" s="272">
        <v>0</v>
      </c>
      <c r="J53" s="272">
        <v>0</v>
      </c>
      <c r="K53" s="272">
        <v>64493467</v>
      </c>
      <c r="L53" s="272">
        <v>64493467</v>
      </c>
      <c r="M53" s="270" t="s">
        <v>384</v>
      </c>
      <c r="N53" s="273">
        <v>4.1674000000000003E-2</v>
      </c>
      <c r="O53" s="273">
        <v>4.2000000000000003E-2</v>
      </c>
      <c r="P53" s="18"/>
      <c r="Q53" s="18"/>
      <c r="R53" s="18"/>
      <c r="S53" s="18"/>
      <c r="T53" s="18"/>
      <c r="U53" s="577">
        <v>0</v>
      </c>
      <c r="V53" s="576">
        <v>0</v>
      </c>
      <c r="W53" s="576">
        <v>0</v>
      </c>
      <c r="X53" s="576">
        <v>0</v>
      </c>
      <c r="Y53" s="578">
        <v>64493467</v>
      </c>
      <c r="Z53" s="103">
        <v>65177948</v>
      </c>
    </row>
    <row r="54" spans="1:26">
      <c r="A54" s="18">
        <v>2</v>
      </c>
      <c r="B54" s="275" t="s">
        <v>383</v>
      </c>
      <c r="C54" s="274" t="s">
        <v>726</v>
      </c>
      <c r="D54" s="275" t="s">
        <v>724</v>
      </c>
      <c r="E54" s="275">
        <v>655</v>
      </c>
      <c r="F54" s="275" t="s">
        <v>401</v>
      </c>
      <c r="G54" s="997">
        <v>48853</v>
      </c>
      <c r="H54" s="275" t="s">
        <v>721</v>
      </c>
      <c r="I54" s="276">
        <v>0</v>
      </c>
      <c r="J54" s="276">
        <v>0</v>
      </c>
      <c r="K54" s="276">
        <v>55289284</v>
      </c>
      <c r="L54" s="276">
        <v>55289284</v>
      </c>
      <c r="M54" s="274" t="s">
        <v>384</v>
      </c>
      <c r="N54" s="277">
        <v>3.8337000000000003E-2</v>
      </c>
      <c r="O54" s="277">
        <v>3.8600000000000002E-2</v>
      </c>
      <c r="P54" s="18"/>
      <c r="Q54" s="18"/>
      <c r="R54" s="18"/>
      <c r="S54" s="18"/>
      <c r="T54" s="18"/>
      <c r="U54" s="577">
        <v>0</v>
      </c>
      <c r="V54" s="576">
        <v>0</v>
      </c>
      <c r="W54" s="576">
        <v>0</v>
      </c>
      <c r="X54" s="576">
        <v>0</v>
      </c>
      <c r="Y54" s="578">
        <v>55289284</v>
      </c>
      <c r="Z54" s="103">
        <v>55826577</v>
      </c>
    </row>
    <row r="55" spans="1:26">
      <c r="A55" s="18">
        <v>3</v>
      </c>
      <c r="B55" s="275" t="s">
        <v>383</v>
      </c>
      <c r="C55" s="274" t="s">
        <v>726</v>
      </c>
      <c r="D55" s="275" t="s">
        <v>724</v>
      </c>
      <c r="E55" s="275">
        <v>655</v>
      </c>
      <c r="F55" s="275" t="s">
        <v>402</v>
      </c>
      <c r="G55" s="997">
        <v>48366</v>
      </c>
      <c r="H55" s="275" t="s">
        <v>721</v>
      </c>
      <c r="I55" s="276">
        <v>0</v>
      </c>
      <c r="J55" s="276">
        <v>0</v>
      </c>
      <c r="K55" s="276">
        <v>60850960</v>
      </c>
      <c r="L55" s="276">
        <v>60850960</v>
      </c>
      <c r="M55" s="274" t="s">
        <v>384</v>
      </c>
      <c r="N55" s="277">
        <v>4.0377999999999997E-2</v>
      </c>
      <c r="O55" s="277">
        <v>0.04</v>
      </c>
      <c r="P55" s="18"/>
      <c r="Q55" s="18"/>
      <c r="R55" s="18"/>
      <c r="S55" s="18"/>
      <c r="T55" s="18"/>
      <c r="U55" s="577">
        <v>0</v>
      </c>
      <c r="V55" s="576">
        <v>0</v>
      </c>
      <c r="W55" s="576">
        <v>0</v>
      </c>
      <c r="X55" s="576">
        <v>0</v>
      </c>
      <c r="Y55" s="578">
        <v>60850960</v>
      </c>
      <c r="Z55" s="103">
        <v>61067615</v>
      </c>
    </row>
    <row r="56" spans="1:26">
      <c r="A56" s="18">
        <v>4</v>
      </c>
      <c r="B56" s="275" t="s">
        <v>383</v>
      </c>
      <c r="C56" s="274" t="s">
        <v>726</v>
      </c>
      <c r="D56" s="275" t="s">
        <v>724</v>
      </c>
      <c r="E56" s="275">
        <v>713</v>
      </c>
      <c r="F56" s="275" t="s">
        <v>403</v>
      </c>
      <c r="G56" s="997">
        <v>49400</v>
      </c>
      <c r="H56" s="275" t="s">
        <v>721</v>
      </c>
      <c r="I56" s="276">
        <v>0</v>
      </c>
      <c r="J56" s="276">
        <v>0</v>
      </c>
      <c r="K56" s="276">
        <v>84517667</v>
      </c>
      <c r="L56" s="276">
        <v>84517667</v>
      </c>
      <c r="M56" s="274" t="s">
        <v>389</v>
      </c>
      <c r="N56" s="277">
        <v>3.9149000000000003E-2</v>
      </c>
      <c r="O56" s="277">
        <v>3.9E-2</v>
      </c>
      <c r="P56" s="18"/>
      <c r="Q56" s="18"/>
      <c r="R56" s="18"/>
      <c r="S56" s="18"/>
      <c r="T56" s="18"/>
      <c r="U56" s="577">
        <v>0</v>
      </c>
      <c r="V56" s="576">
        <v>0</v>
      </c>
      <c r="W56" s="576">
        <v>0</v>
      </c>
      <c r="X56" s="576">
        <v>0</v>
      </c>
      <c r="Y56" s="578">
        <v>84517667</v>
      </c>
      <c r="Z56" s="103">
        <v>85326375</v>
      </c>
    </row>
    <row r="57" spans="1:26">
      <c r="A57" s="18">
        <v>5</v>
      </c>
      <c r="B57" s="275" t="s">
        <v>383</v>
      </c>
      <c r="C57" s="274" t="s">
        <v>726</v>
      </c>
      <c r="D57" s="275" t="s">
        <v>724</v>
      </c>
      <c r="E57" s="275">
        <v>713</v>
      </c>
      <c r="F57" s="275" t="s">
        <v>404</v>
      </c>
      <c r="G57" s="997">
        <v>49766</v>
      </c>
      <c r="H57" s="275" t="s">
        <v>721</v>
      </c>
      <c r="I57" s="276">
        <v>0</v>
      </c>
      <c r="J57" s="276">
        <v>0</v>
      </c>
      <c r="K57" s="276">
        <v>73518556</v>
      </c>
      <c r="L57" s="276">
        <v>73518556</v>
      </c>
      <c r="M57" s="274" t="s">
        <v>384</v>
      </c>
      <c r="N57" s="277">
        <v>3.8092000000000001E-2</v>
      </c>
      <c r="O57" s="277">
        <v>3.7999999999999999E-2</v>
      </c>
      <c r="P57" s="18"/>
      <c r="Q57" s="18"/>
      <c r="R57" s="18"/>
      <c r="S57" s="18"/>
      <c r="T57" s="18"/>
      <c r="U57" s="577">
        <v>0</v>
      </c>
      <c r="V57" s="576">
        <v>0</v>
      </c>
      <c r="W57" s="576">
        <v>0</v>
      </c>
      <c r="X57" s="576">
        <v>0</v>
      </c>
      <c r="Y57" s="578">
        <v>73518556</v>
      </c>
      <c r="Z57" s="103">
        <v>74206819</v>
      </c>
    </row>
    <row r="58" spans="1:26">
      <c r="A58" s="18">
        <v>6</v>
      </c>
      <c r="B58" s="275" t="s">
        <v>383</v>
      </c>
      <c r="C58" s="274" t="s">
        <v>726</v>
      </c>
      <c r="D58" s="275" t="s">
        <v>724</v>
      </c>
      <c r="E58" s="275">
        <v>778</v>
      </c>
      <c r="F58" s="275" t="s">
        <v>405</v>
      </c>
      <c r="G58" s="997">
        <v>50131</v>
      </c>
      <c r="H58" s="275" t="s">
        <v>721</v>
      </c>
      <c r="I58" s="276">
        <v>0</v>
      </c>
      <c r="J58" s="276">
        <v>0</v>
      </c>
      <c r="K58" s="276">
        <v>73578720</v>
      </c>
      <c r="L58" s="276">
        <v>73578720</v>
      </c>
      <c r="M58" s="274" t="s">
        <v>384</v>
      </c>
      <c r="N58" s="277">
        <v>3.5000000000000003E-2</v>
      </c>
      <c r="O58" s="277">
        <v>3.5000000000000003E-2</v>
      </c>
      <c r="P58" s="18"/>
      <c r="Q58" s="18"/>
      <c r="R58" s="18"/>
      <c r="S58" s="18"/>
      <c r="T58" s="18"/>
      <c r="U58" s="577">
        <v>0</v>
      </c>
      <c r="V58" s="576">
        <v>0</v>
      </c>
      <c r="W58" s="576">
        <v>0</v>
      </c>
      <c r="X58" s="576">
        <v>0</v>
      </c>
      <c r="Y58" s="578">
        <v>73578720</v>
      </c>
      <c r="Z58" s="103">
        <v>74216979</v>
      </c>
    </row>
    <row r="59" spans="1:26">
      <c r="A59" s="18">
        <v>7</v>
      </c>
      <c r="B59" s="275" t="s">
        <v>383</v>
      </c>
      <c r="C59" s="274" t="s">
        <v>726</v>
      </c>
      <c r="D59" s="275" t="s">
        <v>724</v>
      </c>
      <c r="E59" s="275">
        <v>778</v>
      </c>
      <c r="F59" s="275" t="s">
        <v>406</v>
      </c>
      <c r="G59" s="997">
        <v>50192</v>
      </c>
      <c r="H59" s="275" t="s">
        <v>721</v>
      </c>
      <c r="I59" s="276">
        <v>0</v>
      </c>
      <c r="J59" s="276">
        <v>0</v>
      </c>
      <c r="K59" s="276">
        <v>85302103</v>
      </c>
      <c r="L59" s="276">
        <v>85302103</v>
      </c>
      <c r="M59" s="274" t="s">
        <v>389</v>
      </c>
      <c r="N59" s="277">
        <v>3.2105000000000002E-2</v>
      </c>
      <c r="O59" s="277">
        <v>3.3000000000000002E-2</v>
      </c>
      <c r="P59" s="18"/>
      <c r="Q59" s="18"/>
      <c r="R59" s="18"/>
      <c r="S59" s="18"/>
      <c r="T59" s="18"/>
      <c r="U59" s="577">
        <v>0</v>
      </c>
      <c r="V59" s="576">
        <v>0</v>
      </c>
      <c r="W59" s="576">
        <v>0</v>
      </c>
      <c r="X59" s="576">
        <v>0</v>
      </c>
      <c r="Y59" s="578">
        <v>85302103</v>
      </c>
      <c r="Z59" s="103">
        <v>85584215</v>
      </c>
    </row>
    <row r="60" spans="1:26">
      <c r="A60" s="18">
        <v>8</v>
      </c>
      <c r="B60" s="275" t="s">
        <v>383</v>
      </c>
      <c r="C60" s="274" t="s">
        <v>726</v>
      </c>
      <c r="D60" s="275" t="s">
        <v>724</v>
      </c>
      <c r="E60" s="275">
        <v>806</v>
      </c>
      <c r="F60" s="275" t="s">
        <v>407</v>
      </c>
      <c r="G60" s="997">
        <v>50437</v>
      </c>
      <c r="H60" s="275" t="s">
        <v>721</v>
      </c>
      <c r="I60" s="276">
        <v>0</v>
      </c>
      <c r="J60" s="276">
        <v>0</v>
      </c>
      <c r="K60" s="276">
        <v>58158280</v>
      </c>
      <c r="L60" s="276">
        <v>58158280</v>
      </c>
      <c r="M60" s="274" t="s">
        <v>384</v>
      </c>
      <c r="N60" s="277">
        <v>3.1125E-2</v>
      </c>
      <c r="O60" s="277">
        <v>0.03</v>
      </c>
      <c r="P60" s="18"/>
      <c r="Q60" s="18"/>
      <c r="R60" s="18"/>
      <c r="S60" s="18"/>
      <c r="T60" s="18"/>
      <c r="U60" s="577">
        <v>0</v>
      </c>
      <c r="V60" s="576">
        <v>0</v>
      </c>
      <c r="W60" s="576">
        <v>0</v>
      </c>
      <c r="X60" s="576">
        <v>0</v>
      </c>
      <c r="Y60" s="578">
        <v>58158280</v>
      </c>
      <c r="Z60" s="103">
        <v>58845929</v>
      </c>
    </row>
    <row r="61" spans="1:26">
      <c r="A61" s="18">
        <v>9</v>
      </c>
      <c r="B61" s="275" t="s">
        <v>383</v>
      </c>
      <c r="C61" s="274" t="s">
        <v>726</v>
      </c>
      <c r="D61" s="275" t="s">
        <v>724</v>
      </c>
      <c r="E61" s="275">
        <v>806</v>
      </c>
      <c r="F61" s="275" t="s">
        <v>408</v>
      </c>
      <c r="G61" s="997">
        <v>51150</v>
      </c>
      <c r="H61" s="275" t="s">
        <v>721</v>
      </c>
      <c r="I61" s="276">
        <v>0</v>
      </c>
      <c r="J61" s="276">
        <v>0</v>
      </c>
      <c r="K61" s="276">
        <v>72763858</v>
      </c>
      <c r="L61" s="276">
        <v>72763858</v>
      </c>
      <c r="M61" s="274" t="s">
        <v>389</v>
      </c>
      <c r="N61" s="277">
        <v>3.2981999999999997E-2</v>
      </c>
      <c r="O61" s="277">
        <v>3.2000000000000001E-2</v>
      </c>
      <c r="P61" s="18"/>
      <c r="Q61" s="18"/>
      <c r="R61" s="18"/>
      <c r="S61" s="18"/>
      <c r="T61" s="18"/>
      <c r="U61" s="577">
        <v>0</v>
      </c>
      <c r="V61" s="576">
        <v>0</v>
      </c>
      <c r="W61" s="576">
        <v>0</v>
      </c>
      <c r="X61" s="576">
        <v>0</v>
      </c>
      <c r="Y61" s="578">
        <v>72763858</v>
      </c>
      <c r="Z61" s="103">
        <v>73797368</v>
      </c>
    </row>
    <row r="62" spans="1:26">
      <c r="A62" s="18">
        <v>10</v>
      </c>
      <c r="B62" s="275" t="s">
        <v>383</v>
      </c>
      <c r="C62" s="274" t="s">
        <v>726</v>
      </c>
      <c r="D62" s="275" t="s">
        <v>724</v>
      </c>
      <c r="E62" s="275">
        <v>887</v>
      </c>
      <c r="F62" s="275" t="s">
        <v>409</v>
      </c>
      <c r="G62" s="997">
        <v>52305</v>
      </c>
      <c r="H62" s="275" t="s">
        <v>721</v>
      </c>
      <c r="I62" s="276">
        <v>0</v>
      </c>
      <c r="J62" s="276">
        <v>0</v>
      </c>
      <c r="K62" s="276">
        <v>73061981</v>
      </c>
      <c r="L62" s="276">
        <v>73061981</v>
      </c>
      <c r="M62" s="274" t="s">
        <v>389</v>
      </c>
      <c r="N62" s="277">
        <v>2.8518000000000002E-2</v>
      </c>
      <c r="O62" s="277">
        <v>2.8000000000000001E-2</v>
      </c>
      <c r="P62" s="18"/>
      <c r="Q62" s="18"/>
      <c r="R62" s="18"/>
      <c r="S62" s="18"/>
      <c r="T62" s="18"/>
      <c r="U62" s="577">
        <v>0</v>
      </c>
      <c r="V62" s="576">
        <v>0</v>
      </c>
      <c r="W62" s="576">
        <v>0</v>
      </c>
      <c r="X62" s="576">
        <v>0</v>
      </c>
      <c r="Y62" s="578">
        <v>73061981</v>
      </c>
      <c r="Z62" s="103">
        <v>73641820</v>
      </c>
    </row>
    <row r="63" spans="1:26">
      <c r="A63" s="18">
        <v>11</v>
      </c>
      <c r="B63" s="275" t="s">
        <v>383</v>
      </c>
      <c r="C63" s="274" t="s">
        <v>726</v>
      </c>
      <c r="D63" s="275" t="s">
        <v>724</v>
      </c>
      <c r="E63" s="275">
        <v>886</v>
      </c>
      <c r="F63" s="275" t="s">
        <v>410</v>
      </c>
      <c r="G63" s="997">
        <v>45731</v>
      </c>
      <c r="H63" s="275" t="s">
        <v>721</v>
      </c>
      <c r="I63" s="276">
        <v>6903050</v>
      </c>
      <c r="J63" s="276">
        <v>0</v>
      </c>
      <c r="K63" s="276">
        <v>0</v>
      </c>
      <c r="L63" s="276">
        <v>6903050</v>
      </c>
      <c r="M63" s="274" t="s">
        <v>389</v>
      </c>
      <c r="N63" s="277">
        <v>1.9668000000000001E-2</v>
      </c>
      <c r="O63" s="277">
        <v>1.7999999999999999E-2</v>
      </c>
      <c r="P63" s="18"/>
      <c r="Q63" s="18"/>
      <c r="R63" s="18"/>
      <c r="S63" s="18"/>
      <c r="T63" s="18"/>
      <c r="U63" s="577">
        <v>6903050</v>
      </c>
      <c r="V63" s="576">
        <v>0</v>
      </c>
      <c r="W63" s="576">
        <v>0</v>
      </c>
      <c r="X63" s="576">
        <v>0</v>
      </c>
      <c r="Y63" s="578">
        <v>0</v>
      </c>
      <c r="Z63" s="103">
        <v>20769644</v>
      </c>
    </row>
    <row r="64" spans="1:26">
      <c r="A64" s="18">
        <v>12</v>
      </c>
      <c r="B64" s="275" t="s">
        <v>383</v>
      </c>
      <c r="C64" s="274" t="s">
        <v>726</v>
      </c>
      <c r="D64" s="275" t="s">
        <v>724</v>
      </c>
      <c r="E64" s="275">
        <v>887</v>
      </c>
      <c r="F64" s="275" t="s">
        <v>411</v>
      </c>
      <c r="G64" s="997">
        <v>52671</v>
      </c>
      <c r="H64" s="275" t="s">
        <v>721</v>
      </c>
      <c r="I64" s="276">
        <v>0</v>
      </c>
      <c r="J64" s="276">
        <v>0</v>
      </c>
      <c r="K64" s="276">
        <v>77419851</v>
      </c>
      <c r="L64" s="276">
        <v>77419851</v>
      </c>
      <c r="M64" s="274" t="s">
        <v>389</v>
      </c>
      <c r="N64" s="277">
        <v>2.1527000000000001E-2</v>
      </c>
      <c r="O64" s="277">
        <v>2.5000000000000001E-2</v>
      </c>
      <c r="P64" s="18"/>
      <c r="Q64" s="18"/>
      <c r="R64" s="18"/>
      <c r="S64" s="18"/>
      <c r="T64" s="18"/>
      <c r="U64" s="577">
        <v>0</v>
      </c>
      <c r="V64" s="577">
        <v>0</v>
      </c>
      <c r="W64" s="576">
        <v>0</v>
      </c>
      <c r="X64" s="576">
        <v>0</v>
      </c>
      <c r="Y64" s="578">
        <v>77419851</v>
      </c>
      <c r="Z64" s="103">
        <v>78125946</v>
      </c>
    </row>
    <row r="65" spans="1:26">
      <c r="A65" s="18">
        <v>13</v>
      </c>
      <c r="B65" s="275" t="s">
        <v>383</v>
      </c>
      <c r="C65" s="274" t="s">
        <v>726</v>
      </c>
      <c r="D65" s="275" t="s">
        <v>724</v>
      </c>
      <c r="E65" s="275">
        <v>0</v>
      </c>
      <c r="F65" s="275" t="s">
        <v>412</v>
      </c>
      <c r="G65" s="997">
        <v>50388</v>
      </c>
      <c r="H65" s="275" t="s">
        <v>359</v>
      </c>
      <c r="I65" s="276">
        <v>0</v>
      </c>
      <c r="J65" s="276">
        <v>0</v>
      </c>
      <c r="K65" s="276">
        <v>11721373</v>
      </c>
      <c r="L65" s="276">
        <v>11721373</v>
      </c>
      <c r="M65" s="274" t="s">
        <v>389</v>
      </c>
      <c r="N65" s="277">
        <v>7.078230901902538E-2</v>
      </c>
      <c r="O65" s="277">
        <v>6.8199999999999997E-2</v>
      </c>
      <c r="P65" s="18"/>
      <c r="Q65" s="18"/>
      <c r="R65" s="18"/>
      <c r="S65" s="18"/>
      <c r="T65" s="18"/>
      <c r="U65" s="577">
        <v>0</v>
      </c>
      <c r="V65" s="576">
        <v>0</v>
      </c>
      <c r="W65" s="576">
        <v>0</v>
      </c>
      <c r="X65" s="576">
        <v>0</v>
      </c>
      <c r="Y65" s="578">
        <v>11721373</v>
      </c>
      <c r="Z65" s="103">
        <v>11750880</v>
      </c>
    </row>
    <row r="66" spans="1:26">
      <c r="A66" s="18">
        <v>14</v>
      </c>
      <c r="B66" s="275" t="s">
        <v>383</v>
      </c>
      <c r="C66" s="274" t="s">
        <v>726</v>
      </c>
      <c r="D66" s="275" t="s">
        <v>724</v>
      </c>
      <c r="E66" s="275">
        <v>0</v>
      </c>
      <c r="F66" s="275" t="s">
        <v>413</v>
      </c>
      <c r="G66" s="997">
        <v>50388</v>
      </c>
      <c r="H66" s="275" t="s">
        <v>206</v>
      </c>
      <c r="I66" s="276">
        <v>0</v>
      </c>
      <c r="J66" s="276">
        <v>0</v>
      </c>
      <c r="K66" s="276">
        <v>30468592</v>
      </c>
      <c r="L66" s="276">
        <v>30468592</v>
      </c>
      <c r="M66" s="274" t="s">
        <v>389</v>
      </c>
      <c r="N66" s="277">
        <v>2.3535014391485198E-2</v>
      </c>
      <c r="O66" s="277">
        <v>2.1600000000000001E-2</v>
      </c>
      <c r="P66" s="18"/>
      <c r="Q66" s="18"/>
      <c r="R66" s="18"/>
      <c r="S66" s="18"/>
      <c r="T66" s="18"/>
      <c r="U66" s="577">
        <v>0</v>
      </c>
      <c r="V66" s="576">
        <v>0</v>
      </c>
      <c r="W66" s="576">
        <v>0</v>
      </c>
      <c r="X66" s="576">
        <v>0</v>
      </c>
      <c r="Y66" s="578">
        <v>30468592</v>
      </c>
      <c r="Z66" s="103">
        <v>30468592</v>
      </c>
    </row>
    <row r="67" spans="1:26">
      <c r="A67" s="18">
        <v>15</v>
      </c>
      <c r="B67" s="279"/>
      <c r="C67" s="278"/>
      <c r="D67" s="279"/>
      <c r="E67" s="279"/>
      <c r="F67" s="279"/>
      <c r="G67" s="998"/>
      <c r="H67" s="279"/>
      <c r="I67" s="280"/>
      <c r="J67" s="280"/>
      <c r="K67" s="280"/>
      <c r="L67" s="276">
        <v>0</v>
      </c>
      <c r="M67" s="278"/>
      <c r="N67" s="281"/>
      <c r="O67" s="281"/>
      <c r="P67" s="18"/>
      <c r="Q67" s="18"/>
      <c r="R67" s="18"/>
      <c r="S67" s="18"/>
      <c r="T67" s="18"/>
      <c r="U67" s="532"/>
      <c r="V67" s="533"/>
      <c r="W67" s="533"/>
      <c r="X67" s="533"/>
      <c r="Y67" s="533"/>
      <c r="Z67" s="103">
        <v>0</v>
      </c>
    </row>
    <row r="68" spans="1:26" ht="12.5" thickBot="1">
      <c r="A68" s="18"/>
      <c r="B68" s="94" t="s">
        <v>210</v>
      </c>
      <c r="C68" s="95"/>
      <c r="D68" s="95"/>
      <c r="E68" s="95"/>
      <c r="F68" s="95"/>
      <c r="G68" s="95"/>
      <c r="H68" s="95"/>
      <c r="I68" s="96">
        <v>6903050</v>
      </c>
      <c r="J68" s="96">
        <v>0</v>
      </c>
      <c r="K68" s="96">
        <v>821144692</v>
      </c>
      <c r="L68" s="96">
        <v>828047742</v>
      </c>
      <c r="M68" s="95"/>
      <c r="N68" s="95"/>
      <c r="O68" s="97"/>
      <c r="P68" s="21"/>
      <c r="Q68" s="21"/>
      <c r="R68" s="21"/>
      <c r="S68" s="21"/>
      <c r="T68" s="21"/>
      <c r="U68" s="106">
        <v>6903050</v>
      </c>
      <c r="V68" s="96">
        <v>0</v>
      </c>
      <c r="W68" s="96">
        <v>0</v>
      </c>
      <c r="X68" s="96">
        <v>0</v>
      </c>
      <c r="Y68" s="96">
        <v>821144692</v>
      </c>
      <c r="Z68" s="107">
        <v>848806707</v>
      </c>
    </row>
    <row r="69" spans="1:26" ht="12.5" thickBo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8"/>
      <c r="B70" s="108" t="s">
        <v>766</v>
      </c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10"/>
      <c r="P70" s="18"/>
      <c r="Q70" s="18"/>
      <c r="R70" s="18"/>
      <c r="S70" s="18"/>
      <c r="T70" s="18"/>
      <c r="U70" s="1100" t="s">
        <v>295</v>
      </c>
      <c r="V70" s="1101"/>
      <c r="W70" s="1101"/>
      <c r="X70" s="1101"/>
      <c r="Y70" s="1101"/>
      <c r="Z70" s="1102"/>
    </row>
    <row r="71" spans="1:26">
      <c r="A71" s="18"/>
      <c r="B71" s="1086" t="s">
        <v>753</v>
      </c>
      <c r="C71" s="1048" t="s">
        <v>754</v>
      </c>
      <c r="D71" s="1048" t="s">
        <v>755</v>
      </c>
      <c r="E71" s="1048" t="s">
        <v>397</v>
      </c>
      <c r="F71" s="1048" t="s">
        <v>398</v>
      </c>
      <c r="G71" s="1048" t="s">
        <v>399</v>
      </c>
      <c r="H71" s="1048" t="s">
        <v>387</v>
      </c>
      <c r="I71" s="1089" t="s">
        <v>295</v>
      </c>
      <c r="J71" s="1089"/>
      <c r="K71" s="1089"/>
      <c r="L71" s="1089"/>
      <c r="M71" s="1048" t="s">
        <v>296</v>
      </c>
      <c r="N71" s="1048" t="s">
        <v>388</v>
      </c>
      <c r="O71" s="1090" t="s">
        <v>298</v>
      </c>
      <c r="P71" s="18"/>
      <c r="Q71" s="18"/>
      <c r="R71" s="18"/>
      <c r="S71" s="18"/>
      <c r="T71" s="18"/>
      <c r="U71" s="1103"/>
      <c r="V71" s="1104"/>
      <c r="W71" s="1104"/>
      <c r="X71" s="1104"/>
      <c r="Y71" s="1104"/>
      <c r="Z71" s="1105"/>
    </row>
    <row r="72" spans="1:26" ht="36">
      <c r="A72" s="18"/>
      <c r="B72" s="1087"/>
      <c r="C72" s="1049"/>
      <c r="D72" s="1049"/>
      <c r="E72" s="1049"/>
      <c r="F72" s="1049"/>
      <c r="G72" s="1049"/>
      <c r="H72" s="1049"/>
      <c r="I72" s="91" t="s">
        <v>290</v>
      </c>
      <c r="J72" s="91" t="s">
        <v>291</v>
      </c>
      <c r="K72" s="91" t="s">
        <v>222</v>
      </c>
      <c r="L72" s="91" t="s">
        <v>210</v>
      </c>
      <c r="M72" s="1049"/>
      <c r="N72" s="1049"/>
      <c r="O72" s="1091"/>
      <c r="P72" s="18"/>
      <c r="Q72" s="18"/>
      <c r="R72" s="18"/>
      <c r="S72" s="18"/>
      <c r="T72" s="18"/>
      <c r="U72" s="100" t="s">
        <v>303</v>
      </c>
      <c r="V72" s="91" t="s">
        <v>304</v>
      </c>
      <c r="W72" s="91" t="s">
        <v>392</v>
      </c>
      <c r="X72" s="91" t="s">
        <v>305</v>
      </c>
      <c r="Y72" s="91" t="s">
        <v>222</v>
      </c>
      <c r="Z72" s="101" t="s">
        <v>393</v>
      </c>
    </row>
    <row r="73" spans="1:26">
      <c r="A73" s="18"/>
      <c r="B73" s="1088"/>
      <c r="C73" s="1050"/>
      <c r="D73" s="1050"/>
      <c r="E73" s="1050"/>
      <c r="F73" s="1050"/>
      <c r="G73" s="1050"/>
      <c r="H73" s="1050"/>
      <c r="I73" s="92" t="s">
        <v>72</v>
      </c>
      <c r="J73" s="92" t="s">
        <v>72</v>
      </c>
      <c r="K73" s="92" t="s">
        <v>72</v>
      </c>
      <c r="L73" s="92" t="s">
        <v>72</v>
      </c>
      <c r="M73" s="1050"/>
      <c r="N73" s="92" t="s">
        <v>299</v>
      </c>
      <c r="O73" s="93" t="s">
        <v>299</v>
      </c>
      <c r="P73" s="18"/>
      <c r="Q73" s="18"/>
      <c r="R73" s="18"/>
      <c r="S73" s="18"/>
      <c r="T73" s="18"/>
      <c r="U73" s="102" t="s">
        <v>72</v>
      </c>
      <c r="V73" s="92" t="s">
        <v>72</v>
      </c>
      <c r="W73" s="92" t="s">
        <v>72</v>
      </c>
      <c r="X73" s="92" t="s">
        <v>72</v>
      </c>
      <c r="Y73" s="92" t="s">
        <v>72</v>
      </c>
      <c r="Z73" s="93" t="s">
        <v>72</v>
      </c>
    </row>
    <row r="74" spans="1:26">
      <c r="A74" s="18">
        <v>1</v>
      </c>
      <c r="B74" s="271" t="s">
        <v>383</v>
      </c>
      <c r="C74" s="270" t="s">
        <v>726</v>
      </c>
      <c r="D74" s="271" t="s">
        <v>724</v>
      </c>
      <c r="E74" s="271">
        <v>630</v>
      </c>
      <c r="F74" s="271" t="s">
        <v>400</v>
      </c>
      <c r="G74" s="996">
        <v>47939</v>
      </c>
      <c r="H74" s="271" t="s">
        <v>721</v>
      </c>
      <c r="I74" s="272">
        <v>0</v>
      </c>
      <c r="J74" s="272">
        <v>0</v>
      </c>
      <c r="K74" s="272">
        <v>64381380</v>
      </c>
      <c r="L74" s="272">
        <v>64381380</v>
      </c>
      <c r="M74" s="270" t="s">
        <v>384</v>
      </c>
      <c r="N74" s="273">
        <v>4.1674000000000003E-2</v>
      </c>
      <c r="O74" s="273">
        <v>4.2000000000000003E-2</v>
      </c>
      <c r="P74" s="18"/>
      <c r="Q74" s="18"/>
      <c r="R74" s="18"/>
      <c r="S74" s="18"/>
      <c r="T74" s="18"/>
      <c r="U74" s="577">
        <v>0</v>
      </c>
      <c r="V74" s="576">
        <v>0</v>
      </c>
      <c r="W74" s="576">
        <v>0</v>
      </c>
      <c r="X74" s="576">
        <v>0</v>
      </c>
      <c r="Y74" s="578">
        <v>64381380</v>
      </c>
      <c r="Z74" s="579">
        <v>65050431</v>
      </c>
    </row>
    <row r="75" spans="1:26">
      <c r="A75" s="18">
        <v>2</v>
      </c>
      <c r="B75" s="275" t="s">
        <v>383</v>
      </c>
      <c r="C75" s="274" t="s">
        <v>726</v>
      </c>
      <c r="D75" s="275" t="s">
        <v>724</v>
      </c>
      <c r="E75" s="275">
        <v>655</v>
      </c>
      <c r="F75" s="275" t="s">
        <v>401</v>
      </c>
      <c r="G75" s="997">
        <v>48853</v>
      </c>
      <c r="H75" s="275" t="s">
        <v>721</v>
      </c>
      <c r="I75" s="276">
        <v>0</v>
      </c>
      <c r="J75" s="276">
        <v>0</v>
      </c>
      <c r="K75" s="276">
        <v>55184040</v>
      </c>
      <c r="L75" s="276">
        <v>55184040</v>
      </c>
      <c r="M75" s="274" t="s">
        <v>384</v>
      </c>
      <c r="N75" s="277">
        <v>3.8337000000000003E-2</v>
      </c>
      <c r="O75" s="277">
        <v>3.8600000000000002E-2</v>
      </c>
      <c r="P75" s="18"/>
      <c r="Q75" s="18"/>
      <c r="R75" s="18"/>
      <c r="S75" s="18"/>
      <c r="T75" s="18"/>
      <c r="U75" s="577">
        <v>0</v>
      </c>
      <c r="V75" s="576">
        <v>0</v>
      </c>
      <c r="W75" s="576">
        <v>0</v>
      </c>
      <c r="X75" s="576">
        <v>0</v>
      </c>
      <c r="Y75" s="578">
        <v>55184040</v>
      </c>
      <c r="Z75" s="579">
        <v>55711517</v>
      </c>
    </row>
    <row r="76" spans="1:26">
      <c r="A76" s="18">
        <v>3</v>
      </c>
      <c r="B76" s="275" t="s">
        <v>383</v>
      </c>
      <c r="C76" s="274" t="s">
        <v>726</v>
      </c>
      <c r="D76" s="275" t="s">
        <v>724</v>
      </c>
      <c r="E76" s="275">
        <v>655</v>
      </c>
      <c r="F76" s="275" t="s">
        <v>402</v>
      </c>
      <c r="G76" s="997">
        <v>48366</v>
      </c>
      <c r="H76" s="275" t="s">
        <v>721</v>
      </c>
      <c r="I76" s="276">
        <v>0</v>
      </c>
      <c r="J76" s="276">
        <v>0</v>
      </c>
      <c r="K76" s="276">
        <v>60702444</v>
      </c>
      <c r="L76" s="276">
        <v>60702444</v>
      </c>
      <c r="M76" s="274" t="s">
        <v>384</v>
      </c>
      <c r="N76" s="277">
        <v>4.0377999999999997E-2</v>
      </c>
      <c r="O76" s="277">
        <v>0.04</v>
      </c>
      <c r="P76" s="18"/>
      <c r="Q76" s="18"/>
      <c r="R76" s="18"/>
      <c r="S76" s="18"/>
      <c r="T76" s="18"/>
      <c r="U76" s="577">
        <v>0</v>
      </c>
      <c r="V76" s="576">
        <v>0</v>
      </c>
      <c r="W76" s="576">
        <v>0</v>
      </c>
      <c r="X76" s="576">
        <v>0</v>
      </c>
      <c r="Y76" s="578">
        <v>60702444</v>
      </c>
      <c r="Z76" s="579">
        <v>60902803</v>
      </c>
    </row>
    <row r="77" spans="1:26">
      <c r="A77" s="18">
        <v>4</v>
      </c>
      <c r="B77" s="275" t="s">
        <v>383</v>
      </c>
      <c r="C77" s="274" t="s">
        <v>726</v>
      </c>
      <c r="D77" s="275" t="s">
        <v>724</v>
      </c>
      <c r="E77" s="275">
        <v>713</v>
      </c>
      <c r="F77" s="275" t="s">
        <v>403</v>
      </c>
      <c r="G77" s="997">
        <v>49400</v>
      </c>
      <c r="H77" s="275" t="s">
        <v>721</v>
      </c>
      <c r="I77" s="276">
        <v>0</v>
      </c>
      <c r="J77" s="276">
        <v>0</v>
      </c>
      <c r="K77" s="276">
        <v>84615528</v>
      </c>
      <c r="L77" s="276">
        <v>84615528</v>
      </c>
      <c r="M77" s="274" t="s">
        <v>389</v>
      </c>
      <c r="N77" s="277">
        <v>3.9149000000000003E-2</v>
      </c>
      <c r="O77" s="277">
        <v>3.9E-2</v>
      </c>
      <c r="P77" s="18"/>
      <c r="Q77" s="18"/>
      <c r="R77" s="18"/>
      <c r="S77" s="18"/>
      <c r="T77" s="18"/>
      <c r="U77" s="577">
        <v>0</v>
      </c>
      <c r="V77" s="576">
        <v>0</v>
      </c>
      <c r="W77" s="576">
        <v>0</v>
      </c>
      <c r="X77" s="576">
        <v>0</v>
      </c>
      <c r="Y77" s="578">
        <v>84615528</v>
      </c>
      <c r="Z77" s="579">
        <v>85432618</v>
      </c>
    </row>
    <row r="78" spans="1:26">
      <c r="A78" s="18">
        <v>5</v>
      </c>
      <c r="B78" s="275" t="s">
        <v>383</v>
      </c>
      <c r="C78" s="274" t="s">
        <v>726</v>
      </c>
      <c r="D78" s="275" t="s">
        <v>724</v>
      </c>
      <c r="E78" s="275">
        <v>713</v>
      </c>
      <c r="F78" s="275" t="s">
        <v>404</v>
      </c>
      <c r="G78" s="997">
        <v>49766</v>
      </c>
      <c r="H78" s="275" t="s">
        <v>721</v>
      </c>
      <c r="I78" s="276">
        <v>0</v>
      </c>
      <c r="J78" s="276">
        <v>0</v>
      </c>
      <c r="K78" s="276">
        <v>73578720</v>
      </c>
      <c r="L78" s="276">
        <v>73578720</v>
      </c>
      <c r="M78" s="274" t="s">
        <v>384</v>
      </c>
      <c r="N78" s="277">
        <v>3.8092000000000001E-2</v>
      </c>
      <c r="O78" s="277">
        <v>3.7999999999999999E-2</v>
      </c>
      <c r="P78" s="18"/>
      <c r="Q78" s="18"/>
      <c r="R78" s="18"/>
      <c r="S78" s="18"/>
      <c r="T78" s="18"/>
      <c r="U78" s="577">
        <v>0</v>
      </c>
      <c r="V78" s="576">
        <v>0</v>
      </c>
      <c r="W78" s="576">
        <v>0</v>
      </c>
      <c r="X78" s="576">
        <v>0</v>
      </c>
      <c r="Y78" s="578">
        <v>73578720</v>
      </c>
      <c r="Z78" s="579">
        <v>74271206</v>
      </c>
    </row>
    <row r="79" spans="1:26">
      <c r="A79" s="18">
        <v>6</v>
      </c>
      <c r="B79" s="275" t="s">
        <v>383</v>
      </c>
      <c r="C79" s="274" t="s">
        <v>726</v>
      </c>
      <c r="D79" s="275" t="s">
        <v>724</v>
      </c>
      <c r="E79" s="275">
        <v>778</v>
      </c>
      <c r="F79" s="275" t="s">
        <v>405</v>
      </c>
      <c r="G79" s="997">
        <v>50131</v>
      </c>
      <c r="H79" s="275" t="s">
        <v>721</v>
      </c>
      <c r="I79" s="276">
        <v>0</v>
      </c>
      <c r="J79" s="276">
        <v>0</v>
      </c>
      <c r="K79" s="276">
        <v>73578720</v>
      </c>
      <c r="L79" s="276">
        <v>73578720</v>
      </c>
      <c r="M79" s="274" t="s">
        <v>384</v>
      </c>
      <c r="N79" s="277">
        <v>3.5000000000000003E-2</v>
      </c>
      <c r="O79" s="277">
        <v>3.5000000000000003E-2</v>
      </c>
      <c r="P79" s="18"/>
      <c r="Q79" s="18"/>
      <c r="R79" s="18"/>
      <c r="S79" s="18"/>
      <c r="T79" s="18"/>
      <c r="U79" s="577">
        <v>0</v>
      </c>
      <c r="V79" s="576">
        <v>0</v>
      </c>
      <c r="W79" s="576">
        <v>0</v>
      </c>
      <c r="X79" s="576">
        <v>0</v>
      </c>
      <c r="Y79" s="578">
        <v>73578720</v>
      </c>
      <c r="Z79" s="579">
        <v>74216979</v>
      </c>
    </row>
    <row r="80" spans="1:26">
      <c r="A80" s="18">
        <v>7</v>
      </c>
      <c r="B80" s="275" t="s">
        <v>383</v>
      </c>
      <c r="C80" s="274" t="s">
        <v>726</v>
      </c>
      <c r="D80" s="275" t="s">
        <v>724</v>
      </c>
      <c r="E80" s="275">
        <v>778</v>
      </c>
      <c r="F80" s="275" t="s">
        <v>406</v>
      </c>
      <c r="G80" s="997">
        <v>50192</v>
      </c>
      <c r="H80" s="275" t="s">
        <v>721</v>
      </c>
      <c r="I80" s="276">
        <v>0</v>
      </c>
      <c r="J80" s="276">
        <v>0</v>
      </c>
      <c r="K80" s="276">
        <v>84615528</v>
      </c>
      <c r="L80" s="276">
        <v>84615528</v>
      </c>
      <c r="M80" s="274" t="s">
        <v>389</v>
      </c>
      <c r="N80" s="277">
        <v>3.2105000000000002E-2</v>
      </c>
      <c r="O80" s="277">
        <v>3.3000000000000002E-2</v>
      </c>
      <c r="P80" s="18"/>
      <c r="Q80" s="18"/>
      <c r="R80" s="18"/>
      <c r="S80" s="18"/>
      <c r="T80" s="18"/>
      <c r="U80" s="577">
        <v>0</v>
      </c>
      <c r="V80" s="576">
        <v>0</v>
      </c>
      <c r="W80" s="576">
        <v>0</v>
      </c>
      <c r="X80" s="576">
        <v>0</v>
      </c>
      <c r="Y80" s="578">
        <v>84615528</v>
      </c>
      <c r="Z80" s="579">
        <v>84846331</v>
      </c>
    </row>
    <row r="81" spans="1:26">
      <c r="A81" s="18">
        <v>8</v>
      </c>
      <c r="B81" s="275" t="s">
        <v>383</v>
      </c>
      <c r="C81" s="274" t="s">
        <v>726</v>
      </c>
      <c r="D81" s="275" t="s">
        <v>724</v>
      </c>
      <c r="E81" s="275">
        <v>806</v>
      </c>
      <c r="F81" s="275" t="s">
        <v>407</v>
      </c>
      <c r="G81" s="997">
        <v>50437</v>
      </c>
      <c r="H81" s="275" t="s">
        <v>721</v>
      </c>
      <c r="I81" s="276">
        <v>0</v>
      </c>
      <c r="J81" s="276">
        <v>0</v>
      </c>
      <c r="K81" s="276">
        <v>58862976</v>
      </c>
      <c r="L81" s="276">
        <v>58862976</v>
      </c>
      <c r="M81" s="274" t="s">
        <v>384</v>
      </c>
      <c r="N81" s="277">
        <v>3.1125E-2</v>
      </c>
      <c r="O81" s="277">
        <v>0.03</v>
      </c>
      <c r="P81" s="18"/>
      <c r="Q81" s="18"/>
      <c r="R81" s="18"/>
      <c r="S81" s="18"/>
      <c r="T81" s="18"/>
      <c r="U81" s="577">
        <v>0</v>
      </c>
      <c r="V81" s="576">
        <v>0</v>
      </c>
      <c r="W81" s="576">
        <v>0</v>
      </c>
      <c r="X81" s="576">
        <v>0</v>
      </c>
      <c r="Y81" s="578">
        <v>58862976</v>
      </c>
      <c r="Z81" s="579">
        <v>59593318</v>
      </c>
    </row>
    <row r="82" spans="1:26">
      <c r="A82" s="18">
        <v>9</v>
      </c>
      <c r="B82" s="275" t="s">
        <v>383</v>
      </c>
      <c r="C82" s="274" t="s">
        <v>726</v>
      </c>
      <c r="D82" s="275" t="s">
        <v>724</v>
      </c>
      <c r="E82" s="275">
        <v>806</v>
      </c>
      <c r="F82" s="275" t="s">
        <v>408</v>
      </c>
      <c r="G82" s="997">
        <v>51150</v>
      </c>
      <c r="H82" s="275" t="s">
        <v>721</v>
      </c>
      <c r="I82" s="276">
        <v>0</v>
      </c>
      <c r="J82" s="276">
        <v>0</v>
      </c>
      <c r="K82" s="276">
        <v>73578720</v>
      </c>
      <c r="L82" s="276">
        <v>73578720</v>
      </c>
      <c r="M82" s="274" t="s">
        <v>389</v>
      </c>
      <c r="N82" s="277">
        <v>3.2981999999999997E-2</v>
      </c>
      <c r="O82" s="277">
        <v>3.2000000000000001E-2</v>
      </c>
      <c r="P82" s="18"/>
      <c r="Q82" s="18"/>
      <c r="R82" s="18"/>
      <c r="S82" s="18"/>
      <c r="T82" s="18"/>
      <c r="U82" s="577">
        <v>0</v>
      </c>
      <c r="V82" s="576">
        <v>0</v>
      </c>
      <c r="W82" s="576">
        <v>0</v>
      </c>
      <c r="X82" s="576">
        <v>0</v>
      </c>
      <c r="Y82" s="578">
        <v>73578720</v>
      </c>
      <c r="Z82" s="579">
        <v>74655865</v>
      </c>
    </row>
    <row r="83" spans="1:26">
      <c r="A83" s="18">
        <v>10</v>
      </c>
      <c r="B83" s="275" t="s">
        <v>383</v>
      </c>
      <c r="C83" s="274" t="s">
        <v>726</v>
      </c>
      <c r="D83" s="275" t="s">
        <v>724</v>
      </c>
      <c r="E83" s="275">
        <v>887</v>
      </c>
      <c r="F83" s="275" t="s">
        <v>409</v>
      </c>
      <c r="G83" s="997">
        <v>52305</v>
      </c>
      <c r="H83" s="275" t="s">
        <v>721</v>
      </c>
      <c r="I83" s="276">
        <v>0</v>
      </c>
      <c r="J83" s="276">
        <v>0</v>
      </c>
      <c r="K83" s="276">
        <v>73578720</v>
      </c>
      <c r="L83" s="276">
        <v>73578720</v>
      </c>
      <c r="M83" s="274" t="s">
        <v>389</v>
      </c>
      <c r="N83" s="277">
        <v>2.8518000000000002E-2</v>
      </c>
      <c r="O83" s="277">
        <v>2.8000000000000001E-2</v>
      </c>
      <c r="P83" s="18"/>
      <c r="Q83" s="18"/>
      <c r="R83" s="18"/>
      <c r="S83" s="18"/>
      <c r="T83" s="18"/>
      <c r="U83" s="577">
        <v>0</v>
      </c>
      <c r="V83" s="576">
        <v>0</v>
      </c>
      <c r="W83" s="576">
        <v>0</v>
      </c>
      <c r="X83" s="576">
        <v>0</v>
      </c>
      <c r="Y83" s="578">
        <v>73578720</v>
      </c>
      <c r="Z83" s="579">
        <v>74181133</v>
      </c>
    </row>
    <row r="84" spans="1:26">
      <c r="A84" s="18">
        <v>11</v>
      </c>
      <c r="B84" s="275" t="s">
        <v>383</v>
      </c>
      <c r="C84" s="274" t="s">
        <v>726</v>
      </c>
      <c r="D84" s="275" t="s">
        <v>724</v>
      </c>
      <c r="E84" s="275">
        <v>886</v>
      </c>
      <c r="F84" s="275" t="s">
        <v>410</v>
      </c>
      <c r="G84" s="997">
        <v>45731</v>
      </c>
      <c r="H84" s="275" t="s">
        <v>721</v>
      </c>
      <c r="I84" s="276">
        <v>6898005</v>
      </c>
      <c r="J84" s="276">
        <v>0</v>
      </c>
      <c r="K84" s="276">
        <v>0</v>
      </c>
      <c r="L84" s="276">
        <v>6898005</v>
      </c>
      <c r="M84" s="274" t="s">
        <v>389</v>
      </c>
      <c r="N84" s="277">
        <v>1.9668000000000001E-2</v>
      </c>
      <c r="O84" s="277">
        <v>1.7999999999999999E-2</v>
      </c>
      <c r="P84" s="18"/>
      <c r="Q84" s="18"/>
      <c r="R84" s="18"/>
      <c r="S84" s="18"/>
      <c r="T84" s="18"/>
      <c r="U84" s="577">
        <v>6898005</v>
      </c>
      <c r="V84" s="576">
        <v>0</v>
      </c>
      <c r="W84" s="576">
        <v>0</v>
      </c>
      <c r="X84" s="576">
        <v>0</v>
      </c>
      <c r="Y84" s="578">
        <v>0</v>
      </c>
      <c r="Z84" s="579">
        <v>20803206</v>
      </c>
    </row>
    <row r="85" spans="1:26">
      <c r="A85" s="18">
        <v>12</v>
      </c>
      <c r="B85" s="275" t="s">
        <v>383</v>
      </c>
      <c r="C85" s="274" t="s">
        <v>726</v>
      </c>
      <c r="D85" s="275" t="s">
        <v>724</v>
      </c>
      <c r="E85" s="275">
        <v>887</v>
      </c>
      <c r="F85" s="275" t="s">
        <v>411</v>
      </c>
      <c r="G85" s="997">
        <v>52671</v>
      </c>
      <c r="H85" s="275" t="s">
        <v>721</v>
      </c>
      <c r="I85" s="276">
        <v>0</v>
      </c>
      <c r="J85" s="276">
        <v>0</v>
      </c>
      <c r="K85" s="276">
        <v>73578720</v>
      </c>
      <c r="L85" s="276">
        <v>73578720</v>
      </c>
      <c r="M85" s="274" t="s">
        <v>389</v>
      </c>
      <c r="N85" s="277">
        <v>2.1527000000000001E-2</v>
      </c>
      <c r="O85" s="277">
        <v>2.5000000000000001E-2</v>
      </c>
      <c r="P85" s="18"/>
      <c r="Q85" s="18"/>
      <c r="R85" s="18"/>
      <c r="S85" s="18"/>
      <c r="T85" s="18"/>
      <c r="U85" s="577">
        <v>0</v>
      </c>
      <c r="V85" s="576">
        <v>0</v>
      </c>
      <c r="W85" s="576">
        <v>0</v>
      </c>
      <c r="X85" s="576">
        <v>0</v>
      </c>
      <c r="Y85" s="578">
        <v>73578720</v>
      </c>
      <c r="Z85" s="579">
        <v>74117005</v>
      </c>
    </row>
    <row r="86" spans="1:26">
      <c r="A86" s="18">
        <v>13</v>
      </c>
      <c r="B86" s="275" t="s">
        <v>383</v>
      </c>
      <c r="C86" s="274" t="s">
        <v>726</v>
      </c>
      <c r="D86" s="275" t="s">
        <v>724</v>
      </c>
      <c r="E86" s="275">
        <v>0</v>
      </c>
      <c r="F86" s="275" t="s">
        <v>412</v>
      </c>
      <c r="G86" s="997">
        <v>50388</v>
      </c>
      <c r="H86" s="275" t="s">
        <v>359</v>
      </c>
      <c r="I86" s="276">
        <v>0</v>
      </c>
      <c r="J86" s="276">
        <v>0</v>
      </c>
      <c r="K86" s="276">
        <v>11984200</v>
      </c>
      <c r="L86" s="276">
        <v>11984200</v>
      </c>
      <c r="M86" s="274" t="s">
        <v>389</v>
      </c>
      <c r="N86" s="277">
        <v>7.078230901902538E-2</v>
      </c>
      <c r="O86" s="277">
        <v>6.8199999999999997E-2</v>
      </c>
      <c r="P86" s="18"/>
      <c r="Q86" s="18"/>
      <c r="R86" s="18"/>
      <c r="S86" s="18"/>
      <c r="T86" s="18"/>
      <c r="U86" s="577">
        <v>0</v>
      </c>
      <c r="V86" s="576">
        <v>0</v>
      </c>
      <c r="W86" s="576">
        <v>0</v>
      </c>
      <c r="X86" s="576">
        <v>0</v>
      </c>
      <c r="Y86" s="578">
        <v>11984200</v>
      </c>
      <c r="Z86" s="579">
        <v>12025066</v>
      </c>
    </row>
    <row r="87" spans="1:26">
      <c r="A87" s="18">
        <v>14</v>
      </c>
      <c r="B87" s="275" t="s">
        <v>383</v>
      </c>
      <c r="C87" s="274" t="s">
        <v>726</v>
      </c>
      <c r="D87" s="275" t="s">
        <v>724</v>
      </c>
      <c r="E87" s="275">
        <v>0</v>
      </c>
      <c r="F87" s="275" t="s">
        <v>413</v>
      </c>
      <c r="G87" s="997">
        <v>50388</v>
      </c>
      <c r="H87" s="275" t="s">
        <v>206</v>
      </c>
      <c r="I87" s="276">
        <v>0</v>
      </c>
      <c r="J87" s="276">
        <v>0</v>
      </c>
      <c r="K87" s="276">
        <v>31150000</v>
      </c>
      <c r="L87" s="276">
        <v>31150000</v>
      </c>
      <c r="M87" s="274" t="s">
        <v>389</v>
      </c>
      <c r="N87" s="277">
        <v>2.3535014391485198E-2</v>
      </c>
      <c r="O87" s="277">
        <v>2.1600000000000001E-2</v>
      </c>
      <c r="P87" s="18"/>
      <c r="Q87" s="18"/>
      <c r="R87" s="18"/>
      <c r="S87" s="18"/>
      <c r="T87" s="18"/>
      <c r="U87" s="577">
        <v>0</v>
      </c>
      <c r="V87" s="576">
        <v>0</v>
      </c>
      <c r="W87" s="576">
        <v>0</v>
      </c>
      <c r="X87" s="576">
        <v>0</v>
      </c>
      <c r="Y87" s="578">
        <v>31150000</v>
      </c>
      <c r="Z87" s="579">
        <v>31183642</v>
      </c>
    </row>
    <row r="88" spans="1:26">
      <c r="A88" s="18">
        <v>15</v>
      </c>
      <c r="B88" s="279"/>
      <c r="C88" s="278"/>
      <c r="D88" s="279"/>
      <c r="E88" s="279"/>
      <c r="F88" s="279"/>
      <c r="G88" s="998"/>
      <c r="H88" s="279"/>
      <c r="I88" s="280"/>
      <c r="J88" s="280"/>
      <c r="K88" s="280"/>
      <c r="L88" s="276">
        <v>0</v>
      </c>
      <c r="M88" s="278"/>
      <c r="N88" s="281"/>
      <c r="O88" s="281"/>
      <c r="P88" s="18"/>
      <c r="Q88" s="18"/>
      <c r="R88" s="18"/>
      <c r="S88" s="18"/>
      <c r="T88" s="18"/>
      <c r="U88" s="532"/>
      <c r="V88" s="533"/>
      <c r="W88" s="533"/>
      <c r="X88" s="533"/>
      <c r="Y88" s="533"/>
      <c r="Z88" s="534"/>
    </row>
    <row r="89" spans="1:26" ht="12.5" thickBot="1">
      <c r="A89" s="18"/>
      <c r="B89" s="94" t="s">
        <v>210</v>
      </c>
      <c r="C89" s="95"/>
      <c r="D89" s="95"/>
      <c r="E89" s="95"/>
      <c r="F89" s="95"/>
      <c r="G89" s="95"/>
      <c r="H89" s="95"/>
      <c r="I89" s="96">
        <v>6898005</v>
      </c>
      <c r="J89" s="96">
        <v>0</v>
      </c>
      <c r="K89" s="96">
        <v>819389696</v>
      </c>
      <c r="L89" s="96">
        <v>826287701</v>
      </c>
      <c r="M89" s="95"/>
      <c r="N89" s="95"/>
      <c r="O89" s="97"/>
      <c r="P89" s="21"/>
      <c r="Q89" s="21"/>
      <c r="R89" s="21"/>
      <c r="S89" s="21"/>
      <c r="T89" s="21"/>
      <c r="U89" s="106">
        <v>6898005</v>
      </c>
      <c r="V89" s="96">
        <v>0</v>
      </c>
      <c r="W89" s="96">
        <v>0</v>
      </c>
      <c r="X89" s="96">
        <v>0</v>
      </c>
      <c r="Y89" s="96">
        <v>819389696</v>
      </c>
      <c r="Z89" s="107">
        <v>846991120</v>
      </c>
    </row>
    <row r="90" spans="1:26"/>
  </sheetData>
  <mergeCells count="48">
    <mergeCell ref="G5:G7"/>
    <mergeCell ref="H5:H7"/>
    <mergeCell ref="I5:L5"/>
    <mergeCell ref="M5:M7"/>
    <mergeCell ref="N5:N6"/>
    <mergeCell ref="O5:O6"/>
    <mergeCell ref="U25:Z26"/>
    <mergeCell ref="B26:B28"/>
    <mergeCell ref="C26:C28"/>
    <mergeCell ref="D26:D28"/>
    <mergeCell ref="E26:E28"/>
    <mergeCell ref="F26:F28"/>
    <mergeCell ref="G26:G28"/>
    <mergeCell ref="H26:H28"/>
    <mergeCell ref="U4:Z5"/>
    <mergeCell ref="B5:B7"/>
    <mergeCell ref="C5:C7"/>
    <mergeCell ref="D5:D7"/>
    <mergeCell ref="E5:E7"/>
    <mergeCell ref="F5:F7"/>
    <mergeCell ref="I26:L26"/>
    <mergeCell ref="U49:Z50"/>
    <mergeCell ref="B50:B52"/>
    <mergeCell ref="C50:C52"/>
    <mergeCell ref="D50:D52"/>
    <mergeCell ref="E50:E52"/>
    <mergeCell ref="F50:F52"/>
    <mergeCell ref="O50:O51"/>
    <mergeCell ref="M26:M28"/>
    <mergeCell ref="N26:N27"/>
    <mergeCell ref="O26:O27"/>
    <mergeCell ref="G50:G52"/>
    <mergeCell ref="H50:H52"/>
    <mergeCell ref="I50:L50"/>
    <mergeCell ref="M50:M52"/>
    <mergeCell ref="N50:N51"/>
    <mergeCell ref="N71:N72"/>
    <mergeCell ref="O71:O72"/>
    <mergeCell ref="U70:Z71"/>
    <mergeCell ref="B71:B73"/>
    <mergeCell ref="C71:C73"/>
    <mergeCell ref="D71:D73"/>
    <mergeCell ref="E71:E73"/>
    <mergeCell ref="F71:F73"/>
    <mergeCell ref="G71:G73"/>
    <mergeCell ref="H71:H73"/>
    <mergeCell ref="I71:L71"/>
    <mergeCell ref="M71:M73"/>
  </mergeCells>
  <pageMargins left="0.7" right="0.7" top="0.75" bottom="0.75" header="0.3" footer="0.3"/>
  <pageSetup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47">
    <tabColor theme="9" tint="-0.249977111117893"/>
  </sheetPr>
  <dimension ref="A1:F79"/>
  <sheetViews>
    <sheetView showGridLines="0" topLeftCell="A57" zoomScaleNormal="100" workbookViewId="0">
      <selection activeCell="D70" sqref="D70"/>
    </sheetView>
  </sheetViews>
  <sheetFormatPr baseColWidth="10" defaultColWidth="0" defaultRowHeight="12" zeroHeight="1"/>
  <cols>
    <col min="1" max="1" width="11.453125" style="28" customWidth="1"/>
    <col min="2" max="2" width="33.453125" style="28" customWidth="1"/>
    <col min="3" max="4" width="15.54296875" style="28" customWidth="1"/>
    <col min="5" max="5" width="12.36328125" style="28" customWidth="1"/>
    <col min="6" max="6" width="11.453125" style="28" customWidth="1"/>
    <col min="7" max="16384" width="11.453125" style="28" hidden="1"/>
  </cols>
  <sheetData>
    <row r="1" spans="2:5"/>
    <row r="2" spans="2:5"/>
    <row r="3" spans="2:5">
      <c r="B3" s="1106" t="s">
        <v>429</v>
      </c>
      <c r="C3" s="1106"/>
      <c r="D3" s="999">
        <v>45565</v>
      </c>
      <c r="E3" s="999">
        <v>45291</v>
      </c>
    </row>
    <row r="4" spans="2:5">
      <c r="B4" s="1106"/>
      <c r="C4" s="1106"/>
      <c r="D4" s="29" t="s">
        <v>72</v>
      </c>
      <c r="E4" s="29" t="s">
        <v>72</v>
      </c>
    </row>
    <row r="5" spans="2:5">
      <c r="B5" s="450" t="s">
        <v>833</v>
      </c>
      <c r="C5" s="304"/>
      <c r="D5" s="301"/>
      <c r="E5" s="344"/>
    </row>
    <row r="6" spans="2:5">
      <c r="B6" s="451" t="s">
        <v>740</v>
      </c>
      <c r="C6" s="298"/>
      <c r="D6" s="299">
        <v>22568253</v>
      </c>
      <c r="E6" s="299">
        <v>22673308</v>
      </c>
    </row>
    <row r="7" spans="2:5">
      <c r="B7" s="451" t="s">
        <v>430</v>
      </c>
      <c r="C7" s="298"/>
      <c r="D7" s="299">
        <v>1228356</v>
      </c>
      <c r="E7" s="299">
        <v>1203227</v>
      </c>
    </row>
    <row r="8" spans="2:5">
      <c r="B8" s="451" t="s">
        <v>431</v>
      </c>
      <c r="C8" s="298"/>
      <c r="D8" s="299">
        <v>1166904</v>
      </c>
      <c r="E8" s="299">
        <v>1071022</v>
      </c>
    </row>
    <row r="9" spans="2:5">
      <c r="B9" s="452" t="s">
        <v>432</v>
      </c>
      <c r="C9" s="352"/>
      <c r="D9" s="353">
        <v>0</v>
      </c>
      <c r="E9" s="353">
        <v>225558</v>
      </c>
    </row>
    <row r="10" spans="2:5">
      <c r="B10" s="451" t="s">
        <v>433</v>
      </c>
      <c r="C10" s="298"/>
      <c r="D10" s="299">
        <v>-1197483</v>
      </c>
      <c r="E10" s="299">
        <v>-2604862</v>
      </c>
    </row>
    <row r="11" spans="2:5" hidden="1">
      <c r="B11" s="451" t="s">
        <v>434</v>
      </c>
      <c r="C11" s="298"/>
      <c r="D11" s="299">
        <v>0</v>
      </c>
      <c r="E11" s="299">
        <v>0</v>
      </c>
    </row>
    <row r="12" spans="2:5" hidden="1">
      <c r="B12" s="451" t="s">
        <v>435</v>
      </c>
      <c r="C12" s="298"/>
      <c r="D12" s="299">
        <v>0</v>
      </c>
      <c r="E12" s="299">
        <v>0</v>
      </c>
    </row>
    <row r="13" spans="2:5" ht="24" hidden="1" customHeight="1">
      <c r="B13" s="1107" t="s">
        <v>436</v>
      </c>
      <c r="C13" s="1108"/>
      <c r="D13" s="300">
        <v>0</v>
      </c>
      <c r="E13" s="300">
        <v>0</v>
      </c>
    </row>
    <row r="14" spans="2:5">
      <c r="B14" s="453" t="s">
        <v>437</v>
      </c>
      <c r="C14" s="32"/>
      <c r="D14" s="23">
        <v>23766030</v>
      </c>
      <c r="E14" s="23">
        <v>22568253</v>
      </c>
    </row>
    <row r="15" spans="2:5">
      <c r="B15" s="454" t="s">
        <v>746</v>
      </c>
      <c r="C15" s="30"/>
      <c r="D15" s="31">
        <v>4521492</v>
      </c>
      <c r="E15" s="31">
        <v>5710022</v>
      </c>
    </row>
    <row r="16" spans="2:5">
      <c r="B16" s="453" t="s">
        <v>232</v>
      </c>
      <c r="C16" s="32"/>
      <c r="D16" s="23">
        <v>28287522</v>
      </c>
      <c r="E16" s="23">
        <v>28278275</v>
      </c>
    </row>
    <row r="17" spans="2:5"/>
    <row r="18" spans="2:5" ht="12" customHeight="1">
      <c r="B18" s="1109" t="s">
        <v>429</v>
      </c>
      <c r="C18" s="1110"/>
      <c r="D18" s="449">
        <v>45565</v>
      </c>
      <c r="E18" s="449">
        <v>45291</v>
      </c>
    </row>
    <row r="19" spans="2:5" ht="12.65" customHeight="1">
      <c r="B19" s="1111"/>
      <c r="C19" s="1112"/>
      <c r="D19" s="29" t="s">
        <v>72</v>
      </c>
      <c r="E19" s="29" t="s">
        <v>72</v>
      </c>
    </row>
    <row r="20" spans="2:5">
      <c r="B20" s="455" t="s">
        <v>438</v>
      </c>
      <c r="C20" s="344"/>
      <c r="D20" s="302">
        <v>5381109</v>
      </c>
      <c r="E20" s="302">
        <v>5955720</v>
      </c>
    </row>
    <row r="21" spans="2:5">
      <c r="B21" s="456" t="s">
        <v>439</v>
      </c>
      <c r="C21" s="345"/>
      <c r="D21" s="303">
        <v>22906413</v>
      </c>
      <c r="E21" s="303">
        <v>22322555</v>
      </c>
    </row>
    <row r="22" spans="2:5">
      <c r="B22" s="453" t="s">
        <v>232</v>
      </c>
      <c r="C22" s="32"/>
      <c r="D22" s="23">
        <v>28287522</v>
      </c>
      <c r="E22" s="23">
        <v>28278275</v>
      </c>
    </row>
    <row r="23" spans="2:5"/>
    <row r="24" spans="2:5"/>
    <row r="25" spans="2:5">
      <c r="B25" s="27" t="s">
        <v>440</v>
      </c>
      <c r="C25" s="27"/>
    </row>
    <row r="26" spans="2:5" ht="24">
      <c r="B26" s="457" t="s">
        <v>769</v>
      </c>
      <c r="C26" s="457" t="s">
        <v>441</v>
      </c>
      <c r="D26" s="457" t="s">
        <v>442</v>
      </c>
      <c r="E26" s="457" t="s">
        <v>443</v>
      </c>
    </row>
    <row r="27" spans="2:5">
      <c r="B27" s="301" t="s">
        <v>726</v>
      </c>
      <c r="C27" s="346">
        <v>35</v>
      </c>
      <c r="D27" s="302">
        <v>3100000</v>
      </c>
      <c r="E27" s="458">
        <v>2024</v>
      </c>
    </row>
    <row r="28" spans="2:5">
      <c r="B28" s="463" t="s">
        <v>727</v>
      </c>
      <c r="C28" s="535">
        <v>12</v>
      </c>
      <c r="D28" s="307">
        <v>500000</v>
      </c>
      <c r="E28" s="536">
        <v>2024</v>
      </c>
    </row>
    <row r="29" spans="2:5">
      <c r="B29" s="459" t="s">
        <v>728</v>
      </c>
      <c r="C29" s="347">
        <v>3</v>
      </c>
      <c r="D29" s="303">
        <v>150000</v>
      </c>
      <c r="E29" s="460">
        <v>2024</v>
      </c>
    </row>
    <row r="30" spans="2:5">
      <c r="B30" s="461" t="s">
        <v>232</v>
      </c>
      <c r="C30" s="462">
        <v>50</v>
      </c>
      <c r="D30" s="462">
        <v>3750000</v>
      </c>
      <c r="E30" s="461"/>
    </row>
    <row r="31" spans="2:5">
      <c r="C31" s="27"/>
    </row>
    <row r="32" spans="2:5">
      <c r="B32" s="27" t="s">
        <v>658</v>
      </c>
      <c r="C32" s="27"/>
    </row>
    <row r="33" spans="2:5" ht="24">
      <c r="B33" s="372" t="s">
        <v>769</v>
      </c>
      <c r="C33" s="457" t="s">
        <v>441</v>
      </c>
      <c r="D33" s="457" t="s">
        <v>444</v>
      </c>
      <c r="E33" s="457" t="s">
        <v>445</v>
      </c>
    </row>
    <row r="34" spans="2:5">
      <c r="B34" s="301" t="s">
        <v>726</v>
      </c>
      <c r="C34" s="305">
        <v>1107</v>
      </c>
      <c r="D34" s="302">
        <v>1073529.0853514359</v>
      </c>
      <c r="E34" s="302">
        <v>1073792.071560001</v>
      </c>
    </row>
    <row r="35" spans="2:5">
      <c r="B35" s="463" t="s">
        <v>727</v>
      </c>
      <c r="C35" s="306">
        <v>106</v>
      </c>
      <c r="D35" s="307">
        <v>140077.38642401752</v>
      </c>
      <c r="E35" s="307">
        <v>105205.77138000009</v>
      </c>
    </row>
    <row r="36" spans="2:5">
      <c r="B36" s="459" t="s">
        <v>728</v>
      </c>
      <c r="C36" s="308">
        <v>10</v>
      </c>
      <c r="D36" s="303">
        <v>483.98251999997723</v>
      </c>
      <c r="E36" s="303">
        <v>24984.429480000024</v>
      </c>
    </row>
    <row r="37" spans="2:5">
      <c r="B37" s="461" t="s">
        <v>232</v>
      </c>
      <c r="C37" s="23">
        <v>1223</v>
      </c>
      <c r="D37" s="23">
        <v>1214090.4542954536</v>
      </c>
      <c r="E37" s="23">
        <v>1203982.272420001</v>
      </c>
    </row>
    <row r="38" spans="2:5">
      <c r="C38" s="27"/>
    </row>
    <row r="39" spans="2:5">
      <c r="B39" s="27" t="s">
        <v>834</v>
      </c>
      <c r="C39" s="27"/>
    </row>
    <row r="40" spans="2:5">
      <c r="B40" s="461" t="s">
        <v>446</v>
      </c>
      <c r="C40" s="464" t="s">
        <v>447</v>
      </c>
      <c r="D40" s="457" t="s">
        <v>448</v>
      </c>
      <c r="E40" s="457" t="s">
        <v>449</v>
      </c>
    </row>
    <row r="41" spans="2:5">
      <c r="B41" s="301" t="s">
        <v>726</v>
      </c>
      <c r="C41" s="309">
        <v>0.06</v>
      </c>
      <c r="D41" s="297">
        <v>-678883</v>
      </c>
      <c r="E41" s="297">
        <v>727149</v>
      </c>
    </row>
    <row r="42" spans="2:5">
      <c r="B42" s="463" t="s">
        <v>727</v>
      </c>
      <c r="C42" s="310">
        <v>0.06</v>
      </c>
      <c r="D42" s="299">
        <v>-51818</v>
      </c>
      <c r="E42" s="299">
        <v>54457</v>
      </c>
    </row>
    <row r="43" spans="2:5">
      <c r="B43" s="459" t="s">
        <v>728</v>
      </c>
      <c r="C43" s="311">
        <v>0.06</v>
      </c>
      <c r="D43" s="300">
        <v>-12577</v>
      </c>
      <c r="E43" s="300">
        <v>13193</v>
      </c>
    </row>
    <row r="44" spans="2:5">
      <c r="B44" s="461" t="s">
        <v>232</v>
      </c>
      <c r="C44" s="461"/>
      <c r="D44" s="23">
        <v>-743278</v>
      </c>
      <c r="E44" s="23">
        <v>794799</v>
      </c>
    </row>
    <row r="45" spans="2:5"/>
    <row r="46" spans="2:5">
      <c r="B46" s="461" t="s">
        <v>450</v>
      </c>
      <c r="C46" s="464" t="s">
        <v>447</v>
      </c>
      <c r="D46" s="457" t="s">
        <v>448</v>
      </c>
      <c r="E46" s="457" t="s">
        <v>449</v>
      </c>
    </row>
    <row r="47" spans="2:5">
      <c r="B47" s="302" t="s">
        <v>726</v>
      </c>
      <c r="C47" s="309">
        <v>5.8700000000000002E-2</v>
      </c>
      <c r="D47" s="302">
        <v>-801272</v>
      </c>
      <c r="E47" s="302">
        <v>759399</v>
      </c>
    </row>
    <row r="48" spans="2:5">
      <c r="B48" s="307" t="s">
        <v>727</v>
      </c>
      <c r="C48" s="310">
        <v>7.0999999999999994E-2</v>
      </c>
      <c r="D48" s="307">
        <v>-58493</v>
      </c>
      <c r="E48" s="307">
        <v>61226</v>
      </c>
    </row>
    <row r="49" spans="2:5">
      <c r="B49" s="303" t="s">
        <v>728</v>
      </c>
      <c r="C49" s="311">
        <v>0</v>
      </c>
      <c r="D49" s="303">
        <v>-13203</v>
      </c>
      <c r="E49" s="303">
        <v>0</v>
      </c>
    </row>
    <row r="50" spans="2:5">
      <c r="B50" s="461" t="s">
        <v>232</v>
      </c>
      <c r="C50" s="461"/>
      <c r="D50" s="23">
        <v>-872968</v>
      </c>
      <c r="E50" s="23">
        <v>820625</v>
      </c>
    </row>
    <row r="51" spans="2:5"/>
    <row r="52" spans="2:5">
      <c r="B52" s="461" t="s">
        <v>451</v>
      </c>
      <c r="C52" s="464" t="s">
        <v>447</v>
      </c>
      <c r="D52" s="457" t="s">
        <v>448</v>
      </c>
      <c r="E52" s="457" t="s">
        <v>449</v>
      </c>
    </row>
    <row r="53" spans="2:5">
      <c r="B53" s="302" t="s">
        <v>726</v>
      </c>
      <c r="C53" s="309">
        <v>1.7000000000000001E-2</v>
      </c>
      <c r="D53" s="302">
        <v>755177</v>
      </c>
      <c r="E53" s="302">
        <v>-709958</v>
      </c>
    </row>
    <row r="54" spans="2:5">
      <c r="B54" s="307" t="s">
        <v>727</v>
      </c>
      <c r="C54" s="310">
        <v>3.0999999999999999E-3</v>
      </c>
      <c r="D54" s="307">
        <v>56165</v>
      </c>
      <c r="E54" s="307">
        <v>-34341</v>
      </c>
    </row>
    <row r="55" spans="2:5">
      <c r="B55" s="303" t="s">
        <v>728</v>
      </c>
      <c r="C55" s="311">
        <v>0</v>
      </c>
      <c r="D55" s="303">
        <v>13933</v>
      </c>
      <c r="E55" s="303">
        <v>0</v>
      </c>
    </row>
    <row r="56" spans="2:5">
      <c r="B56" s="461" t="s">
        <v>232</v>
      </c>
      <c r="C56" s="461"/>
      <c r="D56" s="23">
        <v>825275</v>
      </c>
      <c r="E56" s="23">
        <v>-744299</v>
      </c>
    </row>
    <row r="57" spans="2:5"/>
    <row r="58" spans="2:5"/>
    <row r="59" spans="2:5"/>
    <row r="60" spans="2:5" ht="24">
      <c r="B60" s="1113" t="s">
        <v>452</v>
      </c>
      <c r="C60" s="999">
        <v>45565</v>
      </c>
      <c r="D60" s="1000">
        <v>45199</v>
      </c>
      <c r="E60" s="537" t="s">
        <v>719</v>
      </c>
    </row>
    <row r="61" spans="2:5">
      <c r="B61" s="1113"/>
      <c r="C61" s="29" t="s">
        <v>72</v>
      </c>
      <c r="D61" s="29" t="s">
        <v>72</v>
      </c>
      <c r="E61" s="29" t="s">
        <v>72</v>
      </c>
    </row>
    <row r="62" spans="2:5">
      <c r="B62" s="301" t="s">
        <v>453</v>
      </c>
      <c r="C62" s="302">
        <v>-36919418</v>
      </c>
      <c r="D62" s="302">
        <v>-34276085</v>
      </c>
      <c r="E62" s="302">
        <v>-12874435</v>
      </c>
    </row>
    <row r="63" spans="2:5">
      <c r="B63" s="463" t="s">
        <v>454</v>
      </c>
      <c r="C63" s="307">
        <v>-18649526</v>
      </c>
      <c r="D63" s="307">
        <v>-16577800</v>
      </c>
      <c r="E63" s="307">
        <v>-6120024</v>
      </c>
    </row>
    <row r="64" spans="2:5">
      <c r="B64" s="463" t="s">
        <v>455</v>
      </c>
      <c r="C64" s="307">
        <v>-2892311</v>
      </c>
      <c r="D64" s="307">
        <v>-2507272</v>
      </c>
      <c r="E64" s="307">
        <v>-1069880</v>
      </c>
    </row>
    <row r="65" spans="2:5">
      <c r="B65" s="463" t="s">
        <v>771</v>
      </c>
      <c r="C65" s="307">
        <v>-2202404</v>
      </c>
      <c r="D65" s="307">
        <v>-2275332</v>
      </c>
      <c r="E65" s="307">
        <v>-634443</v>
      </c>
    </row>
    <row r="66" spans="2:5">
      <c r="B66" s="461" t="s">
        <v>232</v>
      </c>
      <c r="C66" s="23">
        <v>-60663659</v>
      </c>
      <c r="D66" s="23">
        <v>-55636489</v>
      </c>
      <c r="E66" s="23">
        <v>-20698782</v>
      </c>
    </row>
    <row r="67" spans="2:5">
      <c r="C67" s="37"/>
      <c r="D67" s="37"/>
      <c r="E67" s="37"/>
    </row>
    <row r="68" spans="2:5"/>
    <row r="69" spans="2:5" ht="12.5" thickBot="1">
      <c r="B69" s="27"/>
    </row>
    <row r="70" spans="2:5" ht="36">
      <c r="B70" s="36" t="s">
        <v>770</v>
      </c>
      <c r="C70" s="34" t="s">
        <v>456</v>
      </c>
      <c r="D70" s="34" t="s">
        <v>835</v>
      </c>
      <c r="E70" s="34" t="s">
        <v>457</v>
      </c>
    </row>
    <row r="71" spans="2:5">
      <c r="B71" s="33" t="s">
        <v>726</v>
      </c>
      <c r="C71" s="210">
        <v>1044</v>
      </c>
      <c r="D71" s="210">
        <v>221</v>
      </c>
      <c r="E71" s="210">
        <v>116</v>
      </c>
    </row>
    <row r="72" spans="2:5">
      <c r="B72" s="33" t="s">
        <v>727</v>
      </c>
      <c r="C72" s="210">
        <v>96</v>
      </c>
      <c r="D72" s="210">
        <v>22</v>
      </c>
      <c r="E72" s="210">
        <v>3</v>
      </c>
    </row>
    <row r="73" spans="2:5">
      <c r="B73" s="33" t="s">
        <v>728</v>
      </c>
      <c r="C73" s="210">
        <v>9</v>
      </c>
      <c r="D73" s="210">
        <v>3</v>
      </c>
      <c r="E73" s="210">
        <v>0</v>
      </c>
    </row>
    <row r="74" spans="2:5">
      <c r="B74" s="33" t="s">
        <v>671</v>
      </c>
      <c r="C74" s="210">
        <v>0</v>
      </c>
      <c r="D74" s="210">
        <v>0</v>
      </c>
      <c r="E74" s="210">
        <v>3</v>
      </c>
    </row>
    <row r="75" spans="2:5">
      <c r="B75" s="33" t="s">
        <v>729</v>
      </c>
      <c r="C75" s="210">
        <v>0</v>
      </c>
      <c r="D75" s="210">
        <v>189</v>
      </c>
      <c r="E75" s="210">
        <v>64</v>
      </c>
    </row>
    <row r="76" spans="2:5">
      <c r="B76" s="33" t="s">
        <v>730</v>
      </c>
      <c r="C76" s="210">
        <v>0</v>
      </c>
      <c r="D76" s="210">
        <v>64</v>
      </c>
      <c r="E76" s="210">
        <v>12</v>
      </c>
    </row>
    <row r="77" spans="2:5">
      <c r="B77" s="33" t="s">
        <v>731</v>
      </c>
      <c r="C77" s="210">
        <v>0</v>
      </c>
      <c r="D77" s="210">
        <v>252</v>
      </c>
      <c r="E77" s="210">
        <v>32</v>
      </c>
    </row>
    <row r="78" spans="2:5" s="38" customFormat="1" ht="12.5" thickBot="1">
      <c r="B78" s="35" t="s">
        <v>458</v>
      </c>
      <c r="C78" s="211">
        <v>1149</v>
      </c>
      <c r="D78" s="211">
        <v>751</v>
      </c>
      <c r="E78" s="211">
        <v>230</v>
      </c>
    </row>
    <row r="79" spans="2:5"/>
  </sheetData>
  <mergeCells count="4">
    <mergeCell ref="B3:C4"/>
    <mergeCell ref="B13:C13"/>
    <mergeCell ref="B18:C19"/>
    <mergeCell ref="B60:B6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8">
    <tabColor theme="9" tint="-0.249977111117893"/>
  </sheetPr>
  <dimension ref="A3:E16"/>
  <sheetViews>
    <sheetView showGridLines="0" topLeftCell="A3" workbookViewId="0">
      <selection activeCell="B11" sqref="B11"/>
    </sheetView>
  </sheetViews>
  <sheetFormatPr baseColWidth="10" defaultColWidth="0" defaultRowHeight="13" zeroHeight="1"/>
  <cols>
    <col min="1" max="1" width="11.54296875" style="6" customWidth="1"/>
    <col min="2" max="2" width="35.54296875" style="6" bestFit="1" customWidth="1"/>
    <col min="3" max="4" width="13.1796875" style="6" customWidth="1"/>
    <col min="5" max="5" width="11.90625" style="6" customWidth="1"/>
    <col min="6" max="16384" width="11.90625" style="6" hidden="1"/>
  </cols>
  <sheetData>
    <row r="3" spans="2:4">
      <c r="B3" s="1114" t="s">
        <v>93</v>
      </c>
      <c r="C3" s="1001">
        <v>45565</v>
      </c>
      <c r="D3" s="1001">
        <v>45291</v>
      </c>
    </row>
    <row r="4" spans="2:4">
      <c r="B4" s="1114" t="s">
        <v>459</v>
      </c>
      <c r="C4" s="40" t="s">
        <v>72</v>
      </c>
      <c r="D4" s="40" t="s">
        <v>72</v>
      </c>
    </row>
    <row r="5" spans="2:4">
      <c r="B5" s="766" t="s">
        <v>460</v>
      </c>
      <c r="C5" s="634">
        <v>9856554</v>
      </c>
      <c r="D5" s="634">
        <v>10998546</v>
      </c>
    </row>
    <row r="6" spans="2:4">
      <c r="B6" s="465" t="s">
        <v>461</v>
      </c>
      <c r="C6" s="635">
        <v>2533268</v>
      </c>
      <c r="D6" s="635">
        <v>3684520</v>
      </c>
    </row>
    <row r="7" spans="2:4">
      <c r="B7" s="465" t="s">
        <v>463</v>
      </c>
      <c r="C7" s="635">
        <v>222659</v>
      </c>
      <c r="D7" s="635">
        <v>1888426</v>
      </c>
    </row>
    <row r="8" spans="2:4">
      <c r="B8" s="465" t="s">
        <v>462</v>
      </c>
      <c r="C8" s="635">
        <v>840001</v>
      </c>
      <c r="D8" s="635">
        <v>824508</v>
      </c>
    </row>
    <row r="9" spans="2:4">
      <c r="B9" s="466" t="s">
        <v>464</v>
      </c>
      <c r="C9" s="636">
        <v>64195</v>
      </c>
      <c r="D9" s="636">
        <v>1303561</v>
      </c>
    </row>
    <row r="10" spans="2:4">
      <c r="B10" s="767" t="s">
        <v>465</v>
      </c>
      <c r="C10" s="178">
        <v>13516677</v>
      </c>
      <c r="D10" s="178">
        <v>18699561</v>
      </c>
    </row>
    <row r="11" spans="2:4">
      <c r="B11" s="766" t="s">
        <v>772</v>
      </c>
      <c r="C11" s="467">
        <v>7355177</v>
      </c>
      <c r="D11" s="467">
        <v>7355177</v>
      </c>
    </row>
    <row r="12" spans="2:4">
      <c r="B12" s="466" t="s">
        <v>462</v>
      </c>
      <c r="C12" s="636">
        <v>568120</v>
      </c>
      <c r="D12" s="312">
        <v>99468</v>
      </c>
    </row>
    <row r="13" spans="2:4">
      <c r="B13" s="767" t="s">
        <v>466</v>
      </c>
      <c r="C13" s="768">
        <v>7923297</v>
      </c>
      <c r="D13" s="768">
        <v>7454645</v>
      </c>
    </row>
    <row r="14" spans="2:4"/>
    <row r="15" spans="2:4"/>
    <row r="16" spans="2:4"/>
  </sheetData>
  <mergeCells count="1">
    <mergeCell ref="B3:B4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51">
    <tabColor theme="9" tint="-0.249977111117893"/>
  </sheetPr>
  <dimension ref="A1:G16"/>
  <sheetViews>
    <sheetView showGridLines="0" zoomScaleNormal="100" workbookViewId="0">
      <selection activeCell="C3" sqref="C3:F3"/>
    </sheetView>
  </sheetViews>
  <sheetFormatPr baseColWidth="10" defaultColWidth="0" defaultRowHeight="12" zeroHeight="1"/>
  <cols>
    <col min="1" max="1" width="8.81640625" style="9" customWidth="1"/>
    <col min="2" max="2" width="22.54296875" style="9" bestFit="1" customWidth="1"/>
    <col min="3" max="4" width="12.453125" style="9" bestFit="1" customWidth="1"/>
    <col min="5" max="7" width="12.453125" style="9" customWidth="1"/>
    <col min="8" max="16384" width="8.90625" style="9" hidden="1"/>
  </cols>
  <sheetData>
    <row r="1" spans="2:6"/>
    <row r="2" spans="2:6"/>
    <row r="3" spans="2:6" ht="34.4" customHeight="1">
      <c r="B3" s="1115" t="s">
        <v>773</v>
      </c>
      <c r="C3" s="1002">
        <v>45565</v>
      </c>
      <c r="D3" s="1003">
        <v>45199</v>
      </c>
      <c r="E3" s="528" t="s">
        <v>719</v>
      </c>
      <c r="F3" s="528" t="s">
        <v>719</v>
      </c>
    </row>
    <row r="4" spans="2:6" ht="12" customHeight="1">
      <c r="B4" s="1115"/>
      <c r="C4" s="529" t="s">
        <v>72</v>
      </c>
      <c r="D4" s="530" t="s">
        <v>72</v>
      </c>
      <c r="E4" s="529" t="s">
        <v>72</v>
      </c>
      <c r="F4" s="529" t="s">
        <v>72</v>
      </c>
    </row>
    <row r="5" spans="2:6" ht="12" customHeight="1">
      <c r="B5" s="558" t="s">
        <v>774</v>
      </c>
      <c r="C5" s="554"/>
      <c r="D5" s="554"/>
      <c r="E5" s="554"/>
      <c r="F5" s="554"/>
    </row>
    <row r="6" spans="2:6" ht="12" customHeight="1">
      <c r="B6" s="555" t="s">
        <v>775</v>
      </c>
      <c r="C6" s="559">
        <v>196502255</v>
      </c>
      <c r="D6" s="559">
        <v>192112033</v>
      </c>
      <c r="E6" s="559">
        <v>54083403</v>
      </c>
      <c r="F6" s="559">
        <v>52395055</v>
      </c>
    </row>
    <row r="7" spans="2:6" ht="12" customHeight="1">
      <c r="B7" s="555" t="s">
        <v>467</v>
      </c>
      <c r="C7" s="559">
        <v>217408241</v>
      </c>
      <c r="D7" s="559">
        <v>213447688</v>
      </c>
      <c r="E7" s="559">
        <v>66849842</v>
      </c>
      <c r="F7" s="559">
        <v>64919698</v>
      </c>
    </row>
    <row r="8" spans="2:6" ht="12" customHeight="1">
      <c r="B8" s="555" t="s">
        <v>776</v>
      </c>
      <c r="C8" s="559">
        <v>49581323</v>
      </c>
      <c r="D8" s="984">
        <v>51139683</v>
      </c>
      <c r="E8" s="984">
        <v>16194041</v>
      </c>
      <c r="F8" s="984">
        <v>14950932</v>
      </c>
    </row>
    <row r="9" spans="2:6" ht="12" customHeight="1">
      <c r="B9" s="556" t="s">
        <v>777</v>
      </c>
      <c r="C9" s="560">
        <v>19550385</v>
      </c>
      <c r="D9" s="985">
        <v>18536115</v>
      </c>
      <c r="E9" s="985">
        <v>6228308</v>
      </c>
      <c r="F9" s="985">
        <v>6160564</v>
      </c>
    </row>
    <row r="10" spans="2:6" ht="12" customHeight="1">
      <c r="B10" s="167" t="s">
        <v>232</v>
      </c>
      <c r="C10" s="531">
        <v>483042204</v>
      </c>
      <c r="D10" s="531">
        <v>475235519</v>
      </c>
      <c r="E10" s="531">
        <v>143355594</v>
      </c>
      <c r="F10" s="531">
        <v>138426249</v>
      </c>
    </row>
    <row r="11" spans="2:6"/>
    <row r="12" spans="2:6"/>
    <row r="13" spans="2:6">
      <c r="C13" s="25"/>
    </row>
    <row r="14" spans="2:6">
      <c r="B14" s="24" t="s">
        <v>468</v>
      </c>
      <c r="C14" s="561">
        <v>49581323</v>
      </c>
      <c r="D14" s="562">
        <v>51139683</v>
      </c>
      <c r="E14" s="562">
        <v>16194041</v>
      </c>
      <c r="F14" s="562">
        <v>14950932</v>
      </c>
    </row>
    <row r="15" spans="2:6">
      <c r="B15" s="24" t="s">
        <v>778</v>
      </c>
      <c r="C15" s="561">
        <v>19550385</v>
      </c>
      <c r="D15" s="562">
        <v>18536115</v>
      </c>
      <c r="E15" s="562">
        <v>6228308</v>
      </c>
      <c r="F15" s="562">
        <v>6160564</v>
      </c>
    </row>
    <row r="16" spans="2:6"/>
  </sheetData>
  <mergeCells count="1">
    <mergeCell ref="B3:B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52">
    <tabColor theme="9" tint="-0.249977111117893"/>
  </sheetPr>
  <dimension ref="A3:XEX17"/>
  <sheetViews>
    <sheetView showGridLines="0" topLeftCell="B3" workbookViewId="0">
      <selection activeCell="C3" sqref="C3:F3"/>
    </sheetView>
  </sheetViews>
  <sheetFormatPr baseColWidth="10" defaultColWidth="0" defaultRowHeight="0" customHeight="1" zeroHeight="1"/>
  <cols>
    <col min="1" max="1" width="8.81640625" style="6" customWidth="1"/>
    <col min="2" max="2" width="44.453125" style="6" customWidth="1"/>
    <col min="3" max="3" width="14.453125" style="6" customWidth="1"/>
    <col min="4" max="4" width="13.54296875" style="6" customWidth="1"/>
    <col min="5" max="5" width="11.90625" style="6" customWidth="1"/>
    <col min="6" max="6" width="11.81640625" style="6" bestFit="1" customWidth="1"/>
    <col min="7" max="7" width="8.54296875" style="6" customWidth="1"/>
    <col min="8" max="16378" width="8.81640625" style="6" hidden="1"/>
    <col min="16379" max="16384" width="16" style="6" hidden="1"/>
  </cols>
  <sheetData>
    <row r="3" spans="2:6" ht="24">
      <c r="B3" s="1116" t="s">
        <v>469</v>
      </c>
      <c r="C3" s="1004">
        <v>45565</v>
      </c>
      <c r="D3" s="1004">
        <v>45199</v>
      </c>
      <c r="E3" s="769" t="s">
        <v>719</v>
      </c>
      <c r="F3" s="769" t="s">
        <v>719</v>
      </c>
    </row>
    <row r="4" spans="2:6" ht="12" customHeight="1">
      <c r="B4" s="1116"/>
      <c r="C4" s="323" t="s">
        <v>72</v>
      </c>
      <c r="D4" s="323" t="s">
        <v>72</v>
      </c>
      <c r="E4" s="323" t="s">
        <v>72</v>
      </c>
      <c r="F4" s="323" t="s">
        <v>72</v>
      </c>
    </row>
    <row r="5" spans="2:6" ht="12" customHeight="1">
      <c r="B5" s="651" t="s">
        <v>470</v>
      </c>
      <c r="C5" s="652">
        <v>-32670723</v>
      </c>
      <c r="D5" s="652">
        <v>-22722993</v>
      </c>
      <c r="E5" s="324">
        <v>-12357645</v>
      </c>
      <c r="F5" s="324">
        <v>-7875064</v>
      </c>
    </row>
    <row r="6" spans="2:6" ht="12" customHeight="1">
      <c r="B6" s="469" t="s">
        <v>471</v>
      </c>
      <c r="C6" s="368">
        <v>-19964448</v>
      </c>
      <c r="D6" s="368">
        <v>-17824490</v>
      </c>
      <c r="E6" s="324">
        <v>-7256303</v>
      </c>
      <c r="F6" s="324">
        <v>-5692476</v>
      </c>
    </row>
    <row r="7" spans="2:6" ht="12" customHeight="1">
      <c r="B7" s="469" t="s">
        <v>779</v>
      </c>
      <c r="C7" s="368">
        <v>-13748341</v>
      </c>
      <c r="D7" s="368">
        <v>-13464203</v>
      </c>
      <c r="E7" s="324">
        <v>-4679337</v>
      </c>
      <c r="F7" s="324">
        <v>-4401873</v>
      </c>
    </row>
    <row r="8" spans="2:6" ht="12" customHeight="1">
      <c r="B8" s="469" t="s">
        <v>473</v>
      </c>
      <c r="C8" s="368">
        <v>-11987732</v>
      </c>
      <c r="D8" s="368">
        <v>-10315892</v>
      </c>
      <c r="E8" s="324">
        <v>-4177692</v>
      </c>
      <c r="F8" s="324">
        <v>-3660127</v>
      </c>
    </row>
    <row r="9" spans="2:6" ht="12" customHeight="1">
      <c r="B9" s="469" t="s">
        <v>474</v>
      </c>
      <c r="C9" s="368">
        <v>-9160547</v>
      </c>
      <c r="D9" s="368">
        <v>-8107582</v>
      </c>
      <c r="E9" s="324">
        <v>-2926041</v>
      </c>
      <c r="F9" s="324">
        <v>-3077677</v>
      </c>
    </row>
    <row r="10" spans="2:6" ht="12" customHeight="1">
      <c r="B10" s="469" t="s">
        <v>780</v>
      </c>
      <c r="C10" s="368">
        <v>-9050953</v>
      </c>
      <c r="D10" s="368">
        <v>-9530672</v>
      </c>
      <c r="E10" s="324">
        <v>-3278449</v>
      </c>
      <c r="F10" s="324">
        <v>-3394360</v>
      </c>
    </row>
    <row r="11" spans="2:6" ht="12" customHeight="1">
      <c r="B11" s="469" t="s">
        <v>472</v>
      </c>
      <c r="C11" s="368">
        <v>-9360752</v>
      </c>
      <c r="D11" s="368">
        <v>-14795663</v>
      </c>
      <c r="E11" s="324">
        <v>-3668814</v>
      </c>
      <c r="F11" s="324">
        <v>-5112920</v>
      </c>
    </row>
    <row r="12" spans="2:6" ht="12" customHeight="1">
      <c r="B12" s="469" t="s">
        <v>475</v>
      </c>
      <c r="C12" s="368">
        <v>-6390975</v>
      </c>
      <c r="D12" s="368">
        <v>-5681974</v>
      </c>
      <c r="E12" s="324">
        <v>-2245360</v>
      </c>
      <c r="F12" s="324">
        <v>-2051047</v>
      </c>
    </row>
    <row r="13" spans="2:6" ht="12" customHeight="1">
      <c r="B13" s="469" t="s">
        <v>836</v>
      </c>
      <c r="C13" s="368">
        <v>-5315770</v>
      </c>
      <c r="D13" s="368">
        <v>-5894095</v>
      </c>
      <c r="E13" s="324">
        <v>-1990991</v>
      </c>
      <c r="F13" s="324">
        <v>-1687153</v>
      </c>
    </row>
    <row r="14" spans="2:6" ht="12.65" customHeight="1">
      <c r="B14" s="469" t="s">
        <v>737</v>
      </c>
      <c r="C14" s="368">
        <v>-1378477</v>
      </c>
      <c r="D14" s="368">
        <v>-953120</v>
      </c>
      <c r="E14" s="324">
        <v>-746751</v>
      </c>
      <c r="F14" s="324">
        <v>-210274</v>
      </c>
    </row>
    <row r="15" spans="2:6" ht="12" customHeight="1">
      <c r="B15" s="770" t="s">
        <v>476</v>
      </c>
      <c r="C15" s="771">
        <v>-119028718</v>
      </c>
      <c r="D15" s="771">
        <v>-109290684</v>
      </c>
      <c r="E15" s="771">
        <v>-43327383</v>
      </c>
      <c r="F15" s="771">
        <v>-37162971</v>
      </c>
    </row>
    <row r="17" spans="2:6" ht="13.25" customHeight="1">
      <c r="B17" s="7"/>
      <c r="C17" s="8"/>
      <c r="D17" s="8"/>
      <c r="E17" s="8"/>
      <c r="F17" s="8"/>
    </row>
  </sheetData>
  <mergeCells count="1">
    <mergeCell ref="B3:B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53">
    <tabColor theme="9" tint="-0.249977111117893"/>
  </sheetPr>
  <dimension ref="A1:G22"/>
  <sheetViews>
    <sheetView showGridLines="0" workbookViewId="0">
      <selection activeCell="B5" sqref="B5:B21"/>
    </sheetView>
  </sheetViews>
  <sheetFormatPr baseColWidth="10" defaultColWidth="0" defaultRowHeight="12" zeroHeight="1"/>
  <cols>
    <col min="1" max="1" width="8.81640625" style="9" customWidth="1"/>
    <col min="2" max="2" width="56.54296875" style="9" bestFit="1" customWidth="1"/>
    <col min="3" max="3" width="12.54296875" style="9" customWidth="1"/>
    <col min="4" max="4" width="12.81640625" style="9" customWidth="1"/>
    <col min="5" max="6" width="11.1796875" style="9" bestFit="1" customWidth="1"/>
    <col min="7" max="7" width="8.81640625" style="9" customWidth="1"/>
    <col min="8" max="16384" width="7.90625" style="9" hidden="1"/>
  </cols>
  <sheetData>
    <row r="1" spans="2:7"/>
    <row r="2" spans="2:7"/>
    <row r="3" spans="2:7" ht="24">
      <c r="B3" s="1117" t="s">
        <v>477</v>
      </c>
      <c r="C3" s="1002">
        <v>45565</v>
      </c>
      <c r="D3" s="1003">
        <v>45199</v>
      </c>
      <c r="E3" s="769" t="s">
        <v>719</v>
      </c>
      <c r="F3" s="769" t="s">
        <v>719</v>
      </c>
    </row>
    <row r="4" spans="2:7">
      <c r="B4" s="1117"/>
      <c r="C4" s="529" t="s">
        <v>72</v>
      </c>
      <c r="D4" s="530" t="s">
        <v>72</v>
      </c>
      <c r="E4" s="529" t="s">
        <v>72</v>
      </c>
      <c r="F4" s="529" t="s">
        <v>72</v>
      </c>
    </row>
    <row r="5" spans="2:7">
      <c r="B5" s="470" t="s">
        <v>478</v>
      </c>
      <c r="C5" s="325">
        <v>4058016</v>
      </c>
      <c r="D5" s="325">
        <v>1626519</v>
      </c>
      <c r="E5" s="325">
        <v>0</v>
      </c>
      <c r="F5" s="325">
        <v>963</v>
      </c>
    </row>
    <row r="6" spans="2:7">
      <c r="B6" s="471" t="s">
        <v>479</v>
      </c>
      <c r="C6" s="326">
        <v>-2358528</v>
      </c>
      <c r="D6" s="326">
        <v>-1996350</v>
      </c>
      <c r="E6" s="326">
        <v>-362674</v>
      </c>
      <c r="F6" s="326">
        <v>132600</v>
      </c>
    </row>
    <row r="7" spans="2:7">
      <c r="B7" s="471" t="s">
        <v>781</v>
      </c>
      <c r="C7" s="326">
        <v>39921</v>
      </c>
      <c r="D7" s="326">
        <v>-1879869</v>
      </c>
      <c r="E7" s="326">
        <v>-18860</v>
      </c>
      <c r="F7" s="326">
        <v>-60386</v>
      </c>
    </row>
    <row r="8" spans="2:7">
      <c r="B8" s="472" t="s">
        <v>663</v>
      </c>
      <c r="C8" s="327">
        <v>497684</v>
      </c>
      <c r="D8" s="327">
        <v>475576</v>
      </c>
      <c r="E8" s="326">
        <v>116875</v>
      </c>
      <c r="F8" s="326">
        <v>44016</v>
      </c>
    </row>
    <row r="9" spans="2:7">
      <c r="B9" s="473" t="s">
        <v>480</v>
      </c>
      <c r="C9" s="10">
        <v>2237093</v>
      </c>
      <c r="D9" s="10">
        <v>-1774124</v>
      </c>
      <c r="E9" s="10">
        <v>-264659</v>
      </c>
      <c r="F9" s="10">
        <v>117193</v>
      </c>
    </row>
    <row r="10" spans="2:7">
      <c r="B10" s="470" t="s">
        <v>837</v>
      </c>
      <c r="C10" s="325">
        <v>-10898310</v>
      </c>
      <c r="D10" s="325">
        <v>-14668856</v>
      </c>
      <c r="E10" s="326">
        <v>-3332718</v>
      </c>
      <c r="F10" s="326">
        <v>-4749134</v>
      </c>
    </row>
    <row r="11" spans="2:7">
      <c r="B11" s="471" t="s">
        <v>838</v>
      </c>
      <c r="C11" s="326">
        <v>-3338345</v>
      </c>
      <c r="D11" s="326">
        <v>-3826756</v>
      </c>
      <c r="E11" s="326">
        <v>-1071864</v>
      </c>
      <c r="F11" s="326">
        <v>-1235049</v>
      </c>
    </row>
    <row r="12" spans="2:7">
      <c r="B12" s="471" t="s">
        <v>839</v>
      </c>
      <c r="C12" s="326">
        <v>-22462350</v>
      </c>
      <c r="D12" s="326">
        <v>-20959919</v>
      </c>
      <c r="E12" s="326">
        <v>-7877356</v>
      </c>
      <c r="F12" s="326">
        <v>-7014638</v>
      </c>
    </row>
    <row r="13" spans="2:7">
      <c r="B13" s="471" t="s">
        <v>782</v>
      </c>
      <c r="C13" s="326">
        <v>-236214</v>
      </c>
      <c r="D13" s="326">
        <v>-268801</v>
      </c>
      <c r="E13" s="326">
        <v>-77294</v>
      </c>
      <c r="F13" s="326">
        <v>-92496</v>
      </c>
    </row>
    <row r="14" spans="2:7">
      <c r="B14" s="471" t="s">
        <v>783</v>
      </c>
      <c r="C14" s="326">
        <v>-2743653</v>
      </c>
      <c r="D14" s="326">
        <v>-981959</v>
      </c>
      <c r="E14" s="326">
        <v>-1682486</v>
      </c>
      <c r="F14" s="326">
        <v>-290122</v>
      </c>
    </row>
    <row r="15" spans="2:7" ht="12.65" hidden="1" customHeight="1">
      <c r="B15" s="471" t="s">
        <v>481</v>
      </c>
      <c r="C15" s="903">
        <v>0</v>
      </c>
      <c r="D15" s="903">
        <v>0</v>
      </c>
      <c r="E15" s="903">
        <v>0</v>
      </c>
      <c r="F15" s="903">
        <v>0</v>
      </c>
      <c r="G15" s="888" t="s">
        <v>673</v>
      </c>
    </row>
    <row r="16" spans="2:7">
      <c r="B16" s="471" t="s">
        <v>482</v>
      </c>
      <c r="C16" s="326">
        <v>-348985</v>
      </c>
      <c r="D16" s="326">
        <v>-261360</v>
      </c>
      <c r="E16" s="326">
        <v>-214854</v>
      </c>
      <c r="F16" s="326">
        <v>-88136</v>
      </c>
    </row>
    <row r="17" spans="2:6">
      <c r="B17" s="472" t="s">
        <v>654</v>
      </c>
      <c r="C17" s="327">
        <v>2794927</v>
      </c>
      <c r="D17" s="327">
        <v>4287246</v>
      </c>
      <c r="E17" s="326">
        <v>956461</v>
      </c>
      <c r="F17" s="326">
        <v>1054488</v>
      </c>
    </row>
    <row r="18" spans="2:6">
      <c r="B18" s="473" t="s">
        <v>108</v>
      </c>
      <c r="C18" s="10">
        <v>-37232930</v>
      </c>
      <c r="D18" s="10">
        <v>-36680405</v>
      </c>
      <c r="E18" s="10">
        <v>-13300111</v>
      </c>
      <c r="F18" s="10">
        <v>-12415087</v>
      </c>
    </row>
    <row r="19" spans="2:6">
      <c r="B19" s="470" t="s">
        <v>484</v>
      </c>
      <c r="C19" s="325">
        <v>6338423</v>
      </c>
      <c r="D19" s="325">
        <v>11841299</v>
      </c>
      <c r="E19" s="326">
        <v>2207557</v>
      </c>
      <c r="F19" s="326">
        <v>2052214</v>
      </c>
    </row>
    <row r="20" spans="2:6">
      <c r="B20" s="471" t="s">
        <v>485</v>
      </c>
      <c r="C20" s="327">
        <v>1266555</v>
      </c>
      <c r="D20" s="327">
        <v>1057324</v>
      </c>
      <c r="E20" s="326">
        <v>431611</v>
      </c>
      <c r="F20" s="326">
        <v>194251</v>
      </c>
    </row>
    <row r="21" spans="2:6">
      <c r="B21" s="473" t="s">
        <v>59</v>
      </c>
      <c r="C21" s="10">
        <v>7604978</v>
      </c>
      <c r="D21" s="10">
        <v>12898623</v>
      </c>
      <c r="E21" s="10">
        <v>2639168</v>
      </c>
      <c r="F21" s="10">
        <v>2246465</v>
      </c>
    </row>
    <row r="22" spans="2:6"/>
  </sheetData>
  <mergeCells count="1">
    <mergeCell ref="B3:B4"/>
  </mergeCells>
  <pageMargins left="0.7" right="0.7" top="0.75" bottom="0.75" header="0.3" footer="0.3"/>
  <pageSetup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56"/>
  <dimension ref="B2:I164"/>
  <sheetViews>
    <sheetView showGridLines="0" topLeftCell="A77" workbookViewId="0">
      <selection activeCell="F19" sqref="F19"/>
    </sheetView>
  </sheetViews>
  <sheetFormatPr baseColWidth="10" defaultColWidth="11.453125" defaultRowHeight="14.5"/>
  <cols>
    <col min="2" max="2" width="62.54296875" style="6" customWidth="1"/>
    <col min="3" max="4" width="13.54296875" style="6" customWidth="1"/>
    <col min="5" max="9" width="13.54296875" style="6" hidden="1" customWidth="1"/>
  </cols>
  <sheetData>
    <row r="2" spans="2:2" hidden="1">
      <c r="B2" s="1118" t="s">
        <v>0</v>
      </c>
    </row>
    <row r="3" spans="2:2" hidden="1">
      <c r="B3" s="1119"/>
    </row>
    <row r="4" spans="2:2" hidden="1">
      <c r="B4" s="772" t="s">
        <v>74</v>
      </c>
    </row>
    <row r="5" spans="2:2" hidden="1">
      <c r="B5" s="773" t="s">
        <v>75</v>
      </c>
    </row>
    <row r="6" spans="2:2" hidden="1">
      <c r="B6" s="773" t="s">
        <v>76</v>
      </c>
    </row>
    <row r="7" spans="2:2" hidden="1">
      <c r="B7" s="773" t="s">
        <v>77</v>
      </c>
    </row>
    <row r="8" spans="2:2" hidden="1">
      <c r="B8" s="773" t="s">
        <v>486</v>
      </c>
    </row>
    <row r="9" spans="2:2" hidden="1">
      <c r="B9" s="773" t="s">
        <v>78</v>
      </c>
    </row>
    <row r="10" spans="2:2" hidden="1">
      <c r="B10" s="773" t="s">
        <v>3</v>
      </c>
    </row>
    <row r="11" spans="2:2" hidden="1">
      <c r="B11" s="773" t="s">
        <v>487</v>
      </c>
    </row>
    <row r="12" spans="2:2" hidden="1">
      <c r="B12" s="774" t="s">
        <v>211</v>
      </c>
    </row>
    <row r="13" spans="2:2" hidden="1">
      <c r="B13" s="772" t="s">
        <v>81</v>
      </c>
    </row>
    <row r="14" spans="2:2" hidden="1">
      <c r="B14" s="773" t="s">
        <v>76</v>
      </c>
    </row>
    <row r="15" spans="2:2" hidden="1">
      <c r="B15" s="773" t="s">
        <v>77</v>
      </c>
    </row>
    <row r="16" spans="2:2" hidden="1">
      <c r="B16" s="773" t="s">
        <v>82</v>
      </c>
    </row>
    <row r="17" spans="2:2" hidden="1">
      <c r="B17" s="773" t="s">
        <v>9</v>
      </c>
    </row>
    <row r="18" spans="2:2" hidden="1">
      <c r="B18" s="773" t="s">
        <v>488</v>
      </c>
    </row>
    <row r="19" spans="2:2" hidden="1">
      <c r="B19" s="773" t="s">
        <v>284</v>
      </c>
    </row>
    <row r="20" spans="2:2" hidden="1">
      <c r="B20" s="773" t="s">
        <v>10</v>
      </c>
    </row>
    <row r="21" spans="2:2" hidden="1">
      <c r="B21" s="773" t="s">
        <v>489</v>
      </c>
    </row>
    <row r="22" spans="2:2" hidden="1">
      <c r="B22" s="775" t="s">
        <v>212</v>
      </c>
    </row>
    <row r="23" spans="2:2" hidden="1">
      <c r="B23" s="773"/>
    </row>
    <row r="24" spans="2:2" ht="15" hidden="1" thickBot="1">
      <c r="B24" s="776" t="s">
        <v>490</v>
      </c>
    </row>
    <row r="25" spans="2:2" ht="15" hidden="1" thickBot="1"/>
    <row r="26" spans="2:2" hidden="1">
      <c r="B26" s="1120" t="s">
        <v>491</v>
      </c>
    </row>
    <row r="27" spans="2:2" hidden="1">
      <c r="B27" s="1121"/>
    </row>
    <row r="28" spans="2:2" hidden="1">
      <c r="B28" s="772" t="s">
        <v>87</v>
      </c>
    </row>
    <row r="29" spans="2:2" hidden="1">
      <c r="B29" s="773" t="s">
        <v>98</v>
      </c>
    </row>
    <row r="30" spans="2:2" hidden="1">
      <c r="B30" s="773" t="s">
        <v>89</v>
      </c>
    </row>
    <row r="31" spans="2:2" hidden="1">
      <c r="B31" s="773" t="s">
        <v>227</v>
      </c>
    </row>
    <row r="32" spans="2:2" hidden="1">
      <c r="B32" s="773" t="s">
        <v>90</v>
      </c>
    </row>
    <row r="33" spans="2:2" hidden="1">
      <c r="B33" s="773" t="s">
        <v>91</v>
      </c>
    </row>
    <row r="34" spans="2:2" hidden="1">
      <c r="B34" s="773" t="s">
        <v>92</v>
      </c>
    </row>
    <row r="35" spans="2:2" hidden="1">
      <c r="B35" s="773" t="s">
        <v>492</v>
      </c>
    </row>
    <row r="36" spans="2:2" hidden="1">
      <c r="B36" s="773" t="s">
        <v>93</v>
      </c>
    </row>
    <row r="37" spans="2:2" hidden="1">
      <c r="B37" s="777" t="s">
        <v>214</v>
      </c>
    </row>
    <row r="38" spans="2:2" hidden="1">
      <c r="B38" s="772" t="s">
        <v>97</v>
      </c>
    </row>
    <row r="39" spans="2:2" hidden="1">
      <c r="B39" s="773" t="s">
        <v>98</v>
      </c>
    </row>
    <row r="40" spans="2:2" hidden="1">
      <c r="B40" s="773" t="s">
        <v>89</v>
      </c>
    </row>
    <row r="41" spans="2:2" hidden="1">
      <c r="B41" s="773" t="s">
        <v>99</v>
      </c>
    </row>
    <row r="42" spans="2:2" hidden="1">
      <c r="B42" s="773" t="s">
        <v>91</v>
      </c>
    </row>
    <row r="43" spans="2:2" hidden="1">
      <c r="B43" s="773" t="s">
        <v>33</v>
      </c>
    </row>
    <row r="44" spans="2:2" hidden="1">
      <c r="B44" s="773" t="s">
        <v>492</v>
      </c>
    </row>
    <row r="45" spans="2:2" hidden="1">
      <c r="B45" s="773" t="s">
        <v>93</v>
      </c>
    </row>
    <row r="46" spans="2:2" hidden="1">
      <c r="B46" s="777" t="s">
        <v>215</v>
      </c>
    </row>
    <row r="47" spans="2:2" hidden="1">
      <c r="B47" s="773"/>
    </row>
    <row r="48" spans="2:2" ht="15" hidden="1" thickBot="1">
      <c r="B48" s="778" t="s">
        <v>493</v>
      </c>
    </row>
    <row r="50" spans="2:9" hidden="1">
      <c r="B50" s="116" t="s">
        <v>494</v>
      </c>
      <c r="C50" s="117"/>
    </row>
    <row r="51" spans="2:9" hidden="1">
      <c r="B51" s="773" t="s">
        <v>495</v>
      </c>
      <c r="C51" s="779"/>
    </row>
    <row r="52" spans="2:9" hidden="1">
      <c r="B52" s="773" t="s">
        <v>42</v>
      </c>
      <c r="C52" s="779"/>
    </row>
    <row r="53" spans="2:9" ht="15" hidden="1" thickBot="1">
      <c r="B53" s="780" t="s">
        <v>102</v>
      </c>
      <c r="C53" s="781"/>
    </row>
    <row r="54" spans="2:9" ht="15" hidden="1" thickBot="1">
      <c r="B54" s="118" t="s">
        <v>496</v>
      </c>
      <c r="C54" s="119"/>
    </row>
    <row r="55" spans="2:9" hidden="1">
      <c r="B55" s="120" t="s">
        <v>103</v>
      </c>
      <c r="C55" s="121"/>
    </row>
    <row r="56" spans="2:9" hidden="1">
      <c r="B56" s="773"/>
      <c r="C56" s="782"/>
    </row>
    <row r="57" spans="2:9" ht="15" hidden="1" thickBot="1">
      <c r="B57" s="783" t="s">
        <v>104</v>
      </c>
      <c r="C57" s="784"/>
    </row>
    <row r="58" spans="2:9">
      <c r="F58" s="115"/>
    </row>
    <row r="59" spans="2:9" ht="15" thickBot="1">
      <c r="F59" s="115"/>
    </row>
    <row r="60" spans="2:9" ht="26">
      <c r="B60" s="1118"/>
      <c r="C60" s="1">
        <v>44651</v>
      </c>
      <c r="D60" s="122">
        <v>44286</v>
      </c>
      <c r="E60" s="122" t="s">
        <v>497</v>
      </c>
      <c r="F60" s="123" t="s">
        <v>498</v>
      </c>
      <c r="G60" s="124"/>
      <c r="H60" s="1">
        <v>44377</v>
      </c>
      <c r="I60" s="122">
        <v>44012</v>
      </c>
    </row>
    <row r="61" spans="2:9">
      <c r="B61" s="1119"/>
      <c r="C61" s="113" t="s">
        <v>72</v>
      </c>
      <c r="D61" s="126" t="s">
        <v>72</v>
      </c>
      <c r="E61" s="126" t="s">
        <v>72</v>
      </c>
      <c r="F61" s="127" t="s">
        <v>72</v>
      </c>
      <c r="G61" s="124"/>
      <c r="H61" s="138" t="s">
        <v>72</v>
      </c>
      <c r="I61" s="126" t="s">
        <v>72</v>
      </c>
    </row>
    <row r="62" spans="2:9">
      <c r="B62" s="785" t="s">
        <v>499</v>
      </c>
      <c r="C62" s="786">
        <f>+C84</f>
        <v>0</v>
      </c>
      <c r="D62" s="786">
        <f>+D84</f>
        <v>0</v>
      </c>
      <c r="E62" s="786">
        <f>+C62-H62</f>
        <v>0</v>
      </c>
      <c r="F62" s="786">
        <f>+D62-I62</f>
        <v>-5901815</v>
      </c>
      <c r="H62" s="787">
        <v>0</v>
      </c>
      <c r="I62" s="786">
        <v>5901815</v>
      </c>
    </row>
    <row r="63" spans="2:9">
      <c r="B63" s="785" t="s">
        <v>500</v>
      </c>
      <c r="C63" s="786">
        <f>+C85</f>
        <v>0</v>
      </c>
      <c r="D63" s="786">
        <f>+D85</f>
        <v>0</v>
      </c>
      <c r="E63" s="786">
        <f>+E85</f>
        <v>0</v>
      </c>
      <c r="F63" s="786">
        <f>+D63-I63</f>
        <v>1453826</v>
      </c>
      <c r="H63" s="787">
        <v>0</v>
      </c>
      <c r="I63" s="786">
        <v>-1453826</v>
      </c>
    </row>
    <row r="64" spans="2:9">
      <c r="B64" s="788" t="s">
        <v>501</v>
      </c>
      <c r="C64" s="789">
        <f>+C62+C63</f>
        <v>0</v>
      </c>
      <c r="D64" s="789">
        <f>+D62+D63</f>
        <v>0</v>
      </c>
      <c r="E64" s="789">
        <f>+E62+E63</f>
        <v>0</v>
      </c>
      <c r="F64" s="790">
        <f>+F62+F63</f>
        <v>-4447989</v>
      </c>
      <c r="H64" s="789">
        <f>+H62+H63</f>
        <v>0</v>
      </c>
      <c r="I64" s="789">
        <f>+I62+I63</f>
        <v>4447989</v>
      </c>
    </row>
    <row r="65" spans="2:9">
      <c r="B65" s="785" t="s">
        <v>502</v>
      </c>
      <c r="C65" s="782"/>
      <c r="D65" s="786"/>
      <c r="E65" s="786"/>
      <c r="F65" s="791"/>
      <c r="H65" s="787"/>
      <c r="I65" s="786"/>
    </row>
    <row r="66" spans="2:9">
      <c r="B66" s="785" t="s">
        <v>500</v>
      </c>
      <c r="C66" s="782"/>
      <c r="D66" s="786"/>
      <c r="E66" s="786"/>
      <c r="F66" s="791"/>
      <c r="H66" s="787"/>
      <c r="I66" s="786"/>
    </row>
    <row r="67" spans="2:9">
      <c r="B67" s="788" t="s">
        <v>503</v>
      </c>
      <c r="C67" s="789"/>
      <c r="D67" s="789">
        <f>SUM(D65:D66)</f>
        <v>0</v>
      </c>
      <c r="E67" s="789"/>
      <c r="F67" s="790"/>
      <c r="H67" s="789"/>
      <c r="I67" s="789"/>
    </row>
    <row r="68" spans="2:9" ht="15" thickBot="1">
      <c r="B68" s="792" t="s">
        <v>111</v>
      </c>
      <c r="C68" s="793">
        <f>+SUM(C62:C63)</f>
        <v>0</v>
      </c>
      <c r="D68" s="793">
        <f>+D64+D67</f>
        <v>0</v>
      </c>
      <c r="E68" s="793">
        <f>+SUM(E62:E63)</f>
        <v>0</v>
      </c>
      <c r="F68" s="794">
        <f>+F62+F63</f>
        <v>-4447989</v>
      </c>
      <c r="H68" s="795">
        <f>+SUM(H62:H63)</f>
        <v>0</v>
      </c>
      <c r="I68" s="796">
        <f>+SUM(I62:I63)</f>
        <v>4447989</v>
      </c>
    </row>
    <row r="69" spans="2:9">
      <c r="B69" s="7" t="s">
        <v>233</v>
      </c>
      <c r="C69" s="8" t="e">
        <f>+C68- [11]Result!D20</f>
        <v>#REF!</v>
      </c>
      <c r="D69" s="8" t="e">
        <f>+D68- [11]Result!E20</f>
        <v>#REF!</v>
      </c>
      <c r="E69" s="8" t="e">
        <f>+E68- [11]Result!F20</f>
        <v>#REF!</v>
      </c>
      <c r="F69" s="8" t="e">
        <f>+F68- [11]Result!G20</f>
        <v>#REF!</v>
      </c>
    </row>
    <row r="70" spans="2:9" ht="15" thickBot="1">
      <c r="F70" s="115"/>
    </row>
    <row r="71" spans="2:9" ht="26">
      <c r="B71" s="1122" t="s">
        <v>105</v>
      </c>
      <c r="C71" s="168">
        <f>+C60</f>
        <v>44651</v>
      </c>
      <c r="D71" s="168">
        <f>+D60</f>
        <v>44286</v>
      </c>
      <c r="E71" s="122" t="str">
        <f>+E60</f>
        <v>01-07-2021 30-09-2021</v>
      </c>
      <c r="F71" s="123" t="str">
        <f>+F60</f>
        <v>01-07-2020 30-09-2020</v>
      </c>
      <c r="H71" s="125">
        <f>+H60</f>
        <v>44377</v>
      </c>
      <c r="I71" s="123">
        <f>+I60</f>
        <v>44012</v>
      </c>
    </row>
    <row r="72" spans="2:9">
      <c r="B72" s="1123"/>
      <c r="C72" s="169" t="s">
        <v>72</v>
      </c>
      <c r="D72" s="169" t="s">
        <v>72</v>
      </c>
      <c r="E72" s="126" t="s">
        <v>72</v>
      </c>
      <c r="F72" s="127" t="s">
        <v>72</v>
      </c>
      <c r="H72" s="128" t="s">
        <v>72</v>
      </c>
      <c r="I72" s="129" t="s">
        <v>72</v>
      </c>
    </row>
    <row r="73" spans="2:9">
      <c r="B73" s="797" t="s">
        <v>45</v>
      </c>
      <c r="C73" s="798">
        <v>0</v>
      </c>
      <c r="D73" s="706"/>
      <c r="E73" s="786">
        <f>+C73-H73</f>
        <v>0</v>
      </c>
      <c r="F73" s="791">
        <f>+D73-I73</f>
        <v>-32884568</v>
      </c>
      <c r="H73" s="799">
        <v>0</v>
      </c>
      <c r="I73" s="791">
        <v>32884568</v>
      </c>
    </row>
    <row r="74" spans="2:9">
      <c r="B74" s="797" t="s">
        <v>48</v>
      </c>
      <c r="C74" s="798">
        <v>0</v>
      </c>
      <c r="D74" s="706"/>
      <c r="E74" s="786">
        <f t="shared" ref="E74:F78" si="0">+C74-H74</f>
        <v>0</v>
      </c>
      <c r="F74" s="791">
        <f t="shared" si="0"/>
        <v>4773441</v>
      </c>
      <c r="H74" s="799">
        <v>0</v>
      </c>
      <c r="I74" s="791">
        <v>-4773441</v>
      </c>
    </row>
    <row r="75" spans="2:9">
      <c r="B75" s="797" t="s">
        <v>50</v>
      </c>
      <c r="C75" s="798">
        <v>0</v>
      </c>
      <c r="D75" s="706"/>
      <c r="E75" s="786">
        <f t="shared" si="0"/>
        <v>0</v>
      </c>
      <c r="F75" s="791">
        <f t="shared" si="0"/>
        <v>5104389</v>
      </c>
      <c r="H75" s="799">
        <v>0</v>
      </c>
      <c r="I75" s="791">
        <v>-5104389</v>
      </c>
    </row>
    <row r="76" spans="2:9">
      <c r="B76" s="797" t="s">
        <v>504</v>
      </c>
      <c r="C76" s="798">
        <v>0</v>
      </c>
      <c r="D76" s="706"/>
      <c r="E76" s="786">
        <f t="shared" si="0"/>
        <v>0</v>
      </c>
      <c r="F76" s="791">
        <f t="shared" si="0"/>
        <v>5916663</v>
      </c>
      <c r="H76" s="799">
        <v>0</v>
      </c>
      <c r="I76" s="791">
        <v>-5916663</v>
      </c>
    </row>
    <row r="77" spans="2:9">
      <c r="B77" s="797" t="s">
        <v>54</v>
      </c>
      <c r="C77" s="798">
        <v>0</v>
      </c>
      <c r="D77" s="706"/>
      <c r="E77" s="786">
        <f t="shared" si="0"/>
        <v>0</v>
      </c>
      <c r="F77" s="791">
        <f t="shared" si="0"/>
        <v>9193849</v>
      </c>
      <c r="H77" s="799">
        <v>0</v>
      </c>
      <c r="I77" s="791">
        <v>-9193849</v>
      </c>
    </row>
    <row r="78" spans="2:9">
      <c r="B78" s="797" t="s">
        <v>505</v>
      </c>
      <c r="C78" s="798">
        <v>0</v>
      </c>
      <c r="D78" s="706"/>
      <c r="E78" s="786">
        <f t="shared" si="0"/>
        <v>0</v>
      </c>
      <c r="F78" s="791">
        <f t="shared" si="0"/>
        <v>-572453</v>
      </c>
      <c r="H78" s="799">
        <v>0</v>
      </c>
      <c r="I78" s="791">
        <v>572453</v>
      </c>
    </row>
    <row r="79" spans="2:9">
      <c r="B79" s="800" t="s">
        <v>506</v>
      </c>
      <c r="C79" s="801">
        <f>+SUM(C73:C78)</f>
        <v>0</v>
      </c>
      <c r="D79" s="801">
        <f>+SUM(D73:D78)</f>
        <v>0</v>
      </c>
      <c r="E79" s="789">
        <f>+SUM(E73:E78)</f>
        <v>0</v>
      </c>
      <c r="F79" s="802">
        <f>+SUM(F73:F78)</f>
        <v>-8468679</v>
      </c>
      <c r="H79" s="788">
        <v>0</v>
      </c>
      <c r="I79" s="802">
        <f>+SUM(I73:I78)</f>
        <v>8468679</v>
      </c>
    </row>
    <row r="80" spans="2:9">
      <c r="B80" s="797" t="s">
        <v>59</v>
      </c>
      <c r="C80" s="798">
        <v>0</v>
      </c>
      <c r="D80" s="706"/>
      <c r="E80" s="786">
        <f t="shared" ref="E80:F83" si="1">+C80-H80</f>
        <v>0</v>
      </c>
      <c r="F80" s="791">
        <f t="shared" si="1"/>
        <v>-162213</v>
      </c>
      <c r="H80" s="799">
        <v>0</v>
      </c>
      <c r="I80" s="791">
        <v>162213</v>
      </c>
    </row>
    <row r="81" spans="2:9">
      <c r="B81" s="797" t="s">
        <v>483</v>
      </c>
      <c r="C81" s="798">
        <v>0</v>
      </c>
      <c r="D81" s="706"/>
      <c r="E81" s="786">
        <f t="shared" si="1"/>
        <v>0</v>
      </c>
      <c r="F81" s="791">
        <f t="shared" si="1"/>
        <v>1651121</v>
      </c>
      <c r="H81" s="799">
        <v>0</v>
      </c>
      <c r="I81" s="791">
        <v>-1651121</v>
      </c>
    </row>
    <row r="82" spans="2:9">
      <c r="B82" s="797" t="s">
        <v>65</v>
      </c>
      <c r="C82" s="798">
        <v>0</v>
      </c>
      <c r="D82" s="706"/>
      <c r="E82" s="786">
        <f t="shared" si="1"/>
        <v>0</v>
      </c>
      <c r="F82" s="791">
        <f t="shared" si="1"/>
        <v>0</v>
      </c>
      <c r="H82" s="799"/>
      <c r="I82" s="791">
        <v>0</v>
      </c>
    </row>
    <row r="83" spans="2:9">
      <c r="B83" s="797" t="s">
        <v>507</v>
      </c>
      <c r="C83" s="798">
        <v>0</v>
      </c>
      <c r="D83" s="706"/>
      <c r="E83" s="786">
        <f t="shared" si="1"/>
        <v>0</v>
      </c>
      <c r="F83" s="791">
        <f t="shared" si="1"/>
        <v>1077956</v>
      </c>
      <c r="H83" s="799">
        <v>0</v>
      </c>
      <c r="I83" s="791">
        <v>-1077956</v>
      </c>
    </row>
    <row r="84" spans="2:9">
      <c r="B84" s="803" t="s">
        <v>508</v>
      </c>
      <c r="C84" s="801">
        <f>+SUM(C79:C83)</f>
        <v>0</v>
      </c>
      <c r="D84" s="801">
        <f>+SUM(D79:D83)</f>
        <v>0</v>
      </c>
      <c r="E84" s="789">
        <f>+SUM(E79:E83)</f>
        <v>0</v>
      </c>
      <c r="F84" s="804">
        <f>+SUM(F79:F83)</f>
        <v>-5901815</v>
      </c>
      <c r="H84" s="805">
        <v>0</v>
      </c>
      <c r="I84" s="804">
        <f>+SUM(I79:I83)</f>
        <v>5901815</v>
      </c>
    </row>
    <row r="85" spans="2:9">
      <c r="B85" s="797" t="s">
        <v>500</v>
      </c>
      <c r="C85" s="798">
        <v>0</v>
      </c>
      <c r="D85" s="706"/>
      <c r="E85" s="786">
        <f>+C85-H85</f>
        <v>0</v>
      </c>
      <c r="F85" s="791">
        <f>+D85-I85</f>
        <v>1453826</v>
      </c>
      <c r="H85" s="799">
        <v>0</v>
      </c>
      <c r="I85" s="791">
        <v>-1453826</v>
      </c>
    </row>
    <row r="86" spans="2:9" ht="15" thickBot="1">
      <c r="B86" s="806" t="s">
        <v>111</v>
      </c>
      <c r="C86" s="807">
        <f>+C84+C85</f>
        <v>0</v>
      </c>
      <c r="D86" s="807">
        <f>+D84+D85</f>
        <v>0</v>
      </c>
      <c r="E86" s="784">
        <f>+E84+E85</f>
        <v>0</v>
      </c>
      <c r="F86" s="794">
        <f>+SUM(F84:F85)</f>
        <v>-4447989</v>
      </c>
      <c r="H86" s="796">
        <v>0</v>
      </c>
      <c r="I86" s="794">
        <v>1359138</v>
      </c>
    </row>
    <row r="87" spans="2:9" hidden="1">
      <c r="B87" s="170" t="s">
        <v>509</v>
      </c>
      <c r="C87" s="171"/>
      <c r="D87" s="172"/>
      <c r="E87" s="130"/>
      <c r="F87" s="130"/>
    </row>
    <row r="88" spans="2:9" hidden="1">
      <c r="B88" s="808" t="s">
        <v>510</v>
      </c>
      <c r="C88" s="809"/>
      <c r="D88" s="704"/>
      <c r="E88" s="810"/>
      <c r="F88" s="810"/>
    </row>
    <row r="89" spans="2:9" hidden="1">
      <c r="B89" s="797" t="s">
        <v>511</v>
      </c>
      <c r="C89" s="798"/>
      <c r="D89" s="706"/>
      <c r="E89" s="786"/>
      <c r="F89" s="786"/>
    </row>
    <row r="90" spans="2:9" hidden="1">
      <c r="B90" s="811" t="s">
        <v>512</v>
      </c>
      <c r="C90" s="812"/>
      <c r="D90" s="813"/>
      <c r="E90" s="814"/>
      <c r="F90" s="814"/>
    </row>
    <row r="91" spans="2:9" ht="15" hidden="1" thickBot="1">
      <c r="B91" s="9"/>
      <c r="C91" s="173"/>
      <c r="D91" s="174"/>
      <c r="E91" s="132"/>
      <c r="F91" s="132"/>
    </row>
    <row r="92" spans="2:9" ht="15" thickBot="1">
      <c r="B92" s="175" t="s">
        <v>513</v>
      </c>
      <c r="C92" s="176">
        <v>0</v>
      </c>
      <c r="D92" s="177"/>
      <c r="E92" s="133">
        <f>+C92-H92</f>
        <v>0</v>
      </c>
      <c r="F92" s="134">
        <f>+D92-I92</f>
        <v>-1827527</v>
      </c>
      <c r="H92" s="135">
        <v>0</v>
      </c>
      <c r="I92" s="134">
        <v>1827527</v>
      </c>
    </row>
    <row r="93" spans="2:9">
      <c r="B93" s="136"/>
      <c r="C93" s="131"/>
      <c r="D93" s="132"/>
      <c r="E93" s="132"/>
      <c r="F93" s="132"/>
    </row>
    <row r="94" spans="2:9" ht="15" thickBot="1"/>
    <row r="95" spans="2:9">
      <c r="B95" s="1124" t="s">
        <v>514</v>
      </c>
      <c r="C95" s="1">
        <f>+C71</f>
        <v>44651</v>
      </c>
      <c r="D95" s="1">
        <f>+D71</f>
        <v>44286</v>
      </c>
    </row>
    <row r="96" spans="2:9">
      <c r="B96" s="1125"/>
      <c r="C96" s="113" t="s">
        <v>72</v>
      </c>
      <c r="D96" s="137" t="s">
        <v>72</v>
      </c>
    </row>
    <row r="97" spans="2:4">
      <c r="B97" s="815" t="s">
        <v>128</v>
      </c>
      <c r="C97" s="816">
        <v>0</v>
      </c>
      <c r="D97" s="817"/>
    </row>
    <row r="98" spans="2:4" ht="26" hidden="1">
      <c r="B98" s="815" t="s">
        <v>129</v>
      </c>
      <c r="C98" s="816"/>
      <c r="D98" s="817"/>
    </row>
    <row r="99" spans="2:4" hidden="1">
      <c r="B99" s="815" t="s">
        <v>130</v>
      </c>
      <c r="C99" s="816"/>
      <c r="D99" s="817"/>
    </row>
    <row r="100" spans="2:4" ht="26">
      <c r="B100" s="815" t="s">
        <v>131</v>
      </c>
      <c r="C100" s="816">
        <v>0</v>
      </c>
      <c r="D100" s="817"/>
    </row>
    <row r="101" spans="2:4" hidden="1">
      <c r="B101" s="815" t="s">
        <v>132</v>
      </c>
      <c r="C101" s="816"/>
      <c r="D101" s="817"/>
    </row>
    <row r="102" spans="2:4">
      <c r="B102" s="818" t="s">
        <v>133</v>
      </c>
      <c r="C102" s="819">
        <f>+SUM(C97:C100)</f>
        <v>0</v>
      </c>
      <c r="D102" s="820">
        <f>+SUM(D97:D101)</f>
        <v>0</v>
      </c>
    </row>
    <row r="103" spans="2:4">
      <c r="B103" s="815" t="s">
        <v>134</v>
      </c>
      <c r="C103" s="816">
        <v>0</v>
      </c>
      <c r="D103" s="817"/>
    </row>
    <row r="104" spans="2:4" hidden="1">
      <c r="B104" s="815" t="s">
        <v>135</v>
      </c>
      <c r="C104" s="816"/>
      <c r="D104" s="817"/>
    </row>
    <row r="105" spans="2:4">
      <c r="B105" s="815" t="s">
        <v>136</v>
      </c>
      <c r="C105" s="816">
        <v>0</v>
      </c>
      <c r="D105" s="817"/>
    </row>
    <row r="106" spans="2:4" ht="26" hidden="1">
      <c r="B106" s="815" t="s">
        <v>137</v>
      </c>
      <c r="C106" s="816">
        <v>0</v>
      </c>
      <c r="D106" s="817"/>
    </row>
    <row r="107" spans="2:4">
      <c r="B107" s="815" t="s">
        <v>138</v>
      </c>
      <c r="C107" s="816">
        <v>0</v>
      </c>
      <c r="D107" s="817"/>
    </row>
    <row r="108" spans="2:4">
      <c r="B108" s="818" t="s">
        <v>139</v>
      </c>
      <c r="C108" s="819">
        <f>+SUM(C103:C107)</f>
        <v>0</v>
      </c>
      <c r="D108" s="820">
        <f>+SUM(D103:D107)</f>
        <v>0</v>
      </c>
    </row>
    <row r="109" spans="2:4" hidden="1">
      <c r="B109" s="815" t="s">
        <v>140</v>
      </c>
      <c r="C109" s="816"/>
      <c r="D109" s="817"/>
    </row>
    <row r="110" spans="2:4" hidden="1">
      <c r="B110" s="815" t="s">
        <v>141</v>
      </c>
      <c r="C110" s="816"/>
      <c r="D110" s="817"/>
    </row>
    <row r="111" spans="2:4" hidden="1">
      <c r="B111" s="815" t="s">
        <v>142</v>
      </c>
      <c r="C111" s="816"/>
      <c r="D111" s="817"/>
    </row>
    <row r="112" spans="2:4" hidden="1">
      <c r="B112" s="815" t="s">
        <v>143</v>
      </c>
      <c r="C112" s="816"/>
      <c r="D112" s="817"/>
    </row>
    <row r="113" spans="2:4">
      <c r="B113" s="815" t="s">
        <v>144</v>
      </c>
      <c r="C113" s="816">
        <v>0</v>
      </c>
      <c r="D113" s="817"/>
    </row>
    <row r="114" spans="2:4" hidden="1">
      <c r="B114" s="815" t="s">
        <v>145</v>
      </c>
      <c r="C114" s="816"/>
      <c r="D114" s="817"/>
    </row>
    <row r="115" spans="2:4">
      <c r="B115" s="818" t="s">
        <v>146</v>
      </c>
      <c r="C115" s="819">
        <v>0</v>
      </c>
      <c r="D115" s="820">
        <f>+SUM(D109:D114)</f>
        <v>0</v>
      </c>
    </row>
    <row r="116" spans="2:4">
      <c r="B116" s="821" t="s">
        <v>147</v>
      </c>
      <c r="C116" s="822">
        <f>+SUM(C97:C107)</f>
        <v>0</v>
      </c>
      <c r="D116" s="823">
        <f>+D102+D108+D115</f>
        <v>0</v>
      </c>
    </row>
    <row r="117" spans="2:4" hidden="1">
      <c r="B117" s="815" t="s">
        <v>148</v>
      </c>
      <c r="C117" s="816"/>
      <c r="D117" s="824"/>
    </row>
    <row r="118" spans="2:4" hidden="1">
      <c r="B118" s="815" t="s">
        <v>149</v>
      </c>
      <c r="C118" s="816"/>
      <c r="D118" s="824"/>
    </row>
    <row r="119" spans="2:4" hidden="1">
      <c r="B119" s="815" t="s">
        <v>150</v>
      </c>
      <c r="C119" s="816"/>
      <c r="D119" s="824"/>
    </row>
    <row r="120" spans="2:4" hidden="1">
      <c r="B120" s="815" t="s">
        <v>151</v>
      </c>
      <c r="C120" s="816"/>
      <c r="D120" s="824"/>
    </row>
    <row r="121" spans="2:4" hidden="1">
      <c r="B121" s="815" t="s">
        <v>152</v>
      </c>
      <c r="C121" s="816"/>
      <c r="D121" s="824"/>
    </row>
    <row r="122" spans="2:4" hidden="1">
      <c r="B122" s="815" t="s">
        <v>153</v>
      </c>
      <c r="C122" s="816"/>
      <c r="D122" s="824"/>
    </row>
    <row r="123" spans="2:4" hidden="1">
      <c r="B123" s="815" t="s">
        <v>154</v>
      </c>
      <c r="C123" s="816"/>
      <c r="D123" s="824"/>
    </row>
    <row r="124" spans="2:4" hidden="1">
      <c r="B124" s="815" t="s">
        <v>155</v>
      </c>
      <c r="C124" s="816"/>
      <c r="D124" s="824"/>
    </row>
    <row r="125" spans="2:4" hidden="1">
      <c r="B125" s="815" t="s">
        <v>515</v>
      </c>
      <c r="C125" s="816"/>
      <c r="D125" s="824"/>
    </row>
    <row r="126" spans="2:4">
      <c r="B126" s="815" t="s">
        <v>156</v>
      </c>
      <c r="C126" s="816">
        <v>0</v>
      </c>
      <c r="D126" s="824"/>
    </row>
    <row r="127" spans="2:4" hidden="1">
      <c r="B127" s="815" t="s">
        <v>157</v>
      </c>
      <c r="C127" s="816"/>
      <c r="D127" s="824"/>
    </row>
    <row r="128" spans="2:4" hidden="1">
      <c r="B128" s="815" t="s">
        <v>158</v>
      </c>
      <c r="C128" s="816"/>
      <c r="D128" s="824"/>
    </row>
    <row r="129" spans="2:4" hidden="1">
      <c r="B129" s="815" t="s">
        <v>159</v>
      </c>
      <c r="C129" s="816"/>
      <c r="D129" s="824"/>
    </row>
    <row r="130" spans="2:4" hidden="1">
      <c r="B130" s="815" t="s">
        <v>160</v>
      </c>
      <c r="C130" s="816"/>
      <c r="D130" s="824"/>
    </row>
    <row r="131" spans="2:4" hidden="1">
      <c r="B131" s="815" t="s">
        <v>161</v>
      </c>
      <c r="C131" s="816"/>
      <c r="D131" s="824"/>
    </row>
    <row r="132" spans="2:4" hidden="1">
      <c r="B132" s="815" t="s">
        <v>162</v>
      </c>
      <c r="C132" s="816"/>
      <c r="D132" s="824"/>
    </row>
    <row r="133" spans="2:4" hidden="1">
      <c r="B133" s="815" t="s">
        <v>163</v>
      </c>
      <c r="C133" s="816"/>
      <c r="D133" s="824"/>
    </row>
    <row r="134" spans="2:4" hidden="1">
      <c r="B134" s="815" t="s">
        <v>164</v>
      </c>
      <c r="C134" s="816"/>
      <c r="D134" s="824"/>
    </row>
    <row r="135" spans="2:4" hidden="1">
      <c r="B135" s="815" t="s">
        <v>165</v>
      </c>
      <c r="C135" s="816"/>
      <c r="D135" s="824"/>
    </row>
    <row r="136" spans="2:4" hidden="1">
      <c r="B136" s="815" t="s">
        <v>166</v>
      </c>
      <c r="C136" s="816"/>
      <c r="D136" s="824"/>
    </row>
    <row r="137" spans="2:4" hidden="1">
      <c r="B137" s="815" t="s">
        <v>141</v>
      </c>
      <c r="C137" s="816"/>
      <c r="D137" s="824"/>
    </row>
    <row r="138" spans="2:4" hidden="1">
      <c r="B138" s="815" t="s">
        <v>143</v>
      </c>
      <c r="C138" s="816"/>
      <c r="D138" s="824"/>
    </row>
    <row r="139" spans="2:4" hidden="1">
      <c r="B139" s="815" t="s">
        <v>167</v>
      </c>
      <c r="C139" s="816"/>
      <c r="D139" s="824"/>
    </row>
    <row r="140" spans="2:4" hidden="1">
      <c r="B140" s="815" t="s">
        <v>145</v>
      </c>
      <c r="C140" s="816"/>
      <c r="D140" s="824"/>
    </row>
    <row r="141" spans="2:4">
      <c r="B141" s="821" t="s">
        <v>168</v>
      </c>
      <c r="C141" s="822">
        <f>+SUM(C126)</f>
        <v>0</v>
      </c>
      <c r="D141" s="823">
        <f>+SUM(D126)</f>
        <v>0</v>
      </c>
    </row>
    <row r="142" spans="2:4" hidden="1">
      <c r="B142" s="815" t="s">
        <v>169</v>
      </c>
      <c r="C142" s="816"/>
      <c r="D142" s="824"/>
    </row>
    <row r="143" spans="2:4" hidden="1">
      <c r="B143" s="815" t="s">
        <v>170</v>
      </c>
      <c r="C143" s="816"/>
      <c r="D143" s="824"/>
    </row>
    <row r="144" spans="2:4" hidden="1">
      <c r="B144" s="815" t="s">
        <v>171</v>
      </c>
      <c r="C144" s="816"/>
      <c r="D144" s="824"/>
    </row>
    <row r="145" spans="2:4" hidden="1">
      <c r="B145" s="815" t="s">
        <v>172</v>
      </c>
      <c r="C145" s="816"/>
      <c r="D145" s="824"/>
    </row>
    <row r="146" spans="2:4">
      <c r="B146" s="815" t="s">
        <v>173</v>
      </c>
      <c r="C146" s="816">
        <v>0</v>
      </c>
      <c r="D146" s="824"/>
    </row>
    <row r="147" spans="2:4">
      <c r="B147" s="815" t="s">
        <v>174</v>
      </c>
      <c r="C147" s="816">
        <v>0</v>
      </c>
      <c r="D147" s="824"/>
    </row>
    <row r="148" spans="2:4">
      <c r="B148" s="818" t="s">
        <v>175</v>
      </c>
      <c r="C148" s="825">
        <f>+SUM(C142:C147)</f>
        <v>0</v>
      </c>
      <c r="D148" s="826">
        <f>+SUM(D142:D147)</f>
        <v>0</v>
      </c>
    </row>
    <row r="149" spans="2:4" hidden="1">
      <c r="B149" s="815" t="s">
        <v>176</v>
      </c>
      <c r="C149" s="816"/>
      <c r="D149" s="824"/>
    </row>
    <row r="150" spans="2:4">
      <c r="B150" s="815" t="s">
        <v>177</v>
      </c>
      <c r="C150" s="816">
        <v>0</v>
      </c>
      <c r="D150" s="824"/>
    </row>
    <row r="151" spans="2:4" hidden="1">
      <c r="B151" s="815" t="s">
        <v>178</v>
      </c>
      <c r="C151" s="816"/>
      <c r="D151" s="824"/>
    </row>
    <row r="152" spans="2:4" hidden="1">
      <c r="B152" s="815" t="s">
        <v>179</v>
      </c>
      <c r="C152" s="816"/>
      <c r="D152" s="824"/>
    </row>
    <row r="153" spans="2:4" hidden="1">
      <c r="B153" s="815" t="s">
        <v>161</v>
      </c>
      <c r="C153" s="816"/>
      <c r="D153" s="824"/>
    </row>
    <row r="154" spans="2:4" hidden="1">
      <c r="B154" s="815" t="s">
        <v>140</v>
      </c>
      <c r="C154" s="816"/>
      <c r="D154" s="824"/>
    </row>
    <row r="155" spans="2:4" hidden="1">
      <c r="B155" s="815" t="s">
        <v>142</v>
      </c>
      <c r="C155" s="816"/>
      <c r="D155" s="824"/>
    </row>
    <row r="156" spans="2:4" hidden="1">
      <c r="B156" s="815" t="s">
        <v>167</v>
      </c>
      <c r="C156" s="816"/>
      <c r="D156" s="824"/>
    </row>
    <row r="157" spans="2:4" hidden="1">
      <c r="B157" s="815" t="s">
        <v>145</v>
      </c>
      <c r="C157" s="816"/>
      <c r="D157" s="824"/>
    </row>
    <row r="158" spans="2:4">
      <c r="B158" s="821" t="s">
        <v>180</v>
      </c>
      <c r="C158" s="822">
        <f>+SUM(C148:C150)</f>
        <v>0</v>
      </c>
      <c r="D158" s="823">
        <f>+SUM(D148:D150)</f>
        <v>0</v>
      </c>
    </row>
    <row r="159" spans="2:4" ht="26.5" thickBot="1">
      <c r="B159" s="827" t="s">
        <v>182</v>
      </c>
      <c r="C159" s="828"/>
      <c r="D159" s="829"/>
    </row>
    <row r="160" spans="2:4">
      <c r="B160" s="830" t="s">
        <v>183</v>
      </c>
      <c r="C160" s="816"/>
      <c r="D160" s="824"/>
    </row>
    <row r="161" spans="2:4">
      <c r="B161" s="815" t="s">
        <v>183</v>
      </c>
      <c r="C161" s="816"/>
      <c r="D161" s="824"/>
    </row>
    <row r="162" spans="2:4">
      <c r="B162" s="821" t="s">
        <v>184</v>
      </c>
      <c r="C162" s="822">
        <f>+C116+C141+C158</f>
        <v>0</v>
      </c>
      <c r="D162" s="823">
        <f>+D116+D141+D158</f>
        <v>0</v>
      </c>
    </row>
    <row r="163" spans="2:4">
      <c r="B163" s="815" t="s">
        <v>185</v>
      </c>
      <c r="C163" s="816">
        <v>0</v>
      </c>
      <c r="D163" s="824"/>
    </row>
    <row r="164" spans="2:4" ht="15" thickBot="1">
      <c r="B164" s="831" t="s">
        <v>186</v>
      </c>
      <c r="C164" s="832">
        <f>+C162+C163</f>
        <v>0</v>
      </c>
      <c r="D164" s="833">
        <f>+D162+D163</f>
        <v>0</v>
      </c>
    </row>
  </sheetData>
  <mergeCells count="5">
    <mergeCell ref="B2:B3"/>
    <mergeCell ref="B26:B27"/>
    <mergeCell ref="B60:B61"/>
    <mergeCell ref="B71:B72"/>
    <mergeCell ref="B95:B96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57">
    <tabColor theme="9" tint="-0.249977111117893"/>
  </sheetPr>
  <dimension ref="A1:G100"/>
  <sheetViews>
    <sheetView showGridLines="0" topLeftCell="C69" zoomScaleNormal="100" workbookViewId="0">
      <selection activeCell="C58" sqref="C58:D58"/>
    </sheetView>
  </sheetViews>
  <sheetFormatPr baseColWidth="10" defaultColWidth="0" defaultRowHeight="12" zeroHeight="1"/>
  <cols>
    <col min="1" max="1" width="9.54296875" style="9" customWidth="1"/>
    <col min="2" max="2" width="68.453125" style="9" customWidth="1"/>
    <col min="3" max="6" width="15" style="9" customWidth="1"/>
    <col min="7" max="7" width="11.54296875" style="9" customWidth="1"/>
    <col min="8" max="16384" width="11.54296875" style="9" hidden="1"/>
  </cols>
  <sheetData>
    <row r="1" spans="2:6"/>
    <row r="2" spans="2:6"/>
    <row r="3" spans="2:6" ht="15" customHeight="1">
      <c r="B3" s="1130" t="s">
        <v>840</v>
      </c>
      <c r="C3" s="1127">
        <v>45565</v>
      </c>
      <c r="D3" s="1128"/>
      <c r="E3" s="1129">
        <v>45199</v>
      </c>
      <c r="F3" s="1129"/>
    </row>
    <row r="4" spans="2:6">
      <c r="B4" s="1131"/>
      <c r="C4" s="834" t="s">
        <v>516</v>
      </c>
      <c r="D4" s="834" t="s">
        <v>784</v>
      </c>
      <c r="E4" s="834" t="s">
        <v>516</v>
      </c>
      <c r="F4" s="834" t="s">
        <v>784</v>
      </c>
    </row>
    <row r="5" spans="2:6">
      <c r="B5" s="1132"/>
      <c r="C5" s="835" t="s">
        <v>72</v>
      </c>
      <c r="D5" s="834" t="s">
        <v>72</v>
      </c>
      <c r="E5" s="834" t="s">
        <v>72</v>
      </c>
      <c r="F5" s="834" t="s">
        <v>72</v>
      </c>
    </row>
    <row r="6" spans="2:6" ht="11.5" customHeight="1">
      <c r="B6" s="366" t="s">
        <v>697</v>
      </c>
      <c r="C6" s="837">
        <v>453022525</v>
      </c>
      <c r="D6" s="837">
        <v>30019679</v>
      </c>
      <c r="E6" s="837">
        <v>447420641</v>
      </c>
      <c r="F6" s="837">
        <v>27814878</v>
      </c>
    </row>
    <row r="7" spans="2:6">
      <c r="B7" s="366" t="s">
        <v>841</v>
      </c>
      <c r="C7" s="328">
        <v>1135131</v>
      </c>
      <c r="D7" s="329">
        <v>9839174</v>
      </c>
      <c r="E7" s="329">
        <v>1149724</v>
      </c>
      <c r="F7" s="329">
        <v>8441921</v>
      </c>
    </row>
    <row r="8" spans="2:6" ht="24">
      <c r="B8" s="838" t="s">
        <v>517</v>
      </c>
      <c r="C8" s="839">
        <v>454157656</v>
      </c>
      <c r="D8" s="839">
        <v>39858853</v>
      </c>
      <c r="E8" s="839">
        <v>448570365</v>
      </c>
      <c r="F8" s="839">
        <v>36256799</v>
      </c>
    </row>
    <row r="9" spans="2:6">
      <c r="B9" s="366" t="s">
        <v>48</v>
      </c>
      <c r="C9" s="886">
        <v>-51671381</v>
      </c>
      <c r="D9" s="886">
        <v>-10567213</v>
      </c>
      <c r="E9" s="886">
        <v>-59642176</v>
      </c>
      <c r="F9" s="886">
        <v>-9728485</v>
      </c>
    </row>
    <row r="10" spans="2:6">
      <c r="B10" s="366" t="s">
        <v>50</v>
      </c>
      <c r="C10" s="642">
        <v>-49606237</v>
      </c>
      <c r="D10" s="642">
        <v>-11057422</v>
      </c>
      <c r="E10" s="642">
        <v>-45984809</v>
      </c>
      <c r="F10" s="642">
        <v>-9651680</v>
      </c>
    </row>
    <row r="11" spans="2:6">
      <c r="B11" s="366" t="s">
        <v>518</v>
      </c>
      <c r="C11" s="642">
        <v>-118692601</v>
      </c>
      <c r="D11" s="642">
        <v>-10836671</v>
      </c>
      <c r="E11" s="642">
        <v>-104895601</v>
      </c>
      <c r="F11" s="642">
        <v>-10397837</v>
      </c>
    </row>
    <row r="12" spans="2:6">
      <c r="B12" s="366" t="s">
        <v>519</v>
      </c>
      <c r="C12" s="642">
        <v>-58984360</v>
      </c>
      <c r="D12" s="642">
        <v>-1814289</v>
      </c>
      <c r="E12" s="642">
        <v>-54836791</v>
      </c>
      <c r="F12" s="642">
        <v>-1731402</v>
      </c>
    </row>
    <row r="13" spans="2:6">
      <c r="B13" s="366" t="s">
        <v>785</v>
      </c>
      <c r="C13" s="642">
        <v>1587533</v>
      </c>
      <c r="D13" s="642">
        <v>649560</v>
      </c>
      <c r="E13" s="642">
        <v>-1539315</v>
      </c>
      <c r="F13" s="642">
        <v>-234809</v>
      </c>
    </row>
    <row r="14" spans="2:6">
      <c r="B14" s="366" t="s">
        <v>59</v>
      </c>
      <c r="C14" s="642">
        <v>7627301</v>
      </c>
      <c r="D14" s="642">
        <v>171112</v>
      </c>
      <c r="E14" s="642">
        <v>12642822</v>
      </c>
      <c r="F14" s="642">
        <v>255801</v>
      </c>
    </row>
    <row r="15" spans="2:6">
      <c r="B15" s="366" t="s">
        <v>108</v>
      </c>
      <c r="C15" s="642">
        <v>-37099988</v>
      </c>
      <c r="D15" s="642">
        <v>-326377</v>
      </c>
      <c r="E15" s="642">
        <v>-35979653</v>
      </c>
      <c r="F15" s="642">
        <v>-700752</v>
      </c>
    </row>
    <row r="16" spans="2:6" ht="12" customHeight="1">
      <c r="B16" s="366" t="s">
        <v>842</v>
      </c>
      <c r="C16" s="642">
        <v>-6537404</v>
      </c>
      <c r="D16" s="642">
        <v>-13387</v>
      </c>
      <c r="E16" s="642">
        <v>-10878746</v>
      </c>
      <c r="F16" s="642">
        <v>61835</v>
      </c>
    </row>
    <row r="17" spans="2:6">
      <c r="B17" s="366" t="s">
        <v>520</v>
      </c>
      <c r="C17" s="637">
        <v>-31153550</v>
      </c>
      <c r="D17" s="637">
        <v>41349</v>
      </c>
      <c r="E17" s="637">
        <v>-29885094</v>
      </c>
      <c r="F17" s="637">
        <v>-1360</v>
      </c>
    </row>
    <row r="18" spans="2:6">
      <c r="B18" s="838" t="s">
        <v>508</v>
      </c>
      <c r="C18" s="839">
        <v>109626969</v>
      </c>
      <c r="D18" s="839">
        <v>6105515</v>
      </c>
      <c r="E18" s="839">
        <v>117571002</v>
      </c>
      <c r="F18" s="839">
        <v>4128110</v>
      </c>
    </row>
    <row r="19" spans="2:6">
      <c r="B19" s="840" t="s">
        <v>110</v>
      </c>
      <c r="C19" s="841">
        <v>-22937804</v>
      </c>
      <c r="D19" s="841">
        <v>-1391121</v>
      </c>
      <c r="E19" s="841">
        <v>-24224075</v>
      </c>
      <c r="F19" s="841">
        <v>-991412</v>
      </c>
    </row>
    <row r="20" spans="2:6">
      <c r="B20" s="838" t="s">
        <v>521</v>
      </c>
      <c r="C20" s="839">
        <v>86689165</v>
      </c>
      <c r="D20" s="839">
        <v>4714394</v>
      </c>
      <c r="E20" s="839">
        <v>93346927</v>
      </c>
      <c r="F20" s="839">
        <v>3136698</v>
      </c>
    </row>
    <row r="21" spans="2:6">
      <c r="B21" s="838" t="s">
        <v>786</v>
      </c>
      <c r="C21" s="839">
        <v>86687722</v>
      </c>
      <c r="D21" s="839">
        <v>4714394</v>
      </c>
      <c r="E21" s="839">
        <v>93345678</v>
      </c>
      <c r="F21" s="839">
        <v>3136698</v>
      </c>
    </row>
    <row r="22" spans="2:6">
      <c r="B22" s="840" t="s">
        <v>787</v>
      </c>
      <c r="C22" s="841">
        <v>1443</v>
      </c>
      <c r="D22" s="841">
        <v>0</v>
      </c>
      <c r="E22" s="841">
        <v>1249</v>
      </c>
      <c r="F22" s="841">
        <v>0</v>
      </c>
    </row>
    <row r="23" spans="2:6">
      <c r="B23" s="66"/>
    </row>
    <row r="24" spans="2:6" s="11" customFormat="1">
      <c r="B24" s="67"/>
      <c r="C24" s="79"/>
      <c r="D24" s="79"/>
      <c r="E24" s="79"/>
      <c r="F24" s="79"/>
    </row>
    <row r="25" spans="2:6" s="11" customFormat="1">
      <c r="B25" s="67"/>
      <c r="C25" s="79"/>
      <c r="D25" s="79"/>
      <c r="E25" s="79"/>
      <c r="F25" s="79"/>
    </row>
    <row r="26" spans="2:6">
      <c r="B26" s="66"/>
    </row>
    <row r="27" spans="2:6"/>
    <row r="28" spans="2:6" ht="15" customHeight="1">
      <c r="B28" s="1130" t="s">
        <v>522</v>
      </c>
      <c r="C28" s="1127">
        <v>45565</v>
      </c>
      <c r="D28" s="1128"/>
      <c r="E28" s="1129">
        <v>45291</v>
      </c>
      <c r="F28" s="1129"/>
    </row>
    <row r="29" spans="2:6">
      <c r="B29" s="1131"/>
      <c r="C29" s="834" t="s">
        <v>516</v>
      </c>
      <c r="D29" s="834" t="s">
        <v>784</v>
      </c>
      <c r="E29" s="834" t="s">
        <v>516</v>
      </c>
      <c r="F29" s="834" t="s">
        <v>784</v>
      </c>
    </row>
    <row r="30" spans="2:6">
      <c r="B30" s="1132"/>
      <c r="C30" s="835" t="s">
        <v>72</v>
      </c>
      <c r="D30" s="834" t="s">
        <v>72</v>
      </c>
      <c r="E30" s="835" t="s">
        <v>72</v>
      </c>
      <c r="F30" s="834" t="s">
        <v>72</v>
      </c>
    </row>
    <row r="31" spans="2:6">
      <c r="B31" s="836" t="s">
        <v>523</v>
      </c>
      <c r="C31" s="837">
        <v>204235475</v>
      </c>
      <c r="D31" s="837">
        <v>27456710</v>
      </c>
      <c r="E31" s="837">
        <v>265846421</v>
      </c>
      <c r="F31" s="837">
        <v>28599831</v>
      </c>
    </row>
    <row r="32" spans="2:6">
      <c r="B32" s="365" t="s">
        <v>524</v>
      </c>
      <c r="C32" s="329">
        <v>2499057974</v>
      </c>
      <c r="D32" s="329">
        <v>22994799</v>
      </c>
      <c r="E32" s="329">
        <v>2126513947</v>
      </c>
      <c r="F32" s="329">
        <v>23067859</v>
      </c>
    </row>
    <row r="33" spans="2:6">
      <c r="B33" s="838" t="s">
        <v>525</v>
      </c>
      <c r="C33" s="839">
        <v>2703293449</v>
      </c>
      <c r="D33" s="839">
        <v>50451509</v>
      </c>
      <c r="E33" s="839">
        <v>2392360368</v>
      </c>
      <c r="F33" s="839">
        <v>51667690</v>
      </c>
    </row>
    <row r="34" spans="2:6" ht="13.25" customHeight="1">
      <c r="B34" s="836" t="s">
        <v>526</v>
      </c>
      <c r="C34" s="842">
        <v>244227814</v>
      </c>
      <c r="D34" s="842">
        <v>14031583</v>
      </c>
      <c r="E34" s="842">
        <v>363472077</v>
      </c>
      <c r="F34" s="842">
        <v>18844378</v>
      </c>
    </row>
    <row r="35" spans="2:6">
      <c r="B35" s="365" t="s">
        <v>527</v>
      </c>
      <c r="C35" s="329">
        <v>1323691816</v>
      </c>
      <c r="D35" s="329">
        <v>1110260</v>
      </c>
      <c r="E35" s="329">
        <v>1174267381</v>
      </c>
      <c r="F35" s="329">
        <v>1304924</v>
      </c>
    </row>
    <row r="36" spans="2:6">
      <c r="B36" s="838" t="s">
        <v>528</v>
      </c>
      <c r="C36" s="839">
        <v>1567919630</v>
      </c>
      <c r="D36" s="839">
        <v>15141843</v>
      </c>
      <c r="E36" s="839">
        <v>1537739458</v>
      </c>
      <c r="F36" s="839">
        <v>20149302</v>
      </c>
    </row>
    <row r="37" spans="2:6">
      <c r="B37" s="836" t="s">
        <v>693</v>
      </c>
      <c r="C37" s="842">
        <v>1135340272</v>
      </c>
      <c r="D37" s="842">
        <v>35309666</v>
      </c>
      <c r="E37" s="842">
        <v>854589442</v>
      </c>
      <c r="F37" s="842">
        <v>31518388</v>
      </c>
    </row>
    <row r="38" spans="2:6" ht="13.25" customHeight="1">
      <c r="B38" s="365" t="s">
        <v>529</v>
      </c>
      <c r="C38" s="329">
        <v>33547</v>
      </c>
      <c r="D38" s="329">
        <v>0</v>
      </c>
      <c r="E38" s="329">
        <v>31468</v>
      </c>
      <c r="F38" s="329">
        <v>0</v>
      </c>
    </row>
    <row r="39" spans="2:6">
      <c r="B39" s="838" t="s">
        <v>530</v>
      </c>
      <c r="C39" s="839">
        <v>1135373819</v>
      </c>
      <c r="D39" s="839">
        <v>35309666</v>
      </c>
      <c r="E39" s="839">
        <v>854620910</v>
      </c>
      <c r="F39" s="839">
        <v>31518388</v>
      </c>
    </row>
    <row r="40" spans="2:6">
      <c r="B40" s="838" t="s">
        <v>531</v>
      </c>
      <c r="C40" s="839">
        <v>2703293449</v>
      </c>
      <c r="D40" s="839">
        <v>50451509</v>
      </c>
      <c r="E40" s="839">
        <v>2392360368</v>
      </c>
      <c r="F40" s="839">
        <v>51667690</v>
      </c>
    </row>
    <row r="41" spans="2:6">
      <c r="B41" s="66"/>
      <c r="C41" s="69"/>
      <c r="D41" s="69">
        <v>0</v>
      </c>
      <c r="E41" s="69"/>
      <c r="F41" s="69">
        <v>0</v>
      </c>
    </row>
    <row r="42" spans="2:6">
      <c r="B42" s="66"/>
      <c r="C42" s="70"/>
      <c r="D42" s="70"/>
      <c r="E42" s="70"/>
      <c r="F42" s="70"/>
    </row>
    <row r="43" spans="2:6" ht="15" customHeight="1">
      <c r="B43" s="1133" t="s">
        <v>532</v>
      </c>
      <c r="C43" s="1127">
        <v>45565</v>
      </c>
      <c r="D43" s="1128"/>
      <c r="E43" s="1129">
        <v>45199</v>
      </c>
      <c r="F43" s="1129"/>
    </row>
    <row r="44" spans="2:6">
      <c r="B44" s="1134"/>
      <c r="C44" s="834" t="s">
        <v>516</v>
      </c>
      <c r="D44" s="834" t="s">
        <v>784</v>
      </c>
      <c r="E44" s="834" t="s">
        <v>516</v>
      </c>
      <c r="F44" s="474" t="s">
        <v>784</v>
      </c>
    </row>
    <row r="45" spans="2:6">
      <c r="B45" s="1135"/>
      <c r="C45" s="834" t="s">
        <v>72</v>
      </c>
      <c r="D45" s="834" t="s">
        <v>72</v>
      </c>
      <c r="E45" s="835" t="s">
        <v>72</v>
      </c>
      <c r="F45" s="474" t="s">
        <v>72</v>
      </c>
    </row>
    <row r="46" spans="2:6">
      <c r="B46" s="475" t="s">
        <v>533</v>
      </c>
      <c r="C46" s="910">
        <v>201364008</v>
      </c>
      <c r="D46" s="910">
        <v>4403228</v>
      </c>
      <c r="E46" s="910">
        <v>167486973</v>
      </c>
      <c r="F46" s="476">
        <v>5115370</v>
      </c>
    </row>
    <row r="47" spans="2:6">
      <c r="B47" s="477" t="s">
        <v>534</v>
      </c>
      <c r="C47" s="330">
        <v>-139265224</v>
      </c>
      <c r="D47" s="330">
        <v>-1586985</v>
      </c>
      <c r="E47" s="330">
        <v>-98367216</v>
      </c>
      <c r="F47" s="478">
        <v>-1036306</v>
      </c>
    </row>
    <row r="48" spans="2:6">
      <c r="B48" s="479" t="s">
        <v>535</v>
      </c>
      <c r="C48" s="911">
        <v>-95746924</v>
      </c>
      <c r="D48" s="911">
        <v>-3449772</v>
      </c>
      <c r="E48" s="911">
        <v>-105381749</v>
      </c>
      <c r="F48" s="480">
        <v>-1032180</v>
      </c>
    </row>
    <row r="49" spans="2:6"/>
    <row r="50" spans="2:6"/>
    <row r="51" spans="2:6">
      <c r="B51" s="1126" t="s">
        <v>698</v>
      </c>
      <c r="C51" s="1005">
        <v>45565</v>
      </c>
      <c r="D51" s="1005">
        <v>45199</v>
      </c>
    </row>
    <row r="52" spans="2:6">
      <c r="B52" s="1126"/>
      <c r="C52" s="71" t="s">
        <v>72</v>
      </c>
      <c r="D52" s="71" t="s">
        <v>72</v>
      </c>
    </row>
    <row r="53" spans="2:6">
      <c r="B53" s="836" t="s">
        <v>788</v>
      </c>
      <c r="C53" s="837">
        <v>494016509</v>
      </c>
      <c r="D53" s="886">
        <v>484827164</v>
      </c>
      <c r="E53" s="20"/>
      <c r="F53" s="20"/>
    </row>
    <row r="54" spans="2:6">
      <c r="B54" s="365" t="s">
        <v>789</v>
      </c>
      <c r="C54" s="331">
        <v>-10974305</v>
      </c>
      <c r="D54" s="331">
        <v>-9591645</v>
      </c>
      <c r="E54" s="20"/>
      <c r="F54" s="20"/>
    </row>
    <row r="55" spans="2:6">
      <c r="B55" s="838" t="s">
        <v>695</v>
      </c>
      <c r="C55" s="843">
        <v>483042204</v>
      </c>
      <c r="D55" s="843">
        <v>475235519</v>
      </c>
      <c r="E55" s="20"/>
      <c r="F55" s="20"/>
    </row>
    <row r="56" spans="2:6">
      <c r="C56" s="73"/>
      <c r="D56" s="73"/>
      <c r="E56" s="20"/>
      <c r="F56" s="20"/>
    </row>
    <row r="57" spans="2:6">
      <c r="C57" s="73"/>
      <c r="E57" s="11"/>
      <c r="F57" s="11"/>
    </row>
    <row r="58" spans="2:6">
      <c r="B58" s="1126" t="s">
        <v>536</v>
      </c>
      <c r="C58" s="1005">
        <v>45565</v>
      </c>
      <c r="D58" s="1005">
        <v>45199</v>
      </c>
      <c r="E58" s="11"/>
      <c r="F58" s="11"/>
    </row>
    <row r="59" spans="2:6">
      <c r="B59" s="1126"/>
      <c r="C59" s="74" t="s">
        <v>72</v>
      </c>
      <c r="D59" s="74" t="s">
        <v>72</v>
      </c>
      <c r="E59" s="11"/>
      <c r="F59" s="11"/>
    </row>
    <row r="60" spans="2:6" ht="11.5" customHeight="1">
      <c r="B60" s="836" t="s">
        <v>537</v>
      </c>
      <c r="C60" s="837">
        <v>91402116</v>
      </c>
      <c r="D60" s="837">
        <v>96482376</v>
      </c>
      <c r="E60" s="11"/>
      <c r="F60" s="11"/>
    </row>
    <row r="61" spans="2:6">
      <c r="B61" s="365" t="s">
        <v>538</v>
      </c>
      <c r="C61" s="329">
        <v>1443</v>
      </c>
      <c r="D61" s="329">
        <v>1249</v>
      </c>
      <c r="E61" s="11"/>
      <c r="F61" s="11"/>
    </row>
    <row r="62" spans="2:6">
      <c r="B62" s="838" t="s">
        <v>539</v>
      </c>
      <c r="C62" s="843">
        <v>91403559</v>
      </c>
      <c r="D62" s="843">
        <v>96483625</v>
      </c>
      <c r="E62" s="20"/>
      <c r="F62" s="20"/>
    </row>
    <row r="63" spans="2:6"/>
    <row r="64" spans="2:6"/>
    <row r="65" spans="2:6">
      <c r="B65" s="1126" t="s">
        <v>540</v>
      </c>
      <c r="C65" s="1005">
        <v>45565</v>
      </c>
      <c r="D65" s="1005">
        <v>45291</v>
      </c>
    </row>
    <row r="66" spans="2:6">
      <c r="B66" s="1126"/>
      <c r="C66" s="75" t="s">
        <v>72</v>
      </c>
      <c r="D66" s="75" t="s">
        <v>72</v>
      </c>
    </row>
    <row r="67" spans="2:6">
      <c r="B67" s="844" t="s">
        <v>791</v>
      </c>
      <c r="C67" s="845"/>
      <c r="D67" s="845"/>
    </row>
    <row r="68" spans="2:6">
      <c r="B68" s="366" t="s">
        <v>790</v>
      </c>
      <c r="C68" s="330">
        <v>2753744958</v>
      </c>
      <c r="D68" s="330">
        <v>2444028058</v>
      </c>
      <c r="E68" s="77"/>
      <c r="F68" s="77"/>
    </row>
    <row r="69" spans="2:6">
      <c r="B69" s="365" t="s">
        <v>541</v>
      </c>
      <c r="C69" s="331">
        <v>-8205472</v>
      </c>
      <c r="D69" s="331">
        <v>-20680329</v>
      </c>
    </row>
    <row r="70" spans="2:6">
      <c r="B70" s="838" t="s">
        <v>542</v>
      </c>
      <c r="C70" s="843">
        <v>2745539486</v>
      </c>
      <c r="D70" s="843">
        <v>2423347729</v>
      </c>
      <c r="E70" s="78"/>
      <c r="F70" s="78"/>
    </row>
    <row r="71" spans="2:6">
      <c r="B71" s="844" t="s">
        <v>543</v>
      </c>
      <c r="C71" s="846"/>
      <c r="D71" s="846"/>
      <c r="E71" s="77"/>
      <c r="F71" s="77"/>
    </row>
    <row r="72" spans="2:6">
      <c r="B72" s="366" t="s">
        <v>851</v>
      </c>
      <c r="C72" s="330">
        <v>1583061473</v>
      </c>
      <c r="D72" s="330">
        <v>1557888760</v>
      </c>
      <c r="E72" s="77"/>
      <c r="F72" s="77"/>
    </row>
    <row r="73" spans="2:6">
      <c r="B73" s="365" t="s">
        <v>541</v>
      </c>
      <c r="C73" s="333">
        <v>-8205472</v>
      </c>
      <c r="D73" s="333">
        <v>-20680329</v>
      </c>
      <c r="E73" s="72"/>
      <c r="F73" s="11"/>
    </row>
    <row r="74" spans="2:6">
      <c r="B74" s="838" t="s">
        <v>528</v>
      </c>
      <c r="C74" s="843">
        <v>1574856001</v>
      </c>
      <c r="D74" s="843">
        <v>1537208431</v>
      </c>
      <c r="E74" s="77"/>
      <c r="F74" s="77"/>
    </row>
    <row r="75" spans="2:6">
      <c r="B75" s="844" t="s">
        <v>791</v>
      </c>
      <c r="C75" s="847"/>
      <c r="D75" s="847"/>
      <c r="E75" s="77"/>
      <c r="F75" s="77"/>
    </row>
    <row r="76" spans="2:6">
      <c r="B76" s="366" t="s">
        <v>790</v>
      </c>
      <c r="C76" s="330">
        <v>1170649938</v>
      </c>
      <c r="D76" s="332">
        <v>886107830</v>
      </c>
      <c r="E76" s="12"/>
      <c r="F76" s="12"/>
    </row>
    <row r="77" spans="2:6">
      <c r="B77" s="838" t="s">
        <v>694</v>
      </c>
      <c r="C77" s="843">
        <v>1170649938</v>
      </c>
      <c r="D77" s="843">
        <v>886107830</v>
      </c>
      <c r="E77" s="76"/>
      <c r="F77" s="76"/>
    </row>
    <row r="78" spans="2:6">
      <c r="E78" s="26"/>
      <c r="F78" s="26"/>
    </row>
    <row r="79" spans="2:6"/>
    <row r="80" spans="2:6">
      <c r="B80" s="1126" t="s">
        <v>792</v>
      </c>
      <c r="C80" s="1005">
        <v>45565</v>
      </c>
      <c r="D80" s="1005">
        <v>45199</v>
      </c>
    </row>
    <row r="81" spans="2:6">
      <c r="B81" s="1126"/>
      <c r="C81" s="75" t="s">
        <v>72</v>
      </c>
      <c r="D81" s="75" t="s">
        <v>72</v>
      </c>
    </row>
    <row r="82" spans="2:6" ht="11.5" customHeight="1">
      <c r="B82" s="836" t="s">
        <v>793</v>
      </c>
      <c r="C82" s="886">
        <v>205767236</v>
      </c>
      <c r="D82" s="886">
        <v>172602343</v>
      </c>
    </row>
    <row r="83" spans="2:6">
      <c r="B83" s="365" t="s">
        <v>541</v>
      </c>
      <c r="C83" s="329">
        <v>-2528769</v>
      </c>
      <c r="D83" s="329">
        <v>0</v>
      </c>
    </row>
    <row r="84" spans="2:6">
      <c r="B84" s="838" t="s">
        <v>544</v>
      </c>
      <c r="C84" s="843">
        <v>203238467</v>
      </c>
      <c r="D84" s="843">
        <v>172602343</v>
      </c>
      <c r="E84" s="77"/>
      <c r="F84" s="77"/>
    </row>
    <row r="85" spans="2:6">
      <c r="B85" s="68"/>
      <c r="C85" s="78"/>
      <c r="D85" s="78"/>
      <c r="E85" s="77"/>
      <c r="F85" s="77"/>
    </row>
    <row r="86" spans="2:6">
      <c r="E86" s="77"/>
      <c r="F86" s="77"/>
    </row>
    <row r="87" spans="2:6">
      <c r="B87" s="1126" t="s">
        <v>794</v>
      </c>
      <c r="C87" s="1005">
        <v>45565</v>
      </c>
      <c r="D87" s="1005">
        <v>45199</v>
      </c>
      <c r="E87" s="77"/>
      <c r="F87" s="77"/>
    </row>
    <row r="88" spans="2:6">
      <c r="B88" s="1126"/>
      <c r="C88" s="75" t="s">
        <v>72</v>
      </c>
      <c r="D88" s="75" t="s">
        <v>72</v>
      </c>
      <c r="E88" s="77"/>
      <c r="F88" s="77"/>
    </row>
    <row r="89" spans="2:6" ht="11.5" customHeight="1">
      <c r="B89" s="367" t="s">
        <v>795</v>
      </c>
      <c r="C89" s="837">
        <v>-140852209</v>
      </c>
      <c r="D89" s="837">
        <v>-99403522</v>
      </c>
      <c r="E89" s="77"/>
      <c r="F89" s="77"/>
    </row>
    <row r="90" spans="2:6">
      <c r="B90" s="365" t="s">
        <v>541</v>
      </c>
      <c r="C90" s="637">
        <v>-621000</v>
      </c>
      <c r="D90" s="329">
        <v>-1032179</v>
      </c>
      <c r="E90" s="77"/>
      <c r="F90" s="77"/>
    </row>
    <row r="91" spans="2:6">
      <c r="B91" s="838" t="s">
        <v>545</v>
      </c>
      <c r="C91" s="843">
        <v>-141473209</v>
      </c>
      <c r="D91" s="843">
        <v>-100435701</v>
      </c>
      <c r="E91" s="77"/>
      <c r="F91" s="77"/>
    </row>
    <row r="92" spans="2:6">
      <c r="B92" s="68"/>
      <c r="C92" s="78"/>
      <c r="D92" s="78"/>
      <c r="E92" s="77"/>
      <c r="F92" s="77"/>
    </row>
    <row r="93" spans="2:6">
      <c r="E93" s="77"/>
      <c r="F93" s="77"/>
    </row>
    <row r="94" spans="2:6">
      <c r="B94" s="1126" t="s">
        <v>796</v>
      </c>
      <c r="C94" s="1005">
        <v>45565</v>
      </c>
      <c r="D94" s="1005">
        <v>45199</v>
      </c>
      <c r="E94" s="77"/>
      <c r="F94" s="77"/>
    </row>
    <row r="95" spans="2:6">
      <c r="B95" s="1126"/>
      <c r="C95" s="75" t="s">
        <v>72</v>
      </c>
      <c r="D95" s="75" t="s">
        <v>72</v>
      </c>
      <c r="E95" s="77"/>
      <c r="F95" s="77"/>
    </row>
    <row r="96" spans="2:6" ht="12.65" customHeight="1">
      <c r="B96" s="836" t="s">
        <v>797</v>
      </c>
      <c r="C96" s="886">
        <v>-99196696</v>
      </c>
      <c r="D96" s="886">
        <v>-106413929</v>
      </c>
      <c r="F96" s="77"/>
    </row>
    <row r="97" spans="2:6">
      <c r="B97" s="365" t="s">
        <v>541</v>
      </c>
      <c r="C97" s="637">
        <v>3149770</v>
      </c>
      <c r="D97" s="637">
        <v>1032179</v>
      </c>
      <c r="E97" s="77"/>
      <c r="F97" s="77"/>
    </row>
    <row r="98" spans="2:6">
      <c r="B98" s="838" t="s">
        <v>798</v>
      </c>
      <c r="C98" s="843">
        <v>-96046926</v>
      </c>
      <c r="D98" s="843">
        <v>-105381750</v>
      </c>
      <c r="E98" s="77"/>
      <c r="F98" s="77"/>
    </row>
    <row r="99" spans="2:6"/>
    <row r="100" spans="2:6"/>
  </sheetData>
  <mergeCells count="15">
    <mergeCell ref="E3:F3"/>
    <mergeCell ref="B58:B59"/>
    <mergeCell ref="B51:B52"/>
    <mergeCell ref="E28:F28"/>
    <mergeCell ref="E43:F43"/>
    <mergeCell ref="C28:D28"/>
    <mergeCell ref="C43:D43"/>
    <mergeCell ref="B3:B5"/>
    <mergeCell ref="B28:B30"/>
    <mergeCell ref="B43:B45"/>
    <mergeCell ref="B65:B66"/>
    <mergeCell ref="B80:B81"/>
    <mergeCell ref="B87:B88"/>
    <mergeCell ref="B94:B95"/>
    <mergeCell ref="C3:D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59">
    <tabColor theme="9" tint="-0.249977111117893"/>
  </sheetPr>
  <dimension ref="A1:Q34"/>
  <sheetViews>
    <sheetView showGridLines="0" topLeftCell="A4" workbookViewId="0">
      <selection activeCell="B33" sqref="B33"/>
    </sheetView>
  </sheetViews>
  <sheetFormatPr baseColWidth="10" defaultColWidth="0" defaultRowHeight="12" zeroHeight="1"/>
  <cols>
    <col min="1" max="1" width="5.81640625" style="9" customWidth="1"/>
    <col min="2" max="2" width="45.54296875" style="9" customWidth="1"/>
    <col min="3" max="8" width="11.54296875" style="9" customWidth="1"/>
    <col min="9" max="9" width="32.453125" style="9" customWidth="1"/>
    <col min="10" max="12" width="11.54296875" style="9" customWidth="1"/>
    <col min="13" max="13" width="12.453125" style="9" customWidth="1"/>
    <col min="14" max="14" width="11.54296875" style="9" customWidth="1"/>
    <col min="15" max="17" width="0" style="9" hidden="1" customWidth="1"/>
    <col min="18" max="16384" width="11.54296875" style="9" hidden="1"/>
  </cols>
  <sheetData>
    <row r="1" spans="2:13"/>
    <row r="2" spans="2:13" ht="36" customHeight="1">
      <c r="B2" s="848" t="s">
        <v>799</v>
      </c>
      <c r="C2" s="849" t="s">
        <v>523</v>
      </c>
      <c r="D2" s="849" t="s">
        <v>524</v>
      </c>
      <c r="E2" s="849" t="s">
        <v>526</v>
      </c>
      <c r="F2" s="849" t="s">
        <v>527</v>
      </c>
      <c r="G2" s="849" t="s">
        <v>689</v>
      </c>
      <c r="H2" s="44"/>
      <c r="I2" s="1006">
        <v>45565</v>
      </c>
      <c r="J2" s="849" t="s">
        <v>801</v>
      </c>
      <c r="K2" s="849" t="s">
        <v>774</v>
      </c>
      <c r="L2" s="849" t="s">
        <v>546</v>
      </c>
      <c r="M2" s="849" t="s">
        <v>843</v>
      </c>
    </row>
    <row r="3" spans="2:13">
      <c r="B3" s="377"/>
      <c r="C3" s="45" t="s">
        <v>72</v>
      </c>
      <c r="D3" s="46" t="s">
        <v>72</v>
      </c>
      <c r="E3" s="46" t="s">
        <v>72</v>
      </c>
      <c r="F3" s="46" t="s">
        <v>72</v>
      </c>
      <c r="G3" s="46" t="s">
        <v>72</v>
      </c>
      <c r="H3" s="47"/>
      <c r="I3" s="377" t="s">
        <v>547</v>
      </c>
      <c r="J3" s="45" t="s">
        <v>72</v>
      </c>
      <c r="K3" s="46" t="s">
        <v>72</v>
      </c>
      <c r="L3" s="46" t="s">
        <v>72</v>
      </c>
      <c r="M3" s="46" t="s">
        <v>72</v>
      </c>
    </row>
    <row r="4" spans="2:13">
      <c r="B4" s="850" t="s">
        <v>727</v>
      </c>
      <c r="C4" s="851">
        <v>15644080</v>
      </c>
      <c r="D4" s="851">
        <v>551554344</v>
      </c>
      <c r="E4" s="851">
        <v>51423018</v>
      </c>
      <c r="F4" s="851">
        <v>85691222</v>
      </c>
      <c r="G4" s="851">
        <v>430084184</v>
      </c>
      <c r="H4" s="902">
        <v>0</v>
      </c>
      <c r="I4" s="850" t="s">
        <v>727</v>
      </c>
      <c r="J4" s="851">
        <v>14631177</v>
      </c>
      <c r="K4" s="851">
        <v>53383504</v>
      </c>
      <c r="L4" s="852">
        <v>-37227647</v>
      </c>
      <c r="M4" s="852">
        <v>-1524680</v>
      </c>
    </row>
    <row r="5" spans="2:13">
      <c r="B5" s="378" t="s">
        <v>728</v>
      </c>
      <c r="C5" s="212">
        <v>4484041</v>
      </c>
      <c r="D5" s="212">
        <v>136960915</v>
      </c>
      <c r="E5" s="212">
        <v>16358499</v>
      </c>
      <c r="F5" s="212">
        <v>24891812</v>
      </c>
      <c r="G5" s="212">
        <v>100194645</v>
      </c>
      <c r="H5" s="902">
        <v>0</v>
      </c>
      <c r="I5" s="378" t="s">
        <v>728</v>
      </c>
      <c r="J5" s="212">
        <v>3428291</v>
      </c>
      <c r="K5" s="212">
        <v>14739416</v>
      </c>
      <c r="L5" s="213">
        <v>-10189829</v>
      </c>
      <c r="M5" s="213">
        <v>-1121296</v>
      </c>
    </row>
    <row r="6" spans="2:13">
      <c r="B6" s="378" t="s">
        <v>729</v>
      </c>
      <c r="C6" s="212">
        <v>10651794</v>
      </c>
      <c r="D6" s="212">
        <v>1297898</v>
      </c>
      <c r="E6" s="212">
        <v>3031495</v>
      </c>
      <c r="F6" s="212">
        <v>108151</v>
      </c>
      <c r="G6" s="212">
        <v>8810046</v>
      </c>
      <c r="H6" s="902">
        <v>0</v>
      </c>
      <c r="I6" s="378" t="s">
        <v>729</v>
      </c>
      <c r="J6" s="212">
        <v>1621433</v>
      </c>
      <c r="K6" s="212">
        <v>16651219</v>
      </c>
      <c r="L6" s="213">
        <v>-14568633</v>
      </c>
      <c r="M6" s="213">
        <v>-461153</v>
      </c>
    </row>
    <row r="7" spans="2:13">
      <c r="B7" s="378" t="s">
        <v>730</v>
      </c>
      <c r="C7" s="212">
        <v>7193677</v>
      </c>
      <c r="D7" s="212">
        <v>4240156</v>
      </c>
      <c r="E7" s="212">
        <v>4168631</v>
      </c>
      <c r="F7" s="212">
        <v>905984</v>
      </c>
      <c r="G7" s="212">
        <v>6359218</v>
      </c>
      <c r="H7" s="902">
        <v>0</v>
      </c>
      <c r="I7" s="378" t="s">
        <v>730</v>
      </c>
      <c r="J7" s="213">
        <v>1424000</v>
      </c>
      <c r="K7" s="212">
        <v>9398425</v>
      </c>
      <c r="L7" s="213">
        <v>-8248421</v>
      </c>
      <c r="M7" s="213">
        <v>273996</v>
      </c>
    </row>
    <row r="8" spans="2:13">
      <c r="B8" s="378" t="s">
        <v>731</v>
      </c>
      <c r="C8" s="212">
        <v>8110348</v>
      </c>
      <c r="D8" s="212">
        <v>6335371</v>
      </c>
      <c r="E8" s="212">
        <v>1974158</v>
      </c>
      <c r="F8" s="212">
        <v>96125</v>
      </c>
      <c r="G8" s="212">
        <v>12375436</v>
      </c>
      <c r="H8" s="902">
        <v>0</v>
      </c>
      <c r="I8" s="378" t="s">
        <v>731</v>
      </c>
      <c r="J8" s="212">
        <v>1101132</v>
      </c>
      <c r="K8" s="212">
        <v>11659259</v>
      </c>
      <c r="L8" s="213">
        <v>-10221116</v>
      </c>
      <c r="M8" s="213">
        <v>-337011</v>
      </c>
    </row>
    <row r="9" spans="2:13">
      <c r="B9" s="379" t="s">
        <v>671</v>
      </c>
      <c r="C9" s="380">
        <v>1696558</v>
      </c>
      <c r="D9" s="380">
        <v>11121374</v>
      </c>
      <c r="E9" s="380">
        <v>5052966</v>
      </c>
      <c r="F9" s="380">
        <v>0</v>
      </c>
      <c r="G9" s="380">
        <v>7764966</v>
      </c>
      <c r="H9" s="902">
        <v>0</v>
      </c>
      <c r="I9" s="379" t="s">
        <v>671</v>
      </c>
      <c r="J9" s="214">
        <v>567828</v>
      </c>
      <c r="K9" s="380">
        <v>2795715</v>
      </c>
      <c r="L9" s="214">
        <v>-1883189</v>
      </c>
      <c r="M9" s="214">
        <v>-344698</v>
      </c>
    </row>
    <row r="10" spans="2:13">
      <c r="B10" s="49"/>
      <c r="C10" s="50"/>
      <c r="D10" s="50"/>
      <c r="E10" s="50"/>
      <c r="F10" s="50"/>
      <c r="G10" s="50"/>
      <c r="H10" s="48"/>
      <c r="I10" s="49"/>
      <c r="J10" s="50"/>
      <c r="K10" s="50"/>
      <c r="L10" s="50"/>
      <c r="M10" s="50"/>
    </row>
    <row r="11" spans="2:13" ht="36" customHeight="1">
      <c r="B11" s="848" t="s">
        <v>800</v>
      </c>
      <c r="C11" s="849" t="s">
        <v>523</v>
      </c>
      <c r="D11" s="849" t="s">
        <v>524</v>
      </c>
      <c r="E11" s="849" t="s">
        <v>526</v>
      </c>
      <c r="F11" s="849" t="s">
        <v>527</v>
      </c>
      <c r="G11" s="849" t="s">
        <v>689</v>
      </c>
      <c r="H11" s="48"/>
      <c r="I11" s="1006">
        <v>45199</v>
      </c>
      <c r="J11" s="849" t="s">
        <v>801</v>
      </c>
      <c r="K11" s="849" t="s">
        <v>774</v>
      </c>
      <c r="L11" s="849" t="s">
        <v>546</v>
      </c>
      <c r="M11" s="849" t="s">
        <v>843</v>
      </c>
    </row>
    <row r="12" spans="2:13">
      <c r="B12" s="377"/>
      <c r="C12" s="45" t="s">
        <v>72</v>
      </c>
      <c r="D12" s="46" t="s">
        <v>72</v>
      </c>
      <c r="E12" s="46" t="s">
        <v>72</v>
      </c>
      <c r="F12" s="46" t="s">
        <v>72</v>
      </c>
      <c r="G12" s="46" t="s">
        <v>72</v>
      </c>
      <c r="H12" s="42"/>
      <c r="I12" s="377" t="s">
        <v>547</v>
      </c>
      <c r="J12" s="45" t="s">
        <v>72</v>
      </c>
      <c r="K12" s="46" t="s">
        <v>72</v>
      </c>
      <c r="L12" s="46" t="s">
        <v>72</v>
      </c>
      <c r="M12" s="46" t="s">
        <v>72</v>
      </c>
    </row>
    <row r="13" spans="2:13">
      <c r="B13" s="850" t="s">
        <v>727</v>
      </c>
      <c r="C13" s="851">
        <v>21905477</v>
      </c>
      <c r="D13" s="851">
        <v>415895233</v>
      </c>
      <c r="E13" s="851">
        <v>63680880</v>
      </c>
      <c r="F13" s="851">
        <v>57703901</v>
      </c>
      <c r="G13" s="851">
        <v>316415929</v>
      </c>
      <c r="H13" s="902">
        <v>0</v>
      </c>
      <c r="I13" s="850" t="s">
        <v>727</v>
      </c>
      <c r="J13" s="851">
        <v>12849115</v>
      </c>
      <c r="K13" s="851">
        <v>52300092</v>
      </c>
      <c r="L13" s="852">
        <v>-36082621</v>
      </c>
      <c r="M13" s="852">
        <v>-3368356</v>
      </c>
    </row>
    <row r="14" spans="2:13">
      <c r="B14" s="378" t="s">
        <v>728</v>
      </c>
      <c r="C14" s="212">
        <v>7555149</v>
      </c>
      <c r="D14" s="212">
        <v>99888203</v>
      </c>
      <c r="E14" s="212">
        <v>18308085</v>
      </c>
      <c r="F14" s="212">
        <v>18430830</v>
      </c>
      <c r="G14" s="212">
        <v>70704437</v>
      </c>
      <c r="H14" s="902">
        <v>0</v>
      </c>
      <c r="I14" s="378" t="s">
        <v>728</v>
      </c>
      <c r="J14" s="212">
        <v>3048152</v>
      </c>
      <c r="K14" s="212">
        <v>16124749</v>
      </c>
      <c r="L14" s="213">
        <v>-11613263</v>
      </c>
      <c r="M14" s="213">
        <v>-1463334</v>
      </c>
    </row>
    <row r="15" spans="2:13">
      <c r="B15" s="378" t="s">
        <v>729</v>
      </c>
      <c r="C15" s="212">
        <v>11734652</v>
      </c>
      <c r="D15" s="212">
        <v>1344331</v>
      </c>
      <c r="E15" s="212">
        <v>4039116</v>
      </c>
      <c r="F15" s="212">
        <v>121666</v>
      </c>
      <c r="G15" s="212">
        <v>8918201</v>
      </c>
      <c r="H15" s="902">
        <v>0</v>
      </c>
      <c r="I15" s="378" t="s">
        <v>729</v>
      </c>
      <c r="J15" s="212">
        <v>1763264</v>
      </c>
      <c r="K15" s="212">
        <v>16395561</v>
      </c>
      <c r="L15" s="213">
        <v>-14211888</v>
      </c>
      <c r="M15" s="213">
        <v>-420409</v>
      </c>
    </row>
    <row r="16" spans="2:13">
      <c r="B16" s="378" t="s">
        <v>730</v>
      </c>
      <c r="C16" s="212">
        <v>7382181</v>
      </c>
      <c r="D16" s="212">
        <v>3998185</v>
      </c>
      <c r="E16" s="212">
        <v>5857967</v>
      </c>
      <c r="F16" s="212">
        <v>949972</v>
      </c>
      <c r="G16" s="212">
        <v>4572427</v>
      </c>
      <c r="H16" s="902">
        <v>0</v>
      </c>
      <c r="I16" s="378" t="s">
        <v>730</v>
      </c>
      <c r="J16" s="213">
        <v>745151</v>
      </c>
      <c r="K16" s="212">
        <v>9142159</v>
      </c>
      <c r="L16" s="213">
        <v>-7887670</v>
      </c>
      <c r="M16" s="213">
        <v>-509338</v>
      </c>
    </row>
    <row r="17" spans="2:13">
      <c r="B17" s="378" t="s">
        <v>731</v>
      </c>
      <c r="C17" s="212">
        <v>7813785</v>
      </c>
      <c r="D17" s="212">
        <v>6383879</v>
      </c>
      <c r="E17" s="212">
        <v>3093205</v>
      </c>
      <c r="F17" s="212">
        <v>233285</v>
      </c>
      <c r="G17" s="212">
        <v>10871174</v>
      </c>
      <c r="H17" s="902">
        <v>0</v>
      </c>
      <c r="I17" s="378" t="s">
        <v>731</v>
      </c>
      <c r="J17" s="212">
        <v>728338</v>
      </c>
      <c r="K17" s="212">
        <v>10225924</v>
      </c>
      <c r="L17" s="213">
        <v>-9104997</v>
      </c>
      <c r="M17" s="213">
        <v>-392589</v>
      </c>
    </row>
    <row r="18" spans="2:13">
      <c r="B18" s="379" t="s">
        <v>671</v>
      </c>
      <c r="C18" s="380">
        <v>1782902</v>
      </c>
      <c r="D18" s="380">
        <v>11341463</v>
      </c>
      <c r="E18" s="380">
        <v>5967778</v>
      </c>
      <c r="F18" s="380">
        <v>0</v>
      </c>
      <c r="G18" s="380">
        <v>7156587</v>
      </c>
      <c r="H18" s="902">
        <v>0</v>
      </c>
      <c r="I18" s="379" t="s">
        <v>671</v>
      </c>
      <c r="J18" s="214">
        <v>-100054</v>
      </c>
      <c r="K18" s="380">
        <v>1922238</v>
      </c>
      <c r="L18" s="214">
        <v>-1733930</v>
      </c>
      <c r="M18" s="214">
        <v>-288362</v>
      </c>
    </row>
    <row r="19" spans="2:13">
      <c r="B19" s="41"/>
      <c r="C19" s="41"/>
      <c r="D19" s="41"/>
      <c r="E19" s="41"/>
      <c r="F19" s="41"/>
      <c r="G19" s="41"/>
      <c r="H19" s="48"/>
    </row>
    <row r="20" spans="2:13" hidden="1">
      <c r="B20" s="41"/>
      <c r="C20" s="41"/>
      <c r="D20" s="41"/>
      <c r="E20" s="41"/>
      <c r="F20" s="41"/>
      <c r="G20" s="41"/>
      <c r="H20" s="48"/>
      <c r="I20" s="49" t="s">
        <v>671</v>
      </c>
      <c r="J20" s="50">
        <v>-994535</v>
      </c>
      <c r="K20" s="50">
        <v>339931</v>
      </c>
      <c r="L20" s="50">
        <v>-1341031</v>
      </c>
      <c r="M20" s="50">
        <v>6565</v>
      </c>
    </row>
    <row r="21" spans="2:13" hidden="1">
      <c r="B21" s="41"/>
      <c r="C21" s="41"/>
      <c r="D21" s="41"/>
      <c r="E21" s="41"/>
      <c r="F21" s="41"/>
      <c r="G21" s="41"/>
      <c r="H21" s="48"/>
      <c r="I21" s="49"/>
      <c r="J21" s="50"/>
      <c r="K21" s="50"/>
      <c r="L21" s="50"/>
      <c r="M21" s="50"/>
    </row>
    <row r="22" spans="2:13" hidden="1">
      <c r="B22" s="41"/>
      <c r="C22" s="41"/>
      <c r="D22" s="41"/>
      <c r="E22" s="41"/>
      <c r="F22" s="41"/>
      <c r="G22" s="41"/>
      <c r="H22" s="48"/>
      <c r="I22" s="41"/>
      <c r="J22" s="41"/>
      <c r="K22" s="41"/>
      <c r="L22" s="41"/>
      <c r="M22" s="41"/>
    </row>
    <row r="23" spans="2:13" hidden="1">
      <c r="B23" s="41"/>
      <c r="C23" s="41"/>
      <c r="D23" s="41"/>
      <c r="E23" s="41"/>
      <c r="F23" s="41"/>
      <c r="G23" s="41"/>
      <c r="H23" s="48"/>
      <c r="I23" s="41"/>
      <c r="J23" s="41"/>
      <c r="K23" s="41"/>
      <c r="L23" s="41"/>
      <c r="M23" s="43"/>
    </row>
    <row r="24" spans="2:13">
      <c r="B24" s="41"/>
      <c r="C24" s="41"/>
      <c r="D24" s="41"/>
      <c r="E24" s="41"/>
      <c r="F24" s="41"/>
      <c r="G24" s="41"/>
      <c r="H24" s="48"/>
      <c r="I24" s="41"/>
      <c r="J24" s="41"/>
      <c r="K24" s="41"/>
      <c r="L24" s="41"/>
      <c r="M24" s="43"/>
    </row>
    <row r="25" spans="2:13" ht="36">
      <c r="B25" s="853" t="s">
        <v>844</v>
      </c>
      <c r="C25" s="854" t="s">
        <v>727</v>
      </c>
      <c r="D25" s="854" t="s">
        <v>728</v>
      </c>
      <c r="E25" s="41"/>
      <c r="F25" s="41"/>
      <c r="G25" s="42"/>
      <c r="H25" s="41"/>
      <c r="I25" s="41"/>
      <c r="J25" s="41"/>
      <c r="K25" s="41"/>
      <c r="L25" s="41"/>
      <c r="M25" s="43"/>
    </row>
    <row r="26" spans="2:13">
      <c r="B26" s="855" t="s">
        <v>293</v>
      </c>
      <c r="C26" s="856" t="s">
        <v>724</v>
      </c>
      <c r="D26" s="856" t="s">
        <v>724</v>
      </c>
      <c r="E26" s="41"/>
      <c r="F26" s="41"/>
      <c r="G26" s="42"/>
      <c r="H26" s="41"/>
      <c r="I26" s="41"/>
      <c r="J26" s="41"/>
      <c r="K26" s="41"/>
      <c r="L26" s="41"/>
      <c r="M26" s="43"/>
    </row>
    <row r="27" spans="2:13" ht="14.5">
      <c r="B27" s="481" t="s">
        <v>548</v>
      </c>
      <c r="C27" s="348" t="s">
        <v>549</v>
      </c>
      <c r="D27" s="348" t="s">
        <v>549</v>
      </c>
      <c r="E27" s="41"/>
      <c r="F27" s="41"/>
      <c r="G27" s="42"/>
      <c r="H27" s="41"/>
      <c r="I27"/>
      <c r="J27" s="41"/>
      <c r="K27" s="41"/>
      <c r="L27" s="41"/>
      <c r="M27" s="43"/>
    </row>
    <row r="28" spans="2:13">
      <c r="B28" s="481" t="s">
        <v>845</v>
      </c>
      <c r="C28" s="348">
        <v>0.99990029999999996</v>
      </c>
      <c r="D28" s="348">
        <v>1</v>
      </c>
      <c r="E28" s="41"/>
      <c r="F28" s="41"/>
      <c r="G28" s="42"/>
      <c r="H28" s="41"/>
      <c r="I28" s="41"/>
      <c r="J28" s="41"/>
      <c r="K28" s="41"/>
      <c r="L28" s="41"/>
      <c r="M28" s="43"/>
    </row>
    <row r="29" spans="2:13">
      <c r="B29" s="482" t="s">
        <v>802</v>
      </c>
      <c r="C29" s="349">
        <v>0.99990029999999996</v>
      </c>
      <c r="D29" s="349">
        <v>1</v>
      </c>
      <c r="E29" s="41"/>
      <c r="F29" s="41"/>
      <c r="G29" s="42"/>
      <c r="H29" s="41"/>
      <c r="I29" s="41"/>
      <c r="J29" s="41"/>
      <c r="K29" s="41"/>
      <c r="L29" s="41"/>
      <c r="M29" s="43"/>
    </row>
    <row r="30" spans="2:13">
      <c r="B30" s="1136" t="s">
        <v>846</v>
      </c>
      <c r="C30" s="1137"/>
      <c r="D30" s="1138"/>
      <c r="E30" s="41"/>
      <c r="F30" s="41"/>
      <c r="G30" s="42"/>
      <c r="H30" s="41"/>
      <c r="I30" s="41"/>
      <c r="J30" s="41"/>
      <c r="K30" s="41"/>
      <c r="L30" s="41"/>
      <c r="M30" s="43"/>
    </row>
    <row r="31" spans="2:13">
      <c r="B31" s="855" t="s">
        <v>550</v>
      </c>
      <c r="C31" s="857">
        <v>8.9380785449511405E-2</v>
      </c>
      <c r="D31" s="857">
        <v>2.5170169526190177E-2</v>
      </c>
      <c r="E31" s="41"/>
      <c r="F31" s="41"/>
      <c r="G31" s="42"/>
      <c r="H31" s="41"/>
      <c r="I31" s="41"/>
      <c r="J31" s="41"/>
      <c r="K31" s="41"/>
      <c r="L31" s="41"/>
      <c r="M31" s="43"/>
    </row>
    <row r="32" spans="2:13">
      <c r="B32" s="481" t="s">
        <v>687</v>
      </c>
      <c r="C32" s="350">
        <v>0.16049109846528486</v>
      </c>
      <c r="D32" s="350">
        <v>5.1992423952560402E-2</v>
      </c>
      <c r="E32" s="41"/>
      <c r="F32" s="41"/>
      <c r="G32" s="42"/>
      <c r="H32" s="41"/>
      <c r="I32" s="41"/>
      <c r="J32" s="41"/>
      <c r="K32" s="41"/>
      <c r="L32" s="41"/>
      <c r="M32" s="41"/>
    </row>
    <row r="33" spans="2:4">
      <c r="B33" s="482" t="s">
        <v>801</v>
      </c>
      <c r="C33" s="483">
        <v>0.11151976386016835</v>
      </c>
      <c r="D33" s="483">
        <v>3.3937550646413121E-2</v>
      </c>
    </row>
    <row r="34" spans="2:4"/>
  </sheetData>
  <mergeCells count="1">
    <mergeCell ref="B30:D30"/>
  </mergeCells>
  <pageMargins left="0.7" right="0.7" top="0.75" bottom="0.75" header="0.3" footer="0.3"/>
  <pageSetup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63">
    <tabColor theme="9" tint="-0.249977111117893"/>
  </sheetPr>
  <dimension ref="A1:E38"/>
  <sheetViews>
    <sheetView showGridLines="0" topLeftCell="A15" workbookViewId="0">
      <selection activeCell="D24" sqref="D24"/>
    </sheetView>
  </sheetViews>
  <sheetFormatPr baseColWidth="10" defaultColWidth="0" defaultRowHeight="14.5" zeroHeight="1"/>
  <cols>
    <col min="1" max="1" width="11.453125" style="18" customWidth="1" collapsed="1"/>
    <col min="2" max="2" width="37.54296875" style="18" bestFit="1" customWidth="1" collapsed="1"/>
    <col min="3" max="3" width="22.36328125" style="18" customWidth="1" collapsed="1"/>
    <col min="4" max="4" width="19" style="18" customWidth="1" collapsed="1"/>
    <col min="5" max="5" width="11.453125" customWidth="1"/>
    <col min="6" max="16384" width="11.453125" hidden="1"/>
  </cols>
  <sheetData>
    <row r="1" spans="1:4">
      <c r="A1" s="89" t="s">
        <v>624</v>
      </c>
    </row>
    <row r="2" spans="1:4" ht="15" thickBot="1"/>
    <row r="3" spans="1:4">
      <c r="B3" s="1139" t="s">
        <v>625</v>
      </c>
      <c r="C3" s="1140">
        <v>45565</v>
      </c>
      <c r="D3" s="1141"/>
    </row>
    <row r="4" spans="1:4">
      <c r="B4" s="1139"/>
      <c r="C4" s="1142" t="s">
        <v>72</v>
      </c>
      <c r="D4" s="1142"/>
    </row>
    <row r="5" spans="1:4" ht="24">
      <c r="B5" s="1139"/>
      <c r="C5" s="487" t="s">
        <v>660</v>
      </c>
      <c r="D5" s="486" t="s">
        <v>626</v>
      </c>
    </row>
    <row r="6" spans="1:4">
      <c r="A6" s="488" t="s">
        <v>13</v>
      </c>
      <c r="B6" s="498" t="s">
        <v>627</v>
      </c>
      <c r="C6" s="499">
        <v>249887542</v>
      </c>
      <c r="D6" s="499">
        <v>249887542</v>
      </c>
    </row>
    <row r="7" spans="1:4">
      <c r="A7" s="488" t="s">
        <v>25</v>
      </c>
      <c r="B7" s="501" t="s">
        <v>628</v>
      </c>
      <c r="C7" s="489">
        <v>1324968459</v>
      </c>
      <c r="D7" s="489">
        <v>1324968459</v>
      </c>
    </row>
    <row r="8" spans="1:4">
      <c r="A8" s="488"/>
      <c r="B8" s="485" t="s">
        <v>629</v>
      </c>
      <c r="C8" s="490">
        <v>1574856001</v>
      </c>
      <c r="D8" s="490">
        <v>1574856001</v>
      </c>
    </row>
    <row r="9" spans="1:4">
      <c r="A9" s="488" t="s">
        <v>1</v>
      </c>
      <c r="B9" s="498" t="s">
        <v>630</v>
      </c>
      <c r="C9" s="500">
        <v>0</v>
      </c>
      <c r="D9" s="500">
        <v>-74875013</v>
      </c>
    </row>
    <row r="10" spans="1:4">
      <c r="A10" s="488"/>
      <c r="B10" s="501" t="s">
        <v>631</v>
      </c>
      <c r="C10" s="489">
        <v>1406535</v>
      </c>
      <c r="D10" s="502">
        <v>1406535</v>
      </c>
    </row>
    <row r="11" spans="1:4">
      <c r="A11" s="488"/>
      <c r="B11" s="485" t="s">
        <v>632</v>
      </c>
      <c r="C11" s="490">
        <v>1576262536</v>
      </c>
      <c r="D11" s="490">
        <v>1501387523</v>
      </c>
    </row>
    <row r="12" spans="1:4">
      <c r="A12" s="488" t="s">
        <v>0</v>
      </c>
      <c r="B12" s="504" t="s">
        <v>213</v>
      </c>
      <c r="C12" s="508">
        <v>2745539486</v>
      </c>
      <c r="D12" s="505">
        <v>2745539486</v>
      </c>
    </row>
    <row r="13" spans="1:4">
      <c r="B13" s="504" t="s">
        <v>214</v>
      </c>
      <c r="C13" s="505">
        <v>-249887542</v>
      </c>
      <c r="D13" s="505">
        <v>-249887542</v>
      </c>
    </row>
    <row r="14" spans="1:4">
      <c r="B14" s="501" t="s">
        <v>215</v>
      </c>
      <c r="C14" s="502">
        <v>-1324968459</v>
      </c>
      <c r="D14" s="505">
        <v>-1324968459</v>
      </c>
    </row>
    <row r="15" spans="1:4">
      <c r="B15" s="485" t="s">
        <v>847</v>
      </c>
      <c r="C15" s="490">
        <v>1170683485</v>
      </c>
      <c r="D15" s="490">
        <v>1170683485</v>
      </c>
    </row>
    <row r="16" spans="1:4"/>
    <row r="17" spans="1:4">
      <c r="B17" s="485" t="s">
        <v>848</v>
      </c>
      <c r="C17" s="497">
        <v>1.3464463761526455</v>
      </c>
      <c r="D17" s="497">
        <v>1.2824880014430202</v>
      </c>
    </row>
    <row r="18" spans="1:4"/>
    <row r="19" spans="1:4"/>
    <row r="20" spans="1:4">
      <c r="A20" s="89" t="s">
        <v>635</v>
      </c>
    </row>
    <row r="21" spans="1:4" ht="15" thickBot="1"/>
    <row r="22" spans="1:4">
      <c r="B22" s="1143" t="s">
        <v>625</v>
      </c>
      <c r="C22" s="1140">
        <v>45565</v>
      </c>
      <c r="D22" s="1141"/>
    </row>
    <row r="23" spans="1:4">
      <c r="B23" s="1144"/>
      <c r="C23" s="1146" t="s">
        <v>72</v>
      </c>
      <c r="D23" s="1147"/>
    </row>
    <row r="24" spans="1:4" ht="24">
      <c r="B24" s="1145"/>
      <c r="C24" s="509" t="s">
        <v>680</v>
      </c>
      <c r="D24" s="510" t="s">
        <v>852</v>
      </c>
    </row>
    <row r="25" spans="1:4">
      <c r="B25" s="498" t="s">
        <v>627</v>
      </c>
      <c r="C25" s="503">
        <v>249887542</v>
      </c>
      <c r="D25" s="503">
        <v>249887542</v>
      </c>
    </row>
    <row r="26" spans="1:4">
      <c r="B26" s="501" t="s">
        <v>628</v>
      </c>
      <c r="C26" s="906">
        <v>1324968459</v>
      </c>
      <c r="D26" s="906">
        <v>1324968459</v>
      </c>
    </row>
    <row r="27" spans="1:4">
      <c r="B27" s="485" t="s">
        <v>629</v>
      </c>
      <c r="C27" s="490">
        <v>1574856001</v>
      </c>
      <c r="D27" s="490">
        <v>1574856001</v>
      </c>
    </row>
    <row r="28" spans="1:4">
      <c r="B28" s="498" t="s">
        <v>630</v>
      </c>
      <c r="C28" s="500">
        <v>-74875013</v>
      </c>
      <c r="D28" s="500">
        <v>-74875013</v>
      </c>
    </row>
    <row r="29" spans="1:4">
      <c r="B29" s="501" t="s">
        <v>631</v>
      </c>
      <c r="C29" s="502">
        <v>1406535</v>
      </c>
      <c r="D29" s="502">
        <v>0</v>
      </c>
    </row>
    <row r="30" spans="1:4">
      <c r="B30" s="485" t="s">
        <v>632</v>
      </c>
      <c r="C30" s="490">
        <v>1501387523</v>
      </c>
      <c r="D30" s="490">
        <v>1499980988</v>
      </c>
    </row>
    <row r="31" spans="1:4">
      <c r="B31" s="507"/>
      <c r="C31" s="500"/>
      <c r="D31" s="500"/>
    </row>
    <row r="32" spans="1:4">
      <c r="B32" s="504" t="s">
        <v>213</v>
      </c>
      <c r="C32" s="505">
        <v>2745539486</v>
      </c>
      <c r="D32" s="505">
        <v>2745539486</v>
      </c>
    </row>
    <row r="33" spans="2:4">
      <c r="B33" s="504" t="s">
        <v>214</v>
      </c>
      <c r="C33" s="505">
        <v>-249887542</v>
      </c>
      <c r="D33" s="505">
        <v>-249887542</v>
      </c>
    </row>
    <row r="34" spans="2:4">
      <c r="B34" s="501" t="s">
        <v>215</v>
      </c>
      <c r="C34" s="505">
        <v>-1324968459</v>
      </c>
      <c r="D34" s="502">
        <v>-1324968459</v>
      </c>
    </row>
    <row r="35" spans="2:4">
      <c r="B35" s="485" t="s">
        <v>847</v>
      </c>
      <c r="C35" s="490">
        <v>1170683485</v>
      </c>
      <c r="D35" s="490">
        <v>1170683485</v>
      </c>
    </row>
    <row r="36" spans="2:4">
      <c r="B36" s="496"/>
      <c r="C36" s="491"/>
      <c r="D36" s="491"/>
    </row>
    <row r="37" spans="2:4">
      <c r="B37" s="485" t="s">
        <v>848</v>
      </c>
      <c r="C37" s="497">
        <v>1.2824880014430202</v>
      </c>
      <c r="D37" s="497">
        <v>1.2812865366423103</v>
      </c>
    </row>
    <row r="38" spans="2:4"/>
  </sheetData>
  <mergeCells count="6">
    <mergeCell ref="B3:B5"/>
    <mergeCell ref="C3:D3"/>
    <mergeCell ref="C4:D4"/>
    <mergeCell ref="B22:B24"/>
    <mergeCell ref="C22:D22"/>
    <mergeCell ref="C23:D23"/>
  </mergeCells>
  <pageMargins left="0.7" right="0.7" top="0.75" bottom="0.75" header="0.3" footer="0.3"/>
  <pageSetup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64">
    <tabColor rgb="FFFF0000"/>
  </sheetPr>
  <dimension ref="A1:D39"/>
  <sheetViews>
    <sheetView showGridLines="0" workbookViewId="0">
      <selection activeCell="E18" sqref="E18"/>
    </sheetView>
  </sheetViews>
  <sheetFormatPr baseColWidth="10" defaultColWidth="11.453125" defaultRowHeight="14.5" outlineLevelRow="1"/>
  <cols>
    <col min="1" max="1" width="11.453125" style="124"/>
    <col min="2" max="2" width="41.453125" style="124" bestFit="1" customWidth="1"/>
    <col min="3" max="3" width="21.453125" style="124" customWidth="1"/>
  </cols>
  <sheetData>
    <row r="1" spans="1:4">
      <c r="A1" s="492" t="s">
        <v>636</v>
      </c>
    </row>
    <row r="2" spans="1:4">
      <c r="D2" t="s">
        <v>659</v>
      </c>
    </row>
    <row r="3" spans="1:4">
      <c r="B3" s="1148" t="s">
        <v>625</v>
      </c>
      <c r="C3" s="468" t="e">
        <f>+[12]N34!C22</f>
        <v>#REF!</v>
      </c>
    </row>
    <row r="4" spans="1:4">
      <c r="B4" s="1148"/>
      <c r="C4" s="511" t="s">
        <v>72</v>
      </c>
    </row>
    <row r="5" spans="1:4">
      <c r="A5" s="493" t="s">
        <v>13</v>
      </c>
      <c r="B5" s="517" t="s">
        <v>627</v>
      </c>
      <c r="C5" s="518">
        <v>79628826</v>
      </c>
    </row>
    <row r="6" spans="1:4">
      <c r="A6" s="493" t="s">
        <v>25</v>
      </c>
      <c r="B6" s="519" t="s">
        <v>628</v>
      </c>
      <c r="C6" s="520">
        <v>74849427</v>
      </c>
    </row>
    <row r="7" spans="1:4">
      <c r="A7" s="493"/>
      <c r="B7" s="513" t="s">
        <v>629</v>
      </c>
      <c r="C7" s="514">
        <f>+C5+C6</f>
        <v>154478253</v>
      </c>
    </row>
    <row r="8" spans="1:4">
      <c r="A8" s="493" t="s">
        <v>1</v>
      </c>
      <c r="B8" s="512" t="s">
        <v>630</v>
      </c>
      <c r="C8" s="506">
        <v>-9764826</v>
      </c>
    </row>
    <row r="9" spans="1:4">
      <c r="A9" s="493"/>
      <c r="B9" s="513" t="s">
        <v>632</v>
      </c>
      <c r="C9" s="514">
        <f>+C7+C8</f>
        <v>144713427</v>
      </c>
    </row>
    <row r="10" spans="1:4">
      <c r="A10" s="493" t="s">
        <v>0</v>
      </c>
      <c r="B10" s="521" t="s">
        <v>213</v>
      </c>
      <c r="C10" s="522">
        <v>480192521</v>
      </c>
    </row>
    <row r="11" spans="1:4">
      <c r="A11" s="493"/>
      <c r="B11" s="521" t="s">
        <v>214</v>
      </c>
      <c r="C11" s="522">
        <v>-79628826</v>
      </c>
    </row>
    <row r="12" spans="1:4">
      <c r="A12" s="493"/>
      <c r="B12" s="519" t="s">
        <v>215</v>
      </c>
      <c r="C12" s="520">
        <v>-74849427</v>
      </c>
    </row>
    <row r="13" spans="1:4">
      <c r="A13" s="493"/>
      <c r="B13" s="513" t="s">
        <v>633</v>
      </c>
      <c r="C13" s="514">
        <f>+C10+C11+C12</f>
        <v>325714268</v>
      </c>
    </row>
    <row r="14" spans="1:4">
      <c r="A14" s="494"/>
      <c r="B14" s="515"/>
      <c r="C14" s="506"/>
    </row>
    <row r="15" spans="1:4">
      <c r="B15" s="513" t="s">
        <v>634</v>
      </c>
      <c r="C15" s="516">
        <f>+C9/C13</f>
        <v>0.44429563337397304</v>
      </c>
    </row>
    <row r="18" spans="1:3">
      <c r="A18" s="492" t="s">
        <v>637</v>
      </c>
    </row>
    <row r="19" spans="1:3">
      <c r="A19" s="492"/>
    </row>
    <row r="20" spans="1:3">
      <c r="A20" s="492"/>
    </row>
    <row r="21" spans="1:3">
      <c r="A21" s="492"/>
      <c r="B21" s="1148" t="s">
        <v>638</v>
      </c>
      <c r="C21" s="468" t="e">
        <f>+C3</f>
        <v>#REF!</v>
      </c>
    </row>
    <row r="22" spans="1:3">
      <c r="A22" s="492"/>
      <c r="B22" s="1148"/>
      <c r="C22" s="511" t="s">
        <v>72</v>
      </c>
    </row>
    <row r="23" spans="1:3" outlineLevel="1">
      <c r="A23" s="493" t="s">
        <v>639</v>
      </c>
      <c r="B23" s="512" t="s">
        <v>640</v>
      </c>
      <c r="C23" s="506">
        <v>30432357</v>
      </c>
    </row>
    <row r="24" spans="1:3" outlineLevel="1">
      <c r="A24" s="493" t="s">
        <v>641</v>
      </c>
      <c r="B24" s="512" t="s">
        <v>642</v>
      </c>
      <c r="C24" s="506">
        <v>-2948029</v>
      </c>
    </row>
    <row r="25" spans="1:3" outlineLevel="1">
      <c r="A25" s="493" t="s">
        <v>643</v>
      </c>
      <c r="B25" s="512" t="s">
        <v>644</v>
      </c>
      <c r="C25" s="506">
        <v>-1380484</v>
      </c>
    </row>
    <row r="26" spans="1:3" outlineLevel="1">
      <c r="A26" s="493" t="s">
        <v>645</v>
      </c>
      <c r="B26" s="512" t="s">
        <v>646</v>
      </c>
      <c r="C26" s="506">
        <v>-9686961</v>
      </c>
    </row>
    <row r="27" spans="1:3" outlineLevel="1">
      <c r="A27" s="493" t="s">
        <v>51</v>
      </c>
      <c r="B27" s="512" t="s">
        <v>52</v>
      </c>
      <c r="C27" s="506">
        <v>-2719740</v>
      </c>
    </row>
    <row r="28" spans="1:3" outlineLevel="1">
      <c r="A28" s="493" t="s">
        <v>62</v>
      </c>
      <c r="B28" s="512" t="s">
        <v>63</v>
      </c>
      <c r="C28" s="506">
        <v>-275895</v>
      </c>
    </row>
    <row r="29" spans="1:3" outlineLevel="1">
      <c r="A29" s="493" t="s">
        <v>55</v>
      </c>
      <c r="B29" s="512" t="s">
        <v>56</v>
      </c>
      <c r="C29" s="506">
        <v>-73493</v>
      </c>
    </row>
    <row r="30" spans="1:3">
      <c r="A30" s="493"/>
      <c r="B30" s="517" t="s">
        <v>647</v>
      </c>
      <c r="C30" s="518">
        <v>13347755</v>
      </c>
    </row>
    <row r="31" spans="1:3">
      <c r="A31" s="493" t="s">
        <v>51</v>
      </c>
      <c r="B31" s="519" t="s">
        <v>52</v>
      </c>
      <c r="C31" s="520">
        <v>2719740</v>
      </c>
    </row>
    <row r="32" spans="1:3">
      <c r="A32" s="493" t="s">
        <v>648</v>
      </c>
      <c r="B32" s="495" t="s">
        <v>648</v>
      </c>
      <c r="C32" s="514">
        <f>+C30+C31</f>
        <v>16067495</v>
      </c>
    </row>
    <row r="33" spans="1:3">
      <c r="A33" s="493" t="s">
        <v>58</v>
      </c>
      <c r="B33" s="517" t="s">
        <v>59</v>
      </c>
      <c r="C33" s="518">
        <v>187975</v>
      </c>
    </row>
    <row r="34" spans="1:3">
      <c r="A34" s="493" t="s">
        <v>60</v>
      </c>
      <c r="B34" s="519" t="s">
        <v>61</v>
      </c>
      <c r="C34" s="520">
        <v>-1267307</v>
      </c>
    </row>
    <row r="35" spans="1:3">
      <c r="A35" s="493"/>
      <c r="B35" s="495" t="s">
        <v>649</v>
      </c>
      <c r="C35" s="514">
        <f>+C33+C34</f>
        <v>-1079332</v>
      </c>
    </row>
    <row r="36" spans="1:3">
      <c r="B36" s="523"/>
      <c r="C36" s="506"/>
    </row>
    <row r="37" spans="1:3">
      <c r="B37" s="495" t="s">
        <v>650</v>
      </c>
      <c r="C37" s="516">
        <f>-C32/C35</f>
        <v>14.886517772103486</v>
      </c>
    </row>
    <row r="39" spans="1:3">
      <c r="B39" s="124" t="s">
        <v>651</v>
      </c>
    </row>
  </sheetData>
  <mergeCells count="2">
    <mergeCell ref="B3:B4"/>
    <mergeCell ref="B21:B2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65">
    <tabColor rgb="FFFFFF00"/>
  </sheetPr>
  <dimension ref="B1:U130"/>
  <sheetViews>
    <sheetView showGridLines="0" topLeftCell="A106" zoomScale="80" zoomScaleNormal="80" workbookViewId="0">
      <selection activeCell="F119" sqref="F119"/>
    </sheetView>
  </sheetViews>
  <sheetFormatPr baseColWidth="10" defaultColWidth="11.453125" defaultRowHeight="14.5"/>
  <cols>
    <col min="3" max="3" width="49.54296875" bestFit="1" customWidth="1"/>
    <col min="6" max="6" width="45.453125" customWidth="1"/>
    <col min="7" max="8" width="11.453125" customWidth="1"/>
    <col min="9" max="9" width="11.453125" style="883" customWidth="1"/>
    <col min="10" max="14" width="11.453125" customWidth="1"/>
  </cols>
  <sheetData>
    <row r="1" spans="2:21" ht="18">
      <c r="B1" s="1150" t="s">
        <v>551</v>
      </c>
      <c r="C1" s="1150"/>
      <c r="D1" s="1150"/>
      <c r="E1" s="1150"/>
      <c r="F1" s="1150"/>
      <c r="G1" s="141"/>
      <c r="H1" s="141"/>
      <c r="I1" s="872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2:21">
      <c r="B2" s="142"/>
      <c r="C2" s="143"/>
      <c r="D2" s="143"/>
      <c r="E2" s="143"/>
      <c r="F2" s="143"/>
      <c r="G2" s="141"/>
      <c r="H2" s="141"/>
      <c r="I2" s="872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2:21" ht="15.5">
      <c r="B3" s="1151" t="s">
        <v>552</v>
      </c>
      <c r="C3" s="1151"/>
      <c r="D3" s="1151"/>
      <c r="E3" s="1151"/>
      <c r="F3" s="1151"/>
      <c r="G3" s="141"/>
      <c r="H3" s="141"/>
      <c r="I3" s="872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</row>
    <row r="4" spans="2:21" ht="15.5">
      <c r="B4" s="1151" t="s">
        <v>553</v>
      </c>
      <c r="C4" s="1151"/>
      <c r="D4" s="1151"/>
      <c r="E4" s="1151"/>
      <c r="F4" s="1151"/>
      <c r="G4" s="141"/>
      <c r="H4" s="141"/>
      <c r="I4" s="872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</row>
    <row r="5" spans="2:21" ht="15" thickBot="1">
      <c r="B5" s="1152" t="s">
        <v>656</v>
      </c>
      <c r="C5" s="1152"/>
      <c r="D5" s="1152"/>
      <c r="E5" s="1152"/>
      <c r="F5" s="1152"/>
      <c r="G5" s="144"/>
      <c r="H5" s="144"/>
      <c r="I5" s="873"/>
      <c r="J5" s="144"/>
      <c r="K5" s="144"/>
      <c r="L5" s="144"/>
      <c r="M5" s="144"/>
      <c r="N5" s="141"/>
      <c r="O5" s="144"/>
      <c r="P5" s="144"/>
      <c r="Q5" s="144"/>
      <c r="R5" s="144"/>
      <c r="S5" s="144"/>
      <c r="T5" s="144"/>
      <c r="U5" s="144"/>
    </row>
    <row r="6" spans="2:21">
      <c r="B6" s="145"/>
      <c r="C6" s="141"/>
      <c r="D6" s="141"/>
      <c r="E6" s="141"/>
      <c r="F6" s="141"/>
      <c r="G6" s="141"/>
      <c r="H6" s="141"/>
      <c r="I6" s="872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</row>
    <row r="7" spans="2:21">
      <c r="B7" s="141"/>
      <c r="C7" s="141"/>
      <c r="D7" s="141"/>
      <c r="E7" s="141"/>
      <c r="F7" s="141"/>
      <c r="G7" s="141"/>
      <c r="H7" s="141"/>
      <c r="I7" s="872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</row>
    <row r="8" spans="2:21" ht="15" thickBot="1">
      <c r="B8" s="146"/>
      <c r="C8" s="147"/>
      <c r="D8" s="147"/>
      <c r="E8" s="858" t="s">
        <v>554</v>
      </c>
      <c r="F8" s="147"/>
      <c r="G8" s="147"/>
      <c r="H8" s="148">
        <v>45291</v>
      </c>
      <c r="I8" s="1153"/>
      <c r="J8" s="1153"/>
      <c r="K8" s="1153"/>
      <c r="L8" s="1153"/>
      <c r="M8" s="1153"/>
      <c r="N8" s="141"/>
      <c r="O8" s="147"/>
      <c r="P8" s="147"/>
      <c r="Q8" s="858" t="s">
        <v>554</v>
      </c>
      <c r="R8" s="148">
        <f>+H8</f>
        <v>45291</v>
      </c>
      <c r="S8" s="147"/>
      <c r="T8" s="859"/>
      <c r="U8" s="147"/>
    </row>
    <row r="9" spans="2:21" ht="15.75" customHeight="1" thickBot="1">
      <c r="B9" s="146"/>
      <c r="C9" s="1154" t="s">
        <v>555</v>
      </c>
      <c r="D9" s="1149" t="s">
        <v>556</v>
      </c>
      <c r="E9" s="1149" t="s">
        <v>557</v>
      </c>
      <c r="F9" s="1149" t="s">
        <v>558</v>
      </c>
      <c r="G9" s="1149" t="s">
        <v>559</v>
      </c>
      <c r="H9" s="1149"/>
      <c r="I9" s="1149"/>
      <c r="J9" s="1149"/>
      <c r="K9" s="1149"/>
      <c r="L9" s="1149"/>
      <c r="M9" s="1149"/>
      <c r="N9" s="141"/>
      <c r="O9" s="638" t="s">
        <v>560</v>
      </c>
      <c r="P9" s="149"/>
      <c r="Q9" s="149"/>
      <c r="R9" s="149"/>
      <c r="S9" s="149"/>
      <c r="T9" s="149"/>
      <c r="U9" s="149"/>
    </row>
    <row r="10" spans="2:21" ht="63.5" thickBot="1">
      <c r="B10" s="146"/>
      <c r="C10" s="1154"/>
      <c r="D10" s="1149"/>
      <c r="E10" s="1149"/>
      <c r="F10" s="1149"/>
      <c r="G10" s="149" t="s">
        <v>561</v>
      </c>
      <c r="H10" s="149" t="s">
        <v>562</v>
      </c>
      <c r="I10" s="874" t="s">
        <v>563</v>
      </c>
      <c r="J10" s="149" t="s">
        <v>564</v>
      </c>
      <c r="K10" s="149" t="s">
        <v>565</v>
      </c>
      <c r="L10" s="149" t="s">
        <v>566</v>
      </c>
      <c r="M10" s="149" t="s">
        <v>567</v>
      </c>
      <c r="N10" s="141"/>
      <c r="O10" s="149" t="s">
        <v>568</v>
      </c>
      <c r="P10" s="149" t="s">
        <v>234</v>
      </c>
      <c r="Q10" s="149" t="s">
        <v>569</v>
      </c>
      <c r="R10" s="149" t="s">
        <v>570</v>
      </c>
      <c r="S10" s="149" t="s">
        <v>571</v>
      </c>
      <c r="T10" s="149" t="s">
        <v>572</v>
      </c>
      <c r="U10" s="149" t="s">
        <v>573</v>
      </c>
    </row>
    <row r="11" spans="2:21">
      <c r="B11" s="150"/>
      <c r="C11" s="1155" t="s">
        <v>574</v>
      </c>
      <c r="D11" s="1155"/>
      <c r="E11" s="1155"/>
      <c r="F11" s="1155"/>
      <c r="G11" s="1155"/>
      <c r="H11" s="1155"/>
      <c r="I11" s="1155"/>
      <c r="J11" s="1155"/>
      <c r="K11" s="1155"/>
      <c r="L11" s="1155"/>
      <c r="M11" s="1155"/>
      <c r="N11" s="141"/>
      <c r="O11" s="141"/>
      <c r="P11" s="141"/>
      <c r="Q11" s="141"/>
      <c r="R11" s="141"/>
      <c r="S11" s="141"/>
      <c r="T11" s="141"/>
      <c r="U11" s="141"/>
    </row>
    <row r="12" spans="2:21">
      <c r="B12" s="150">
        <v>1</v>
      </c>
      <c r="C12" s="867" t="s">
        <v>575</v>
      </c>
      <c r="D12" s="868" t="s">
        <v>281</v>
      </c>
      <c r="E12" s="868" t="s">
        <v>576</v>
      </c>
      <c r="F12" s="869" t="s">
        <v>140</v>
      </c>
      <c r="G12" s="153"/>
      <c r="H12" s="153"/>
      <c r="I12" s="875">
        <v>0</v>
      </c>
      <c r="J12" s="153"/>
      <c r="K12" s="153"/>
      <c r="L12" s="153"/>
      <c r="M12" s="870" t="e">
        <f>+#REF!</f>
        <v>#REF!</v>
      </c>
      <c r="N12" s="141"/>
      <c r="O12" s="154"/>
      <c r="P12" s="154"/>
      <c r="Q12" s="154"/>
      <c r="R12" s="154"/>
      <c r="S12" s="154"/>
      <c r="T12" s="154"/>
      <c r="U12" s="154"/>
    </row>
    <row r="13" spans="2:21">
      <c r="B13" s="150">
        <v>2</v>
      </c>
      <c r="C13" s="566"/>
      <c r="D13" s="151"/>
      <c r="E13" s="151"/>
      <c r="F13" s="155"/>
      <c r="G13" s="156"/>
      <c r="H13" s="156"/>
      <c r="I13" s="876"/>
      <c r="J13" s="156"/>
      <c r="K13" s="156"/>
      <c r="L13" s="156"/>
      <c r="M13" s="156"/>
      <c r="N13" s="141"/>
      <c r="O13" s="156"/>
      <c r="P13" s="156"/>
      <c r="Q13" s="156"/>
      <c r="R13" s="156"/>
      <c r="S13" s="156"/>
      <c r="T13" s="156"/>
      <c r="U13" s="156"/>
    </row>
    <row r="14" spans="2:21">
      <c r="B14" s="150"/>
      <c r="C14" s="860" t="s">
        <v>577</v>
      </c>
      <c r="D14" s="861"/>
      <c r="E14" s="861"/>
      <c r="F14" s="862"/>
      <c r="G14" s="863">
        <v>0</v>
      </c>
      <c r="H14" s="627">
        <v>0</v>
      </c>
      <c r="I14" s="877">
        <v>0</v>
      </c>
      <c r="J14" s="627">
        <v>0</v>
      </c>
      <c r="K14" s="627">
        <v>0</v>
      </c>
      <c r="L14" s="627">
        <v>0</v>
      </c>
      <c r="M14" s="627" t="e">
        <f>+M12</f>
        <v>#REF!</v>
      </c>
      <c r="N14" s="141"/>
      <c r="O14" s="627">
        <v>0</v>
      </c>
      <c r="P14" s="627">
        <v>0</v>
      </c>
      <c r="Q14" s="627">
        <v>0</v>
      </c>
      <c r="R14" s="627">
        <v>0</v>
      </c>
      <c r="S14" s="627">
        <v>0</v>
      </c>
      <c r="T14" s="627">
        <v>0</v>
      </c>
      <c r="U14" s="627">
        <v>0</v>
      </c>
    </row>
    <row r="15" spans="2:21" ht="15" thickBot="1">
      <c r="B15" s="150"/>
      <c r="C15" s="141"/>
      <c r="D15" s="141"/>
      <c r="E15" s="141"/>
      <c r="F15" s="141"/>
      <c r="G15" s="141"/>
      <c r="H15" s="141"/>
      <c r="I15" s="872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</row>
    <row r="16" spans="2:21">
      <c r="B16" s="150"/>
      <c r="C16" s="1156" t="s">
        <v>578</v>
      </c>
      <c r="D16" s="1156"/>
      <c r="E16" s="1156"/>
      <c r="F16" s="1156"/>
      <c r="G16" s="1156"/>
      <c r="H16" s="1156"/>
      <c r="I16" s="1156"/>
      <c r="J16" s="1156"/>
      <c r="K16" s="1156"/>
      <c r="L16" s="1156"/>
      <c r="M16" s="1156"/>
      <c r="N16" s="141"/>
      <c r="O16" s="157"/>
      <c r="P16" s="157"/>
      <c r="Q16" s="157"/>
      <c r="R16" s="157"/>
      <c r="S16" s="157"/>
      <c r="T16" s="157"/>
      <c r="U16" s="157"/>
    </row>
    <row r="17" spans="2:20">
      <c r="B17" s="150">
        <v>1</v>
      </c>
      <c r="C17" s="566" t="s">
        <v>579</v>
      </c>
      <c r="D17" s="151" t="s">
        <v>255</v>
      </c>
      <c r="E17" s="151" t="s">
        <v>576</v>
      </c>
      <c r="F17" s="152" t="s">
        <v>258</v>
      </c>
      <c r="G17" s="871" t="e">
        <f>+#REF!</f>
        <v>#REF!</v>
      </c>
      <c r="H17" s="153"/>
      <c r="I17" s="878"/>
      <c r="J17" s="153"/>
      <c r="K17" s="153"/>
      <c r="L17" s="153"/>
      <c r="M17" s="154"/>
      <c r="N17" s="141"/>
      <c r="O17" s="154"/>
      <c r="P17" s="154"/>
      <c r="Q17" s="154">
        <v>0</v>
      </c>
      <c r="R17" s="154"/>
      <c r="S17" s="154"/>
      <c r="T17" s="154">
        <v>0</v>
      </c>
    </row>
    <row r="18" spans="2:20">
      <c r="B18" s="150">
        <v>2</v>
      </c>
      <c r="C18" s="566" t="s">
        <v>251</v>
      </c>
      <c r="D18" s="151" t="s">
        <v>580</v>
      </c>
      <c r="E18" s="151" t="s">
        <v>581</v>
      </c>
      <c r="F18" s="152" t="s">
        <v>582</v>
      </c>
      <c r="G18" s="153"/>
      <c r="H18" s="153"/>
      <c r="I18" s="875" t="e">
        <f>+#REF!</f>
        <v>#REF!</v>
      </c>
      <c r="J18" s="153"/>
      <c r="K18" s="153"/>
      <c r="L18" s="153"/>
      <c r="M18" s="154"/>
      <c r="N18" s="141"/>
      <c r="O18" s="154"/>
      <c r="P18" s="154"/>
      <c r="Q18" s="154">
        <v>0</v>
      </c>
      <c r="R18" s="154"/>
      <c r="S18" s="154"/>
      <c r="T18" s="154"/>
    </row>
    <row r="19" spans="2:20">
      <c r="B19" s="150">
        <v>3</v>
      </c>
      <c r="C19" s="566" t="s">
        <v>579</v>
      </c>
      <c r="D19" s="151" t="s">
        <v>255</v>
      </c>
      <c r="E19" s="151" t="s">
        <v>576</v>
      </c>
      <c r="F19" s="152" t="s">
        <v>583</v>
      </c>
      <c r="G19" s="153"/>
      <c r="H19" s="153"/>
      <c r="I19" s="875"/>
      <c r="J19" s="153"/>
      <c r="K19" s="153"/>
      <c r="L19" s="153"/>
      <c r="M19" s="154"/>
      <c r="N19" s="141"/>
      <c r="O19" s="154"/>
      <c r="P19" s="154"/>
      <c r="Q19" s="154">
        <v>0</v>
      </c>
      <c r="R19" s="154"/>
      <c r="S19" s="154"/>
      <c r="T19" s="154">
        <v>0</v>
      </c>
    </row>
    <row r="20" spans="2:20">
      <c r="B20" s="150">
        <v>4</v>
      </c>
      <c r="C20" s="566" t="s">
        <v>579</v>
      </c>
      <c r="D20" s="151" t="s">
        <v>255</v>
      </c>
      <c r="E20" s="151" t="s">
        <v>576</v>
      </c>
      <c r="F20" s="566" t="s">
        <v>584</v>
      </c>
      <c r="G20" s="153"/>
      <c r="H20" s="153"/>
      <c r="I20" s="875" t="e">
        <f>+#REF!</f>
        <v>#REF!</v>
      </c>
      <c r="J20" s="153"/>
      <c r="K20" s="153"/>
      <c r="L20" s="153"/>
      <c r="M20" s="154"/>
      <c r="N20" s="141"/>
      <c r="O20" s="154"/>
      <c r="P20" s="154"/>
      <c r="Q20" s="154">
        <v>0</v>
      </c>
      <c r="R20" s="154"/>
      <c r="S20" s="154"/>
      <c r="T20" s="154">
        <v>0</v>
      </c>
    </row>
    <row r="21" spans="2:20">
      <c r="B21" s="150">
        <v>5</v>
      </c>
      <c r="C21" s="566" t="s">
        <v>585</v>
      </c>
      <c r="D21" s="151" t="s">
        <v>586</v>
      </c>
      <c r="E21" s="151" t="s">
        <v>576</v>
      </c>
      <c r="F21" s="152" t="s">
        <v>587</v>
      </c>
      <c r="G21" s="153"/>
      <c r="H21" s="153"/>
      <c r="I21" s="875"/>
      <c r="J21" s="153"/>
      <c r="K21" s="153"/>
      <c r="L21" s="153"/>
      <c r="M21" s="154"/>
      <c r="N21" s="141"/>
      <c r="O21" s="154"/>
      <c r="P21" s="154"/>
      <c r="Q21" s="154">
        <v>0</v>
      </c>
      <c r="R21" s="154"/>
      <c r="S21" s="154"/>
      <c r="T21" s="154">
        <v>0</v>
      </c>
    </row>
    <row r="22" spans="2:20">
      <c r="B22" s="150">
        <v>6</v>
      </c>
      <c r="C22" s="566" t="s">
        <v>585</v>
      </c>
      <c r="D22" s="151" t="s">
        <v>586</v>
      </c>
      <c r="E22" s="151" t="s">
        <v>576</v>
      </c>
      <c r="F22" s="152" t="s">
        <v>588</v>
      </c>
      <c r="G22" s="153"/>
      <c r="H22" s="153"/>
      <c r="I22" s="875"/>
      <c r="J22" s="153"/>
      <c r="K22" s="153"/>
      <c r="L22" s="153"/>
      <c r="M22" s="154"/>
      <c r="N22" s="141"/>
      <c r="O22" s="154"/>
      <c r="P22" s="154"/>
      <c r="Q22" s="154">
        <v>0</v>
      </c>
      <c r="R22" s="154"/>
      <c r="S22" s="154"/>
      <c r="T22" s="154">
        <v>0</v>
      </c>
    </row>
    <row r="23" spans="2:20">
      <c r="B23" s="150">
        <v>7</v>
      </c>
      <c r="C23" s="566" t="s">
        <v>248</v>
      </c>
      <c r="D23" s="151" t="s">
        <v>586</v>
      </c>
      <c r="E23" s="151" t="s">
        <v>576</v>
      </c>
      <c r="F23" s="152" t="s">
        <v>589</v>
      </c>
      <c r="G23" s="153"/>
      <c r="H23" s="153"/>
      <c r="I23" s="875"/>
      <c r="J23" s="153"/>
      <c r="K23" s="153"/>
      <c r="L23" s="153"/>
      <c r="M23" s="154"/>
      <c r="N23" s="141"/>
      <c r="O23" s="154"/>
      <c r="P23" s="154"/>
      <c r="Q23" s="154">
        <v>0</v>
      </c>
      <c r="R23" s="154"/>
      <c r="S23" s="154"/>
      <c r="T23" s="154">
        <v>0</v>
      </c>
    </row>
    <row r="24" spans="2:20">
      <c r="B24" s="150">
        <v>8</v>
      </c>
      <c r="C24" s="566" t="s">
        <v>248</v>
      </c>
      <c r="D24" s="151" t="s">
        <v>247</v>
      </c>
      <c r="E24" s="151" t="s">
        <v>576</v>
      </c>
      <c r="F24" s="152" t="s">
        <v>590</v>
      </c>
      <c r="G24" s="153"/>
      <c r="H24" s="153"/>
      <c r="I24" s="875"/>
      <c r="J24" s="153"/>
      <c r="K24" s="153"/>
      <c r="L24" s="153"/>
      <c r="M24" s="154"/>
      <c r="N24" s="141"/>
      <c r="O24" s="154"/>
      <c r="P24" s="154"/>
      <c r="Q24" s="154">
        <v>0</v>
      </c>
      <c r="R24" s="154"/>
      <c r="S24" s="154"/>
      <c r="T24" s="154">
        <v>0</v>
      </c>
    </row>
    <row r="25" spans="2:20">
      <c r="B25" s="150">
        <v>9</v>
      </c>
      <c r="C25" s="566" t="s">
        <v>248</v>
      </c>
      <c r="D25" s="151" t="s">
        <v>247</v>
      </c>
      <c r="E25" s="151" t="s">
        <v>576</v>
      </c>
      <c r="F25" s="152" t="s">
        <v>591</v>
      </c>
      <c r="G25" s="153"/>
      <c r="H25" s="153"/>
      <c r="I25" s="875" t="e">
        <f>+#REF!</f>
        <v>#REF!</v>
      </c>
      <c r="J25" s="153"/>
      <c r="K25" s="153"/>
      <c r="L25" s="153"/>
      <c r="M25" s="154"/>
      <c r="N25" s="141"/>
      <c r="O25" s="154"/>
      <c r="P25" s="154"/>
      <c r="Q25" s="154">
        <v>0</v>
      </c>
      <c r="R25" s="154"/>
      <c r="S25" s="154"/>
      <c r="T25" s="154">
        <v>0</v>
      </c>
    </row>
    <row r="26" spans="2:20">
      <c r="B26" s="150">
        <v>10</v>
      </c>
      <c r="C26" s="566" t="s">
        <v>248</v>
      </c>
      <c r="D26" s="151" t="s">
        <v>247</v>
      </c>
      <c r="E26" s="151" t="s">
        <v>576</v>
      </c>
      <c r="F26" s="152" t="s">
        <v>278</v>
      </c>
      <c r="G26" s="153"/>
      <c r="H26" s="153"/>
      <c r="I26" s="875" t="e">
        <f>+#REF!</f>
        <v>#REF!</v>
      </c>
      <c r="J26" s="153"/>
      <c r="K26" s="153"/>
      <c r="L26" s="153"/>
      <c r="M26" s="154"/>
      <c r="N26" s="141"/>
      <c r="O26" s="154"/>
      <c r="P26" s="154"/>
      <c r="Q26" s="154">
        <v>0</v>
      </c>
      <c r="R26" s="154"/>
      <c r="S26" s="154"/>
      <c r="T26" s="154">
        <v>0</v>
      </c>
    </row>
    <row r="27" spans="2:20">
      <c r="B27" s="150">
        <v>11</v>
      </c>
      <c r="C27" s="566" t="s">
        <v>236</v>
      </c>
      <c r="D27" s="151" t="s">
        <v>270</v>
      </c>
      <c r="E27" s="151" t="s">
        <v>576</v>
      </c>
      <c r="F27" s="152" t="s">
        <v>271</v>
      </c>
      <c r="G27" s="153"/>
      <c r="H27" s="153"/>
      <c r="I27" s="875" t="e">
        <f>+#REF!</f>
        <v>#REF!</v>
      </c>
      <c r="J27" s="153"/>
      <c r="K27" s="153"/>
      <c r="L27" s="153"/>
      <c r="M27" s="154"/>
      <c r="N27" s="141"/>
      <c r="O27" s="154"/>
      <c r="P27" s="154"/>
      <c r="Q27" s="154">
        <v>0</v>
      </c>
      <c r="R27" s="154" t="e">
        <f>+#REF!</f>
        <v>#REF!</v>
      </c>
      <c r="S27" s="154"/>
      <c r="T27" s="154" t="e">
        <f>+R27</f>
        <v>#REF!</v>
      </c>
    </row>
    <row r="28" spans="2:20">
      <c r="B28" s="150">
        <v>12</v>
      </c>
      <c r="C28" s="566" t="s">
        <v>236</v>
      </c>
      <c r="D28" s="151" t="s">
        <v>270</v>
      </c>
      <c r="E28" s="151" t="s">
        <v>576</v>
      </c>
      <c r="F28" s="152" t="s">
        <v>272</v>
      </c>
      <c r="G28" s="153"/>
      <c r="H28" s="153"/>
      <c r="I28" s="875" t="e">
        <f>+#REF!</f>
        <v>#REF!</v>
      </c>
      <c r="J28" s="153"/>
      <c r="K28" s="153"/>
      <c r="L28" s="153"/>
      <c r="M28" s="154"/>
      <c r="N28" s="141"/>
      <c r="O28" s="154"/>
      <c r="P28" s="154"/>
      <c r="Q28" s="154">
        <v>0</v>
      </c>
      <c r="R28" s="154"/>
      <c r="S28" s="154"/>
      <c r="T28" s="154">
        <v>0</v>
      </c>
    </row>
    <row r="29" spans="2:20">
      <c r="B29" s="150">
        <v>13</v>
      </c>
      <c r="C29" s="566" t="s">
        <v>592</v>
      </c>
      <c r="D29" s="151" t="s">
        <v>279</v>
      </c>
      <c r="E29" s="151" t="s">
        <v>576</v>
      </c>
      <c r="F29" s="152" t="s">
        <v>593</v>
      </c>
      <c r="G29" s="153"/>
      <c r="H29" s="153"/>
      <c r="I29" s="875"/>
      <c r="J29" s="153"/>
      <c r="K29" s="153"/>
      <c r="L29" s="153"/>
      <c r="M29" s="154"/>
      <c r="N29" s="141"/>
      <c r="O29" s="154"/>
      <c r="P29" s="154"/>
      <c r="Q29" s="154">
        <v>0</v>
      </c>
      <c r="R29" s="154"/>
      <c r="S29" s="154"/>
      <c r="T29" s="154">
        <v>0</v>
      </c>
    </row>
    <row r="30" spans="2:20">
      <c r="B30" s="150">
        <v>14</v>
      </c>
      <c r="C30" s="566" t="s">
        <v>268</v>
      </c>
      <c r="D30" s="151" t="s">
        <v>267</v>
      </c>
      <c r="E30" s="151" t="s">
        <v>576</v>
      </c>
      <c r="F30" s="152" t="s">
        <v>269</v>
      </c>
      <c r="G30" s="158" t="e">
        <f>+#REF!</f>
        <v>#REF!</v>
      </c>
      <c r="H30" s="153"/>
      <c r="I30" s="875"/>
      <c r="J30" s="153"/>
      <c r="K30" s="153"/>
      <c r="L30" s="153"/>
      <c r="M30" s="154"/>
      <c r="N30" s="141"/>
      <c r="O30" s="154"/>
      <c r="P30" s="154"/>
      <c r="Q30" s="154">
        <v>0</v>
      </c>
      <c r="R30" s="154"/>
      <c r="S30" s="154"/>
      <c r="T30" s="154">
        <v>0</v>
      </c>
    </row>
    <row r="31" spans="2:20">
      <c r="B31" s="150">
        <v>15</v>
      </c>
      <c r="C31" s="566" t="s">
        <v>268</v>
      </c>
      <c r="D31" s="151" t="s">
        <v>267</v>
      </c>
      <c r="E31" s="151" t="s">
        <v>576</v>
      </c>
      <c r="F31" s="152" t="s">
        <v>269</v>
      </c>
      <c r="G31" s="153"/>
      <c r="H31" s="153"/>
      <c r="I31" s="875"/>
      <c r="J31" s="153"/>
      <c r="K31" s="153"/>
      <c r="L31" s="153"/>
      <c r="M31" s="154"/>
      <c r="N31" s="141"/>
      <c r="O31" s="154"/>
      <c r="P31" s="154"/>
      <c r="Q31" s="154">
        <v>0</v>
      </c>
      <c r="R31" s="154"/>
      <c r="S31" s="154"/>
      <c r="T31" s="154">
        <v>0</v>
      </c>
    </row>
    <row r="32" spans="2:20">
      <c r="B32" s="150">
        <v>16</v>
      </c>
      <c r="C32" s="566" t="s">
        <v>268</v>
      </c>
      <c r="D32" s="151" t="s">
        <v>267</v>
      </c>
      <c r="E32" s="151" t="s">
        <v>576</v>
      </c>
      <c r="F32" s="152" t="s">
        <v>269</v>
      </c>
      <c r="G32" s="153"/>
      <c r="H32" s="153"/>
      <c r="I32" s="875"/>
      <c r="J32" s="153"/>
      <c r="K32" s="153"/>
      <c r="L32" s="153"/>
      <c r="M32" s="154"/>
      <c r="N32" s="141"/>
      <c r="O32" s="154"/>
      <c r="P32" s="154"/>
      <c r="Q32" s="154">
        <v>0</v>
      </c>
      <c r="R32" s="154"/>
      <c r="S32" s="154"/>
      <c r="T32" s="154">
        <v>0</v>
      </c>
    </row>
    <row r="33" spans="2:20">
      <c r="B33" s="150">
        <v>17</v>
      </c>
      <c r="C33" s="566" t="s">
        <v>260</v>
      </c>
      <c r="D33" s="151" t="s">
        <v>265</v>
      </c>
      <c r="E33" s="151" t="s">
        <v>576</v>
      </c>
      <c r="F33" s="152" t="s">
        <v>266</v>
      </c>
      <c r="G33" s="158" t="e">
        <f>+#REF!</f>
        <v>#REF!</v>
      </c>
      <c r="H33" s="153"/>
      <c r="I33" s="875"/>
      <c r="J33" s="153"/>
      <c r="K33" s="153"/>
      <c r="L33" s="153"/>
      <c r="M33" s="154"/>
      <c r="N33" s="141"/>
      <c r="O33" s="154"/>
      <c r="P33" s="154"/>
      <c r="Q33" s="154">
        <v>0</v>
      </c>
      <c r="R33" s="154" t="e">
        <f>+#REF!</f>
        <v>#REF!</v>
      </c>
      <c r="S33" s="154"/>
      <c r="T33" s="154" t="e">
        <f>+R33</f>
        <v>#REF!</v>
      </c>
    </row>
    <row r="34" spans="2:20">
      <c r="B34" s="150">
        <v>18</v>
      </c>
      <c r="C34" s="566" t="s">
        <v>260</v>
      </c>
      <c r="D34" s="151" t="s">
        <v>265</v>
      </c>
      <c r="E34" s="151" t="s">
        <v>576</v>
      </c>
      <c r="F34" s="152" t="s">
        <v>594</v>
      </c>
      <c r="G34" s="153"/>
      <c r="H34" s="153"/>
      <c r="I34" s="875"/>
      <c r="J34" s="153"/>
      <c r="K34" s="153"/>
      <c r="L34" s="153"/>
      <c r="M34" s="154"/>
      <c r="N34" s="141"/>
      <c r="O34" s="154"/>
      <c r="P34" s="154"/>
      <c r="Q34" s="154"/>
      <c r="R34" s="154"/>
      <c r="S34" s="154"/>
      <c r="T34" s="154"/>
    </row>
    <row r="35" spans="2:20">
      <c r="B35" s="150">
        <v>19</v>
      </c>
      <c r="C35" s="566" t="s">
        <v>239</v>
      </c>
      <c r="D35" s="151" t="s">
        <v>276</v>
      </c>
      <c r="E35" s="151" t="s">
        <v>576</v>
      </c>
      <c r="F35" s="152" t="s">
        <v>277</v>
      </c>
      <c r="G35" s="153"/>
      <c r="H35" s="153"/>
      <c r="I35" s="875" t="e">
        <f>+#REF!</f>
        <v>#REF!</v>
      </c>
      <c r="J35" s="153"/>
      <c r="K35" s="153"/>
      <c r="L35" s="153"/>
      <c r="M35" s="154"/>
      <c r="N35" s="141"/>
      <c r="O35" s="154"/>
      <c r="P35" s="154"/>
      <c r="Q35" s="154">
        <f>+O35</f>
        <v>0</v>
      </c>
      <c r="R35" s="154"/>
      <c r="S35" s="154"/>
      <c r="T35" s="154"/>
    </row>
    <row r="36" spans="2:20">
      <c r="B36" s="150">
        <v>20</v>
      </c>
      <c r="C36" s="566" t="s">
        <v>248</v>
      </c>
      <c r="D36" s="151" t="s">
        <v>247</v>
      </c>
      <c r="E36" s="151" t="s">
        <v>576</v>
      </c>
      <c r="F36" s="152" t="s">
        <v>237</v>
      </c>
      <c r="G36" s="153"/>
      <c r="H36" s="153"/>
      <c r="I36" s="875"/>
      <c r="J36" s="153"/>
      <c r="K36" s="153"/>
      <c r="L36" s="153"/>
      <c r="M36" s="154"/>
      <c r="N36" s="141"/>
      <c r="O36" s="154">
        <v>0</v>
      </c>
      <c r="P36" s="154"/>
      <c r="Q36" s="154">
        <v>0</v>
      </c>
      <c r="R36" s="154"/>
      <c r="S36" s="154"/>
      <c r="T36" s="154">
        <v>0</v>
      </c>
    </row>
    <row r="37" spans="2:20">
      <c r="B37" s="150">
        <v>21</v>
      </c>
      <c r="C37" s="566" t="s">
        <v>592</v>
      </c>
      <c r="D37" s="151" t="s">
        <v>236</v>
      </c>
      <c r="E37" s="151" t="s">
        <v>576</v>
      </c>
      <c r="F37" s="152" t="s">
        <v>237</v>
      </c>
      <c r="G37" s="153"/>
      <c r="H37" s="153"/>
      <c r="I37" s="875"/>
      <c r="J37" s="153"/>
      <c r="K37" s="153"/>
      <c r="L37" s="153"/>
      <c r="M37" s="154"/>
      <c r="N37" s="141"/>
      <c r="O37" s="154">
        <v>0</v>
      </c>
      <c r="P37" s="154"/>
      <c r="Q37" s="154">
        <v>0</v>
      </c>
      <c r="R37" s="154"/>
      <c r="S37" s="154"/>
      <c r="T37" s="154">
        <v>0</v>
      </c>
    </row>
    <row r="38" spans="2:20">
      <c r="B38" s="150">
        <v>22</v>
      </c>
      <c r="C38" s="566" t="s">
        <v>236</v>
      </c>
      <c r="D38" s="151" t="s">
        <v>235</v>
      </c>
      <c r="E38" s="151" t="s">
        <v>576</v>
      </c>
      <c r="F38" s="152" t="s">
        <v>273</v>
      </c>
      <c r="G38" s="153"/>
      <c r="H38" s="153"/>
      <c r="I38" s="875" t="e">
        <f>+#REF!</f>
        <v>#REF!</v>
      </c>
      <c r="J38" s="153"/>
      <c r="K38" s="153"/>
      <c r="L38" s="153"/>
      <c r="M38" s="154"/>
      <c r="N38" s="141"/>
      <c r="O38" s="154">
        <v>0</v>
      </c>
      <c r="P38" s="154"/>
      <c r="Q38" s="154">
        <v>0</v>
      </c>
      <c r="R38" s="154"/>
      <c r="S38" s="154"/>
      <c r="T38" s="154">
        <v>0</v>
      </c>
    </row>
    <row r="39" spans="2:20">
      <c r="B39" s="150">
        <v>23</v>
      </c>
      <c r="C39" s="566" t="s">
        <v>239</v>
      </c>
      <c r="D39" s="151" t="s">
        <v>238</v>
      </c>
      <c r="E39" s="151" t="s">
        <v>576</v>
      </c>
      <c r="F39" s="152" t="s">
        <v>652</v>
      </c>
      <c r="G39" s="153"/>
      <c r="H39" s="153"/>
      <c r="I39" s="875"/>
      <c r="J39" s="153"/>
      <c r="K39" s="153"/>
      <c r="L39" s="153"/>
      <c r="M39" s="154"/>
      <c r="N39" s="141"/>
      <c r="O39" s="154" t="e">
        <f>+#REF!</f>
        <v>#REF!</v>
      </c>
      <c r="P39" s="154"/>
      <c r="Q39" s="154" t="e">
        <f>+#REF!</f>
        <v>#REF!</v>
      </c>
      <c r="R39" s="154"/>
      <c r="S39" s="154"/>
      <c r="T39" s="154">
        <v>0</v>
      </c>
    </row>
    <row r="40" spans="2:20">
      <c r="B40" s="150">
        <v>24</v>
      </c>
      <c r="C40" s="566" t="s">
        <v>239</v>
      </c>
      <c r="D40" s="151" t="s">
        <v>238</v>
      </c>
      <c r="E40" s="151" t="s">
        <v>576</v>
      </c>
      <c r="F40" s="152" t="s">
        <v>240</v>
      </c>
      <c r="G40" s="153"/>
      <c r="H40" s="153"/>
      <c r="I40" s="875" t="e">
        <f>+#REF!</f>
        <v>#REF!</v>
      </c>
      <c r="J40" s="153"/>
      <c r="K40" s="153"/>
      <c r="L40" s="153"/>
      <c r="M40" s="154"/>
      <c r="N40" s="141"/>
      <c r="O40" s="154" t="e">
        <f>+#REF!</f>
        <v>#REF!</v>
      </c>
      <c r="P40" s="154"/>
      <c r="Q40" s="154" t="e">
        <f>+O40</f>
        <v>#REF!</v>
      </c>
      <c r="R40" s="154"/>
      <c r="S40" s="154"/>
      <c r="T40" s="154">
        <v>0</v>
      </c>
    </row>
    <row r="41" spans="2:20">
      <c r="B41" s="150">
        <v>25</v>
      </c>
      <c r="C41" s="566" t="s">
        <v>579</v>
      </c>
      <c r="D41" s="151" t="s">
        <v>255</v>
      </c>
      <c r="E41" s="151" t="s">
        <v>576</v>
      </c>
      <c r="F41" s="152" t="s">
        <v>595</v>
      </c>
      <c r="G41" s="153"/>
      <c r="H41" s="153"/>
      <c r="I41" s="875"/>
      <c r="J41" s="153"/>
      <c r="K41" s="153"/>
      <c r="L41" s="153"/>
      <c r="M41" s="154"/>
      <c r="N41" s="141"/>
      <c r="O41" s="154">
        <v>0</v>
      </c>
      <c r="P41" s="154"/>
      <c r="Q41" s="154">
        <v>0</v>
      </c>
      <c r="R41" s="154" t="e">
        <f>+#REF!</f>
        <v>#REF!</v>
      </c>
      <c r="S41" s="154"/>
      <c r="T41" s="154" t="e">
        <f t="shared" ref="T41" si="0">+R41</f>
        <v>#REF!</v>
      </c>
    </row>
    <row r="42" spans="2:20">
      <c r="B42" s="150">
        <v>26</v>
      </c>
      <c r="C42" s="566" t="s">
        <v>244</v>
      </c>
      <c r="D42" s="151" t="s">
        <v>243</v>
      </c>
      <c r="E42" s="151" t="s">
        <v>576</v>
      </c>
      <c r="F42" s="152" t="s">
        <v>596</v>
      </c>
      <c r="G42" s="153"/>
      <c r="H42" s="153"/>
      <c r="I42" s="875"/>
      <c r="J42" s="153"/>
      <c r="K42" s="153"/>
      <c r="L42" s="153"/>
      <c r="M42" s="154"/>
      <c r="N42" s="141"/>
      <c r="O42" s="154">
        <v>0</v>
      </c>
      <c r="P42" s="154"/>
      <c r="Q42" s="154">
        <v>0</v>
      </c>
      <c r="R42" s="154"/>
      <c r="S42" s="154"/>
      <c r="T42" s="154">
        <v>0</v>
      </c>
    </row>
    <row r="43" spans="2:20">
      <c r="B43" s="150">
        <v>27</v>
      </c>
      <c r="C43" s="566" t="s">
        <v>236</v>
      </c>
      <c r="D43" s="151" t="s">
        <v>235</v>
      </c>
      <c r="E43" s="151" t="s">
        <v>576</v>
      </c>
      <c r="F43" s="152" t="s">
        <v>274</v>
      </c>
      <c r="G43" s="153"/>
      <c r="H43" s="153"/>
      <c r="I43" s="875" t="e">
        <f>+#REF!</f>
        <v>#REF!</v>
      </c>
      <c r="J43" s="153"/>
      <c r="K43" s="153"/>
      <c r="L43" s="153"/>
      <c r="M43" s="154"/>
      <c r="N43" s="141"/>
      <c r="O43" s="154">
        <v>0</v>
      </c>
      <c r="P43" s="154"/>
      <c r="Q43" s="154">
        <v>0</v>
      </c>
      <c r="R43" s="154"/>
      <c r="S43" s="154"/>
      <c r="T43" s="154"/>
    </row>
    <row r="44" spans="2:20">
      <c r="B44" s="150">
        <v>28</v>
      </c>
      <c r="C44" s="566" t="s">
        <v>244</v>
      </c>
      <c r="D44" s="151" t="s">
        <v>243</v>
      </c>
      <c r="E44" s="151" t="s">
        <v>576</v>
      </c>
      <c r="F44" s="152" t="s">
        <v>597</v>
      </c>
      <c r="G44" s="153"/>
      <c r="H44" s="153"/>
      <c r="I44" s="875"/>
      <c r="J44" s="153"/>
      <c r="K44" s="153"/>
      <c r="L44" s="153"/>
      <c r="M44" s="154"/>
      <c r="N44" s="141"/>
      <c r="O44" s="154">
        <v>0</v>
      </c>
      <c r="P44" s="154"/>
      <c r="Q44" s="154">
        <v>0</v>
      </c>
      <c r="R44" s="154"/>
      <c r="S44" s="154"/>
      <c r="T44" s="154"/>
    </row>
    <row r="45" spans="2:20">
      <c r="B45" s="150">
        <v>29</v>
      </c>
      <c r="C45" s="566" t="s">
        <v>244</v>
      </c>
      <c r="D45" s="151" t="s">
        <v>243</v>
      </c>
      <c r="E45" s="151" t="s">
        <v>576</v>
      </c>
      <c r="F45" s="152" t="s">
        <v>245</v>
      </c>
      <c r="G45" s="153"/>
      <c r="H45" s="153"/>
      <c r="I45" s="875" t="e">
        <f>+#REF!</f>
        <v>#REF!</v>
      </c>
      <c r="J45" s="153"/>
      <c r="K45" s="153"/>
      <c r="L45" s="153"/>
      <c r="M45" s="154"/>
      <c r="N45" s="141"/>
      <c r="O45" s="154">
        <v>0</v>
      </c>
      <c r="P45" s="154"/>
      <c r="Q45" s="154">
        <v>0</v>
      </c>
      <c r="R45" s="154" t="e">
        <f>+#REF!</f>
        <v>#REF!</v>
      </c>
      <c r="S45" s="154"/>
      <c r="T45" s="154" t="e">
        <f t="shared" ref="T45:T50" si="1">+R45</f>
        <v>#REF!</v>
      </c>
    </row>
    <row r="46" spans="2:20">
      <c r="B46" s="150">
        <v>30</v>
      </c>
      <c r="C46" s="566" t="s">
        <v>239</v>
      </c>
      <c r="D46" s="151" t="s">
        <v>238</v>
      </c>
      <c r="E46" s="151" t="s">
        <v>576</v>
      </c>
      <c r="F46" s="152" t="s">
        <v>261</v>
      </c>
      <c r="G46" s="153"/>
      <c r="H46" s="153"/>
      <c r="I46" s="875"/>
      <c r="J46" s="153"/>
      <c r="K46" s="153"/>
      <c r="L46" s="153"/>
      <c r="M46" s="154"/>
      <c r="N46" s="141"/>
      <c r="O46" s="154">
        <v>0</v>
      </c>
      <c r="P46" s="154"/>
      <c r="Q46" s="154">
        <v>0</v>
      </c>
      <c r="R46" s="154" t="e">
        <f>+#REF!</f>
        <v>#REF!</v>
      </c>
      <c r="S46" s="154"/>
      <c r="T46" s="154" t="e">
        <f t="shared" si="1"/>
        <v>#REF!</v>
      </c>
    </row>
    <row r="47" spans="2:20">
      <c r="B47" s="150">
        <v>31</v>
      </c>
      <c r="C47" s="566" t="s">
        <v>579</v>
      </c>
      <c r="D47" s="151" t="s">
        <v>255</v>
      </c>
      <c r="E47" s="151" t="s">
        <v>576</v>
      </c>
      <c r="F47" s="152" t="s">
        <v>258</v>
      </c>
      <c r="G47" s="153"/>
      <c r="H47" s="153"/>
      <c r="I47" s="875"/>
      <c r="J47" s="153"/>
      <c r="K47" s="153"/>
      <c r="L47" s="153"/>
      <c r="M47" s="154"/>
      <c r="N47" s="141"/>
      <c r="O47" s="154">
        <v>0</v>
      </c>
      <c r="P47" s="154"/>
      <c r="Q47" s="154">
        <v>0</v>
      </c>
      <c r="R47" s="154" t="e">
        <f>+#REF!</f>
        <v>#REF!</v>
      </c>
      <c r="S47" s="154"/>
      <c r="T47" s="154" t="e">
        <f t="shared" si="1"/>
        <v>#REF!</v>
      </c>
    </row>
    <row r="48" spans="2:20">
      <c r="B48" s="150">
        <v>32</v>
      </c>
      <c r="C48" s="566" t="s">
        <v>579</v>
      </c>
      <c r="D48" s="151" t="s">
        <v>255</v>
      </c>
      <c r="E48" s="151" t="s">
        <v>576</v>
      </c>
      <c r="F48" s="152" t="s">
        <v>257</v>
      </c>
      <c r="G48" s="153"/>
      <c r="H48" s="153"/>
      <c r="I48" s="875"/>
      <c r="J48" s="153"/>
      <c r="K48" s="153"/>
      <c r="L48" s="153"/>
      <c r="M48" s="154"/>
      <c r="N48" s="141"/>
      <c r="O48" s="154"/>
      <c r="P48" s="154"/>
      <c r="Q48" s="154"/>
      <c r="R48" s="154" t="e">
        <f>+#REF!</f>
        <v>#REF!</v>
      </c>
      <c r="S48" s="154"/>
      <c r="T48" s="154" t="e">
        <f t="shared" si="1"/>
        <v>#REF!</v>
      </c>
    </row>
    <row r="49" spans="2:21">
      <c r="B49" s="150">
        <v>33</v>
      </c>
      <c r="C49" s="566" t="s">
        <v>579</v>
      </c>
      <c r="D49" s="151" t="s">
        <v>255</v>
      </c>
      <c r="E49" s="151" t="s">
        <v>576</v>
      </c>
      <c r="F49" s="152" t="s">
        <v>598</v>
      </c>
      <c r="G49" s="153"/>
      <c r="H49" s="153"/>
      <c r="I49" s="875"/>
      <c r="J49" s="153"/>
      <c r="K49" s="153"/>
      <c r="L49" s="153"/>
      <c r="M49" s="154"/>
      <c r="N49" s="141"/>
      <c r="O49" s="154"/>
      <c r="P49" s="154"/>
      <c r="Q49" s="154"/>
      <c r="R49" s="154"/>
      <c r="S49" s="154"/>
      <c r="T49" s="154">
        <f t="shared" si="1"/>
        <v>0</v>
      </c>
      <c r="U49" s="154"/>
    </row>
    <row r="50" spans="2:21">
      <c r="B50" s="150">
        <v>34</v>
      </c>
      <c r="C50" s="566" t="s">
        <v>579</v>
      </c>
      <c r="D50" s="151" t="s">
        <v>255</v>
      </c>
      <c r="E50" s="151" t="s">
        <v>576</v>
      </c>
      <c r="F50" s="152" t="s">
        <v>256</v>
      </c>
      <c r="G50" s="153"/>
      <c r="H50" s="153"/>
      <c r="I50" s="875"/>
      <c r="J50" s="153"/>
      <c r="K50" s="153"/>
      <c r="L50" s="153"/>
      <c r="M50" s="154"/>
      <c r="N50" s="141"/>
      <c r="O50" s="154">
        <v>0</v>
      </c>
      <c r="P50" s="154"/>
      <c r="Q50" s="154">
        <v>0</v>
      </c>
      <c r="R50" s="154" t="e">
        <f>+#REF!</f>
        <v>#REF!</v>
      </c>
      <c r="S50" s="154"/>
      <c r="T50" s="154" t="e">
        <f t="shared" si="1"/>
        <v>#REF!</v>
      </c>
      <c r="U50" s="154"/>
    </row>
    <row r="51" spans="2:21">
      <c r="B51" s="150">
        <v>35</v>
      </c>
      <c r="C51" s="566" t="s">
        <v>599</v>
      </c>
      <c r="D51" s="151" t="s">
        <v>580</v>
      </c>
      <c r="E51" s="151" t="s">
        <v>581</v>
      </c>
      <c r="F51" s="152" t="s">
        <v>600</v>
      </c>
      <c r="G51" s="153"/>
      <c r="H51" s="153"/>
      <c r="I51" s="875"/>
      <c r="J51" s="153"/>
      <c r="K51" s="153"/>
      <c r="L51" s="153"/>
      <c r="M51" s="154"/>
      <c r="N51" s="141"/>
      <c r="O51" s="154">
        <v>0</v>
      </c>
      <c r="P51" s="154"/>
      <c r="Q51" s="154">
        <v>0</v>
      </c>
      <c r="R51" s="154"/>
      <c r="S51" s="154"/>
      <c r="T51" s="154"/>
      <c r="U51" s="154"/>
    </row>
    <row r="52" spans="2:21">
      <c r="B52" s="150">
        <v>36</v>
      </c>
      <c r="C52" s="566" t="s">
        <v>248</v>
      </c>
      <c r="D52" s="151" t="s">
        <v>247</v>
      </c>
      <c r="E52" s="151" t="s">
        <v>576</v>
      </c>
      <c r="F52" s="152" t="s">
        <v>249</v>
      </c>
      <c r="G52" s="153"/>
      <c r="H52" s="153"/>
      <c r="I52" s="875"/>
      <c r="J52" s="153"/>
      <c r="K52" s="153"/>
      <c r="L52" s="153"/>
      <c r="M52" s="154"/>
      <c r="N52" s="141"/>
      <c r="O52" s="154">
        <v>0</v>
      </c>
      <c r="P52" s="154"/>
      <c r="Q52" s="154">
        <v>0</v>
      </c>
      <c r="R52" s="154" t="e">
        <f>+#REF!</f>
        <v>#REF!</v>
      </c>
      <c r="S52" s="154"/>
      <c r="T52" s="154" t="e">
        <f>+R52</f>
        <v>#REF!</v>
      </c>
      <c r="U52" s="154"/>
    </row>
    <row r="53" spans="2:21">
      <c r="B53" s="150">
        <v>37</v>
      </c>
      <c r="C53" s="566" t="s">
        <v>254</v>
      </c>
      <c r="D53" s="151" t="s">
        <v>253</v>
      </c>
      <c r="E53" s="151" t="s">
        <v>576</v>
      </c>
      <c r="F53" s="152" t="s">
        <v>46</v>
      </c>
      <c r="G53" s="153"/>
      <c r="H53" s="153"/>
      <c r="I53" s="875"/>
      <c r="J53" s="153"/>
      <c r="K53" s="153"/>
      <c r="L53" s="153"/>
      <c r="M53" s="154"/>
      <c r="N53" s="141"/>
      <c r="O53" s="154">
        <v>0</v>
      </c>
      <c r="P53" s="154"/>
      <c r="Q53" s="154">
        <v>0</v>
      </c>
      <c r="R53" s="154"/>
      <c r="S53" s="154"/>
      <c r="T53" s="154"/>
      <c r="U53" s="154"/>
    </row>
    <row r="54" spans="2:21">
      <c r="B54" s="150">
        <v>38</v>
      </c>
      <c r="C54" s="566" t="s">
        <v>260</v>
      </c>
      <c r="D54" s="151" t="s">
        <v>259</v>
      </c>
      <c r="E54" s="151" t="s">
        <v>576</v>
      </c>
      <c r="F54" s="152" t="s">
        <v>46</v>
      </c>
      <c r="G54" s="153"/>
      <c r="H54" s="153"/>
      <c r="I54" s="875"/>
      <c r="J54" s="153"/>
      <c r="K54" s="153"/>
      <c r="L54" s="153"/>
      <c r="M54" s="154"/>
      <c r="N54" s="141"/>
      <c r="O54" s="154">
        <v>0</v>
      </c>
      <c r="P54" s="154"/>
      <c r="Q54" s="154">
        <v>0</v>
      </c>
      <c r="R54" s="154"/>
      <c r="S54" s="154"/>
      <c r="T54" s="154"/>
      <c r="U54" s="154"/>
    </row>
    <row r="55" spans="2:21">
      <c r="B55" s="150">
        <v>39</v>
      </c>
      <c r="C55" s="566" t="s">
        <v>601</v>
      </c>
      <c r="D55" s="151" t="s">
        <v>602</v>
      </c>
      <c r="E55" s="151" t="s">
        <v>576</v>
      </c>
      <c r="F55" s="152" t="s">
        <v>603</v>
      </c>
      <c r="G55" s="153"/>
      <c r="H55" s="153"/>
      <c r="I55" s="875"/>
      <c r="J55" s="153"/>
      <c r="K55" s="153"/>
      <c r="L55" s="153"/>
      <c r="M55" s="154"/>
      <c r="N55" s="141"/>
      <c r="O55" s="154"/>
      <c r="P55" s="154"/>
      <c r="Q55" s="154"/>
      <c r="R55" s="154"/>
      <c r="S55" s="154"/>
      <c r="T55" s="154"/>
      <c r="U55" s="154"/>
    </row>
    <row r="56" spans="2:21">
      <c r="B56" s="150">
        <v>40</v>
      </c>
      <c r="C56" s="566" t="s">
        <v>601</v>
      </c>
      <c r="D56" s="151" t="s">
        <v>262</v>
      </c>
      <c r="E56" s="151" t="s">
        <v>576</v>
      </c>
      <c r="F56" s="152" t="s">
        <v>263</v>
      </c>
      <c r="G56" s="153"/>
      <c r="H56" s="153"/>
      <c r="I56" s="875"/>
      <c r="J56" s="153"/>
      <c r="K56" s="153"/>
      <c r="L56" s="153"/>
      <c r="M56" s="154"/>
      <c r="N56" s="141"/>
      <c r="O56" s="154"/>
      <c r="P56" s="154"/>
      <c r="Q56" s="154"/>
      <c r="R56" s="154"/>
      <c r="S56" s="154"/>
      <c r="T56" s="154"/>
      <c r="U56" s="154"/>
    </row>
    <row r="57" spans="2:21">
      <c r="B57" s="150">
        <v>41</v>
      </c>
      <c r="C57" s="566" t="s">
        <v>604</v>
      </c>
      <c r="D57" s="151" t="s">
        <v>605</v>
      </c>
      <c r="E57" s="151" t="s">
        <v>576</v>
      </c>
      <c r="F57" s="152" t="s">
        <v>263</v>
      </c>
      <c r="G57" s="153"/>
      <c r="H57" s="153"/>
      <c r="I57" s="875"/>
      <c r="J57" s="153"/>
      <c r="K57" s="153"/>
      <c r="L57" s="153"/>
      <c r="M57" s="154"/>
      <c r="N57" s="141"/>
      <c r="O57" s="154"/>
      <c r="P57" s="154"/>
      <c r="Q57" s="154"/>
      <c r="R57" s="154">
        <v>0</v>
      </c>
      <c r="S57" s="154"/>
      <c r="T57" s="154">
        <f>+R57</f>
        <v>0</v>
      </c>
      <c r="U57" s="154"/>
    </row>
    <row r="58" spans="2:21">
      <c r="B58" s="150">
        <v>42</v>
      </c>
      <c r="C58" s="566" t="s">
        <v>251</v>
      </c>
      <c r="D58" s="151" t="s">
        <v>250</v>
      </c>
      <c r="E58" s="151" t="s">
        <v>576</v>
      </c>
      <c r="F58" s="152" t="s">
        <v>252</v>
      </c>
      <c r="G58" s="153"/>
      <c r="H58" s="153"/>
      <c r="I58" s="875"/>
      <c r="J58" s="153"/>
      <c r="K58" s="153"/>
      <c r="L58" s="153"/>
      <c r="M58" s="154"/>
      <c r="O58" s="154"/>
      <c r="P58" s="154"/>
      <c r="Q58" s="154"/>
      <c r="R58" s="154" t="e">
        <f>+#REF!</f>
        <v>#REF!</v>
      </c>
      <c r="S58" s="154"/>
      <c r="T58" s="154" t="e">
        <f>+R58</f>
        <v>#REF!</v>
      </c>
      <c r="U58" s="154"/>
    </row>
    <row r="59" spans="2:21">
      <c r="B59" s="150">
        <v>43</v>
      </c>
      <c r="C59" s="566" t="s">
        <v>606</v>
      </c>
      <c r="D59" s="628" t="s">
        <v>607</v>
      </c>
      <c r="E59" s="151" t="s">
        <v>576</v>
      </c>
      <c r="F59" s="152" t="s">
        <v>608</v>
      </c>
      <c r="G59" s="153"/>
      <c r="H59" s="153"/>
      <c r="I59" s="875"/>
      <c r="J59" s="153"/>
      <c r="K59" s="153"/>
      <c r="L59" s="153"/>
      <c r="M59" s="154"/>
      <c r="O59" s="154"/>
      <c r="P59" s="154"/>
      <c r="Q59" s="154"/>
      <c r="R59" s="154" t="e">
        <f>+#REF!</f>
        <v>#REF!</v>
      </c>
      <c r="S59" s="154"/>
      <c r="T59" s="154" t="e">
        <f>+R59</f>
        <v>#REF!</v>
      </c>
      <c r="U59" s="154"/>
    </row>
    <row r="60" spans="2:21">
      <c r="B60" s="150">
        <v>44</v>
      </c>
      <c r="C60" s="566" t="s">
        <v>275</v>
      </c>
      <c r="D60" s="628" t="s">
        <v>262</v>
      </c>
      <c r="E60" s="151" t="s">
        <v>576</v>
      </c>
      <c r="F60" s="152" t="s">
        <v>264</v>
      </c>
      <c r="G60" s="153" t="e">
        <f>+#REF!</f>
        <v>#REF!</v>
      </c>
      <c r="H60" s="153"/>
      <c r="I60" s="875"/>
      <c r="J60" s="153"/>
      <c r="K60" s="153"/>
      <c r="L60" s="153"/>
      <c r="M60" s="154"/>
      <c r="O60" s="154"/>
      <c r="P60" s="154"/>
      <c r="Q60" s="154"/>
      <c r="R60" s="154"/>
      <c r="S60" s="154"/>
      <c r="T60" s="154"/>
      <c r="U60" s="154"/>
    </row>
    <row r="61" spans="2:21">
      <c r="B61" s="150">
        <v>45</v>
      </c>
      <c r="C61" s="566" t="s">
        <v>242</v>
      </c>
      <c r="D61" s="566" t="s">
        <v>241</v>
      </c>
      <c r="E61" s="151" t="s">
        <v>576</v>
      </c>
      <c r="F61" s="152" t="s">
        <v>609</v>
      </c>
      <c r="G61" s="153" t="e">
        <f>+#REF!</f>
        <v>#REF!</v>
      </c>
      <c r="H61" s="153"/>
      <c r="I61" s="878"/>
      <c r="J61" s="153"/>
      <c r="K61" s="153"/>
      <c r="L61" s="153"/>
      <c r="M61" s="154"/>
      <c r="O61" s="154" t="e">
        <f>+#REF!</f>
        <v>#REF!</v>
      </c>
      <c r="P61" s="154"/>
      <c r="Q61" s="154" t="e">
        <f>+O61</f>
        <v>#REF!</v>
      </c>
      <c r="R61" s="154"/>
      <c r="S61" s="154"/>
      <c r="T61" s="154">
        <v>0</v>
      </c>
      <c r="U61" s="154"/>
    </row>
    <row r="62" spans="2:21">
      <c r="B62" s="150">
        <v>46</v>
      </c>
      <c r="C62" s="566" t="s">
        <v>242</v>
      </c>
      <c r="D62" s="566" t="s">
        <v>241</v>
      </c>
      <c r="E62" s="151" t="s">
        <v>576</v>
      </c>
      <c r="F62" s="152" t="s">
        <v>610</v>
      </c>
      <c r="G62" s="153"/>
      <c r="H62" s="153"/>
      <c r="I62" s="878"/>
      <c r="J62" s="153"/>
      <c r="K62" s="153"/>
      <c r="L62" s="153"/>
      <c r="M62" s="154"/>
      <c r="O62" s="154"/>
      <c r="P62" s="154"/>
      <c r="Q62" s="154">
        <f>+O62</f>
        <v>0</v>
      </c>
      <c r="R62" s="154"/>
      <c r="S62" s="154"/>
      <c r="T62" s="154">
        <v>0</v>
      </c>
      <c r="U62" s="154"/>
    </row>
    <row r="63" spans="2:21">
      <c r="B63" s="150">
        <v>47</v>
      </c>
      <c r="C63" s="566" t="s">
        <v>236</v>
      </c>
      <c r="D63" s="566" t="s">
        <v>235</v>
      </c>
      <c r="E63" s="151" t="s">
        <v>576</v>
      </c>
      <c r="F63" s="649" t="s">
        <v>653</v>
      </c>
      <c r="G63" s="153"/>
      <c r="H63" s="153"/>
      <c r="I63" s="879" t="e">
        <f>+#REF!</f>
        <v>#REF!</v>
      </c>
      <c r="J63" s="153"/>
      <c r="K63" s="153"/>
      <c r="L63" s="153"/>
      <c r="M63" s="154"/>
      <c r="N63" s="141"/>
      <c r="O63" s="154" t="e">
        <f>+#REF!</f>
        <v>#REF!</v>
      </c>
      <c r="P63" s="154"/>
      <c r="Q63" s="154" t="e">
        <f>+O63</f>
        <v>#REF!</v>
      </c>
      <c r="R63" s="154"/>
      <c r="S63" s="154"/>
      <c r="T63" s="154">
        <v>0</v>
      </c>
      <c r="U63" s="154"/>
    </row>
    <row r="64" spans="2:21">
      <c r="B64" s="150"/>
      <c r="C64" s="864" t="s">
        <v>611</v>
      </c>
      <c r="D64" s="865"/>
      <c r="E64" s="865"/>
      <c r="F64" s="866"/>
      <c r="G64" s="627" t="e">
        <f>SUM(G17:G63)</f>
        <v>#REF!</v>
      </c>
      <c r="H64" s="627">
        <f t="shared" ref="H64:M64" si="2">SUM(H17:H63)</f>
        <v>0</v>
      </c>
      <c r="I64" s="877" t="e">
        <f>SUM(I17:I63)</f>
        <v>#REF!</v>
      </c>
      <c r="J64" s="627">
        <f t="shared" si="2"/>
        <v>0</v>
      </c>
      <c r="K64" s="627">
        <f t="shared" si="2"/>
        <v>0</v>
      </c>
      <c r="L64" s="627">
        <f t="shared" si="2"/>
        <v>0</v>
      </c>
      <c r="M64" s="627">
        <f t="shared" si="2"/>
        <v>0</v>
      </c>
      <c r="N64" s="141"/>
      <c r="O64" s="627" t="e">
        <f>SUM(O17:O63)</f>
        <v>#REF!</v>
      </c>
      <c r="P64" s="627">
        <f t="shared" ref="P64:U64" si="3">SUM(P17:P63)</f>
        <v>0</v>
      </c>
      <c r="Q64" s="627" t="e">
        <f t="shared" si="3"/>
        <v>#REF!</v>
      </c>
      <c r="R64" s="627" t="e">
        <f t="shared" si="3"/>
        <v>#REF!</v>
      </c>
      <c r="S64" s="627">
        <f t="shared" si="3"/>
        <v>0</v>
      </c>
      <c r="T64" s="627" t="e">
        <f t="shared" si="3"/>
        <v>#REF!</v>
      </c>
      <c r="U64" s="627">
        <f t="shared" si="3"/>
        <v>0</v>
      </c>
    </row>
    <row r="65" spans="2:21" ht="15" thickBot="1">
      <c r="B65" s="150"/>
      <c r="C65" s="567" t="s">
        <v>612</v>
      </c>
      <c r="D65" s="160"/>
      <c r="E65" s="160"/>
      <c r="F65" s="161"/>
      <c r="G65" s="162" t="e">
        <f>+G14+G64</f>
        <v>#REF!</v>
      </c>
      <c r="H65" s="162">
        <f t="shared" ref="H65:M65" si="4">+H14+H64</f>
        <v>0</v>
      </c>
      <c r="I65" s="880" t="e">
        <f t="shared" si="4"/>
        <v>#REF!</v>
      </c>
      <c r="J65" s="162">
        <f t="shared" si="4"/>
        <v>0</v>
      </c>
      <c r="K65" s="162">
        <f t="shared" si="4"/>
        <v>0</v>
      </c>
      <c r="L65" s="162">
        <f t="shared" si="4"/>
        <v>0</v>
      </c>
      <c r="M65" s="162" t="e">
        <f t="shared" si="4"/>
        <v>#REF!</v>
      </c>
      <c r="N65" s="141"/>
      <c r="O65" s="162" t="e">
        <f t="shared" ref="O65:U65" si="5">+O64+O14</f>
        <v>#REF!</v>
      </c>
      <c r="P65" s="162">
        <f t="shared" si="5"/>
        <v>0</v>
      </c>
      <c r="Q65" s="162" t="e">
        <f t="shared" si="5"/>
        <v>#REF!</v>
      </c>
      <c r="R65" s="162" t="e">
        <f t="shared" si="5"/>
        <v>#REF!</v>
      </c>
      <c r="S65" s="162">
        <f t="shared" si="5"/>
        <v>0</v>
      </c>
      <c r="T65" s="162" t="e">
        <f t="shared" si="5"/>
        <v>#REF!</v>
      </c>
      <c r="U65" s="162">
        <f t="shared" si="5"/>
        <v>0</v>
      </c>
    </row>
    <row r="66" spans="2:21" ht="15" thickTop="1">
      <c r="B66" s="150"/>
      <c r="C66" s="163"/>
      <c r="D66" s="163"/>
      <c r="E66" s="163"/>
      <c r="F66" s="163"/>
      <c r="G66" s="163"/>
      <c r="H66" s="163"/>
      <c r="I66" s="881"/>
      <c r="J66" s="163"/>
      <c r="K66" s="163"/>
      <c r="L66" s="163"/>
      <c r="M66" s="163"/>
      <c r="N66" s="141"/>
      <c r="O66" s="163"/>
      <c r="P66" s="163"/>
      <c r="Q66" s="163"/>
      <c r="R66" s="163"/>
      <c r="S66" s="163"/>
      <c r="T66" s="163"/>
      <c r="U66" s="163"/>
    </row>
    <row r="67" spans="2:21">
      <c r="B67" s="150"/>
      <c r="C67" s="563" t="s">
        <v>302</v>
      </c>
      <c r="D67" s="563"/>
      <c r="E67" s="164"/>
      <c r="F67" s="164"/>
      <c r="G67" s="164"/>
      <c r="H67" s="164"/>
      <c r="I67" s="882"/>
      <c r="J67" s="164"/>
      <c r="K67" s="569"/>
      <c r="L67" s="164"/>
      <c r="M67" s="164"/>
      <c r="N67" s="164"/>
      <c r="O67" s="164"/>
      <c r="P67" s="164"/>
      <c r="Q67" s="164"/>
      <c r="R67" s="164"/>
      <c r="S67" s="164"/>
      <c r="T67" s="164"/>
      <c r="U67" s="164"/>
    </row>
    <row r="68" spans="2:21">
      <c r="B68" s="150"/>
      <c r="C68" s="568" t="s">
        <v>234</v>
      </c>
      <c r="D68" s="165" t="e">
        <f>+#REF!</f>
        <v>#REF!</v>
      </c>
      <c r="E68" s="354" t="e">
        <f>+D68-O65</f>
        <v>#REF!</v>
      </c>
      <c r="F68" s="141"/>
      <c r="G68" s="141"/>
      <c r="H68" s="141"/>
      <c r="I68" s="872"/>
      <c r="J68" s="141"/>
      <c r="K68" s="141"/>
      <c r="L68" s="141"/>
      <c r="M68" s="141"/>
      <c r="N68" s="141"/>
      <c r="O68" s="141"/>
      <c r="P68" s="141"/>
      <c r="Q68" s="141"/>
      <c r="R68" s="354"/>
      <c r="S68" s="141"/>
      <c r="T68" s="141"/>
      <c r="U68" s="141"/>
    </row>
    <row r="69" spans="2:21">
      <c r="B69" s="141"/>
      <c r="C69" s="568" t="s">
        <v>613</v>
      </c>
      <c r="D69" s="165" t="e">
        <f>+#REF!</f>
        <v>#REF!</v>
      </c>
      <c r="E69" s="354" t="e">
        <f>+D69-R64</f>
        <v>#REF!</v>
      </c>
      <c r="F69" s="141"/>
      <c r="G69" s="141"/>
      <c r="H69" s="141"/>
      <c r="I69" s="872"/>
      <c r="J69" s="141"/>
      <c r="K69" s="354"/>
      <c r="L69" s="141"/>
      <c r="M69" s="141"/>
      <c r="N69" s="141"/>
      <c r="O69" s="141"/>
      <c r="P69" s="141"/>
      <c r="Q69" s="141"/>
      <c r="R69" s="141"/>
      <c r="S69" s="141"/>
      <c r="T69" s="141"/>
      <c r="U69" s="141"/>
    </row>
    <row r="70" spans="2:21">
      <c r="C70" t="s">
        <v>614</v>
      </c>
      <c r="D70" s="165" t="e">
        <f>+SUM(#REF!)</f>
        <v>#REF!</v>
      </c>
      <c r="E70" s="354" t="e">
        <f>+D70-SUM(G65:M65)</f>
        <v>#REF!</v>
      </c>
    </row>
    <row r="73" spans="2:21" ht="15" thickBot="1">
      <c r="B73" s="146"/>
      <c r="C73" s="147"/>
      <c r="D73" s="147"/>
      <c r="E73" s="858"/>
      <c r="F73" s="147"/>
      <c r="G73" s="147"/>
      <c r="H73" s="148">
        <v>44926</v>
      </c>
      <c r="I73" s="1153"/>
      <c r="J73" s="1153"/>
      <c r="K73" s="1153"/>
      <c r="L73" s="1153"/>
      <c r="M73" s="1153"/>
      <c r="N73" s="141"/>
      <c r="O73" s="147"/>
      <c r="P73" s="147"/>
      <c r="Q73" s="858" t="s">
        <v>554</v>
      </c>
      <c r="R73" s="148">
        <f>+H73</f>
        <v>44926</v>
      </c>
      <c r="S73" s="147"/>
      <c r="T73" s="859"/>
      <c r="U73" s="147"/>
    </row>
    <row r="74" spans="2:21" ht="15.75" customHeight="1" thickBot="1">
      <c r="B74" s="146"/>
      <c r="C74" s="1154" t="s">
        <v>555</v>
      </c>
      <c r="D74" s="1149" t="s">
        <v>556</v>
      </c>
      <c r="E74" s="1149" t="s">
        <v>557</v>
      </c>
      <c r="F74" s="1149" t="s">
        <v>558</v>
      </c>
      <c r="G74" s="1149" t="s">
        <v>559</v>
      </c>
      <c r="H74" s="1149"/>
      <c r="I74" s="1149"/>
      <c r="J74" s="1149"/>
      <c r="K74" s="1149"/>
      <c r="L74" s="1149"/>
      <c r="M74" s="1149"/>
      <c r="N74" s="141"/>
      <c r="O74" s="149" t="s">
        <v>560</v>
      </c>
      <c r="P74" s="149"/>
      <c r="Q74" s="149"/>
      <c r="R74" s="149"/>
      <c r="S74" s="149"/>
      <c r="T74" s="149"/>
      <c r="U74" s="149"/>
    </row>
    <row r="75" spans="2:21" ht="63.5" thickBot="1">
      <c r="B75" s="146"/>
      <c r="C75" s="1154"/>
      <c r="D75" s="1149"/>
      <c r="E75" s="1149"/>
      <c r="F75" s="1149"/>
      <c r="G75" s="149" t="s">
        <v>561</v>
      </c>
      <c r="H75" s="149" t="s">
        <v>562</v>
      </c>
      <c r="I75" s="874" t="s">
        <v>563</v>
      </c>
      <c r="J75" s="149" t="s">
        <v>564</v>
      </c>
      <c r="K75" s="149" t="s">
        <v>565</v>
      </c>
      <c r="L75" s="149" t="s">
        <v>566</v>
      </c>
      <c r="M75" s="149" t="s">
        <v>567</v>
      </c>
      <c r="N75" s="141"/>
      <c r="O75" s="149" t="s">
        <v>568</v>
      </c>
      <c r="P75" s="149" t="s">
        <v>234</v>
      </c>
      <c r="Q75" s="149" t="s">
        <v>569</v>
      </c>
      <c r="R75" s="149" t="s">
        <v>570</v>
      </c>
      <c r="S75" s="149" t="s">
        <v>571</v>
      </c>
      <c r="T75" s="149" t="s">
        <v>572</v>
      </c>
      <c r="U75" s="149" t="s">
        <v>573</v>
      </c>
    </row>
    <row r="76" spans="2:21">
      <c r="B76" s="150"/>
      <c r="C76" s="564" t="s">
        <v>574</v>
      </c>
      <c r="D76" s="564"/>
      <c r="E76" s="564"/>
      <c r="F76" s="564"/>
      <c r="G76" s="564"/>
      <c r="H76" s="564"/>
      <c r="I76" s="884"/>
      <c r="J76" s="564"/>
      <c r="K76" s="564"/>
      <c r="L76" s="564"/>
      <c r="M76" s="564"/>
      <c r="N76" s="141"/>
      <c r="O76" s="141"/>
      <c r="P76" s="141"/>
      <c r="Q76" s="141"/>
      <c r="R76" s="141"/>
      <c r="S76" s="141"/>
      <c r="T76" s="141"/>
      <c r="U76" s="141"/>
    </row>
    <row r="77" spans="2:21">
      <c r="B77" s="150">
        <v>1</v>
      </c>
      <c r="C77" s="566" t="s">
        <v>575</v>
      </c>
      <c r="D77" s="151" t="s">
        <v>281</v>
      </c>
      <c r="E77" s="151" t="s">
        <v>576</v>
      </c>
      <c r="F77" s="152" t="s">
        <v>140</v>
      </c>
      <c r="G77" s="153"/>
      <c r="H77" s="153"/>
      <c r="I77" s="878"/>
      <c r="J77" s="153"/>
      <c r="K77" s="153"/>
      <c r="L77" s="153"/>
      <c r="M77" s="154">
        <v>39079873</v>
      </c>
      <c r="N77" s="141"/>
      <c r="O77" s="154"/>
      <c r="P77" s="154"/>
      <c r="Q77" s="154"/>
      <c r="R77" s="154"/>
      <c r="S77" s="154"/>
      <c r="T77" s="154"/>
      <c r="U77" s="154"/>
    </row>
    <row r="78" spans="2:21">
      <c r="B78" s="150">
        <v>2</v>
      </c>
      <c r="C78" s="566"/>
      <c r="D78" s="151"/>
      <c r="E78" s="151"/>
      <c r="F78" s="155"/>
      <c r="G78" s="156"/>
      <c r="H78" s="156"/>
      <c r="I78" s="876"/>
      <c r="J78" s="156"/>
      <c r="K78" s="156"/>
      <c r="L78" s="156"/>
      <c r="M78" s="156"/>
      <c r="N78" s="141"/>
      <c r="O78" s="156"/>
      <c r="P78" s="156"/>
      <c r="Q78" s="156"/>
      <c r="R78" s="156"/>
      <c r="S78" s="156"/>
      <c r="T78" s="156"/>
      <c r="U78" s="156"/>
    </row>
    <row r="79" spans="2:21">
      <c r="B79" s="150"/>
      <c r="C79" s="860" t="s">
        <v>577</v>
      </c>
      <c r="D79" s="861"/>
      <c r="E79" s="861"/>
      <c r="F79" s="862"/>
      <c r="G79" s="863">
        <v>0</v>
      </c>
      <c r="H79" s="627">
        <v>0</v>
      </c>
      <c r="I79" s="877">
        <v>0</v>
      </c>
      <c r="J79" s="627">
        <v>0</v>
      </c>
      <c r="K79" s="627">
        <v>0</v>
      </c>
      <c r="L79" s="627">
        <v>0</v>
      </c>
      <c r="M79" s="627">
        <f>+M77</f>
        <v>39079873</v>
      </c>
      <c r="N79" s="141"/>
      <c r="O79" s="627">
        <v>0</v>
      </c>
      <c r="P79" s="627">
        <v>0</v>
      </c>
      <c r="Q79" s="627">
        <v>0</v>
      </c>
      <c r="R79" s="627">
        <v>0</v>
      </c>
      <c r="S79" s="627">
        <v>0</v>
      </c>
      <c r="T79" s="627">
        <v>0</v>
      </c>
      <c r="U79" s="627">
        <v>0</v>
      </c>
    </row>
    <row r="81" spans="2:20">
      <c r="B81" s="150"/>
      <c r="C81" s="565" t="s">
        <v>578</v>
      </c>
      <c r="D81" s="565"/>
      <c r="E81" s="565"/>
      <c r="F81" s="565"/>
      <c r="G81" s="565"/>
      <c r="H81" s="565"/>
      <c r="I81" s="885"/>
      <c r="J81" s="565"/>
      <c r="K81" s="565"/>
      <c r="L81" s="565"/>
      <c r="M81" s="565"/>
      <c r="N81" s="141"/>
      <c r="O81" s="157"/>
      <c r="P81" s="157"/>
      <c r="Q81" s="157"/>
      <c r="R81" s="157"/>
      <c r="S81" s="157"/>
      <c r="T81" s="157"/>
    </row>
    <row r="82" spans="2:20">
      <c r="B82" s="150">
        <v>1</v>
      </c>
      <c r="C82" s="566" t="s">
        <v>579</v>
      </c>
      <c r="D82" s="151" t="s">
        <v>255</v>
      </c>
      <c r="E82" s="151" t="s">
        <v>576</v>
      </c>
      <c r="F82" s="566" t="s">
        <v>258</v>
      </c>
      <c r="G82" s="355">
        <v>0</v>
      </c>
      <c r="H82" s="153"/>
      <c r="I82" s="875">
        <v>2291041</v>
      </c>
      <c r="J82" s="153"/>
      <c r="K82" s="153"/>
      <c r="L82" s="153"/>
      <c r="M82" s="154"/>
      <c r="N82" s="141"/>
      <c r="O82" s="154"/>
      <c r="P82" s="154"/>
      <c r="Q82" s="154">
        <v>0</v>
      </c>
      <c r="R82" s="154"/>
      <c r="S82" s="154"/>
      <c r="T82" s="154">
        <v>0</v>
      </c>
    </row>
    <row r="83" spans="2:20">
      <c r="B83" s="150">
        <v>2</v>
      </c>
      <c r="C83" s="566" t="s">
        <v>251</v>
      </c>
      <c r="D83" s="151" t="s">
        <v>580</v>
      </c>
      <c r="E83" s="151" t="s">
        <v>581</v>
      </c>
      <c r="F83" s="566" t="s">
        <v>582</v>
      </c>
      <c r="G83" s="158"/>
      <c r="H83" s="153"/>
      <c r="I83" s="875">
        <v>0</v>
      </c>
      <c r="J83" s="153"/>
      <c r="K83" s="153"/>
      <c r="L83" s="153"/>
      <c r="M83" s="154"/>
      <c r="N83" s="141"/>
      <c r="O83" s="154"/>
      <c r="P83" s="154"/>
      <c r="Q83" s="154">
        <v>0</v>
      </c>
      <c r="R83" s="154">
        <v>461216</v>
      </c>
      <c r="S83" s="154"/>
      <c r="T83" s="154">
        <v>461216</v>
      </c>
    </row>
    <row r="84" spans="2:20">
      <c r="B84" s="150">
        <v>3</v>
      </c>
      <c r="C84" s="566" t="s">
        <v>579</v>
      </c>
      <c r="D84" s="151" t="s">
        <v>255</v>
      </c>
      <c r="E84" s="151" t="s">
        <v>576</v>
      </c>
      <c r="F84" s="566" t="s">
        <v>583</v>
      </c>
      <c r="G84" s="158"/>
      <c r="H84" s="153"/>
      <c r="I84" s="875">
        <v>1344590</v>
      </c>
      <c r="J84" s="153"/>
      <c r="K84" s="153"/>
      <c r="L84" s="153"/>
      <c r="M84" s="154"/>
      <c r="N84" s="141"/>
      <c r="O84" s="154"/>
      <c r="P84" s="154"/>
      <c r="Q84" s="154">
        <v>0</v>
      </c>
      <c r="R84" s="154"/>
      <c r="S84" s="154"/>
      <c r="T84" s="154">
        <v>0</v>
      </c>
    </row>
    <row r="85" spans="2:20">
      <c r="B85" s="150">
        <v>4</v>
      </c>
      <c r="C85" s="566" t="s">
        <v>579</v>
      </c>
      <c r="D85" s="151" t="s">
        <v>255</v>
      </c>
      <c r="E85" s="151" t="s">
        <v>576</v>
      </c>
      <c r="F85" s="566" t="s">
        <v>598</v>
      </c>
      <c r="G85" s="158"/>
      <c r="H85" s="153"/>
      <c r="I85" s="875"/>
      <c r="J85" s="153"/>
      <c r="K85" s="153"/>
      <c r="L85" s="153"/>
      <c r="M85" s="154"/>
      <c r="N85" s="141"/>
      <c r="O85" s="154"/>
      <c r="P85" s="154"/>
      <c r="Q85" s="154">
        <v>0</v>
      </c>
      <c r="R85" s="154"/>
      <c r="S85" s="154"/>
      <c r="T85" s="154">
        <v>0</v>
      </c>
    </row>
    <row r="86" spans="2:20">
      <c r="B86" s="150">
        <v>5</v>
      </c>
      <c r="C86" s="566" t="s">
        <v>585</v>
      </c>
      <c r="D86" s="151" t="s">
        <v>586</v>
      </c>
      <c r="E86" s="151" t="s">
        <v>576</v>
      </c>
      <c r="F86" s="566" t="s">
        <v>587</v>
      </c>
      <c r="G86" s="158"/>
      <c r="H86" s="153"/>
      <c r="I86" s="875"/>
      <c r="J86" s="153"/>
      <c r="K86" s="153"/>
      <c r="L86" s="153"/>
      <c r="M86" s="154"/>
      <c r="N86" s="141"/>
      <c r="O86" s="154"/>
      <c r="P86" s="154"/>
      <c r="Q86" s="154">
        <v>0</v>
      </c>
      <c r="R86" s="154"/>
      <c r="S86" s="154"/>
      <c r="T86" s="154">
        <v>0</v>
      </c>
    </row>
    <row r="87" spans="2:20">
      <c r="B87" s="150">
        <v>6</v>
      </c>
      <c r="C87" s="566" t="s">
        <v>585</v>
      </c>
      <c r="D87" s="151" t="s">
        <v>586</v>
      </c>
      <c r="E87" s="151" t="s">
        <v>576</v>
      </c>
      <c r="F87" s="566" t="s">
        <v>588</v>
      </c>
      <c r="G87" s="158"/>
      <c r="H87" s="153"/>
      <c r="I87" s="875"/>
      <c r="J87" s="153"/>
      <c r="K87" s="153"/>
      <c r="L87" s="153"/>
      <c r="M87" s="154"/>
      <c r="N87" s="141"/>
      <c r="O87" s="154"/>
      <c r="P87" s="154"/>
      <c r="Q87" s="154">
        <v>0</v>
      </c>
      <c r="R87" s="154"/>
      <c r="S87" s="154"/>
      <c r="T87" s="154">
        <v>0</v>
      </c>
    </row>
    <row r="88" spans="2:20">
      <c r="B88" s="150">
        <v>7</v>
      </c>
      <c r="C88" s="566" t="s">
        <v>248</v>
      </c>
      <c r="D88" s="151" t="s">
        <v>586</v>
      </c>
      <c r="E88" s="151" t="s">
        <v>576</v>
      </c>
      <c r="F88" s="566" t="s">
        <v>589</v>
      </c>
      <c r="G88" s="158"/>
      <c r="H88" s="153"/>
      <c r="I88" s="875"/>
      <c r="J88" s="153"/>
      <c r="K88" s="153"/>
      <c r="L88" s="153"/>
      <c r="M88" s="154"/>
      <c r="N88" s="141"/>
      <c r="O88" s="154"/>
      <c r="P88" s="154"/>
      <c r="Q88" s="154">
        <v>0</v>
      </c>
      <c r="R88" s="154"/>
      <c r="S88" s="154"/>
      <c r="T88" s="154">
        <v>0</v>
      </c>
    </row>
    <row r="89" spans="2:20">
      <c r="B89" s="150">
        <v>8</v>
      </c>
      <c r="C89" s="566" t="s">
        <v>248</v>
      </c>
      <c r="D89" s="151" t="s">
        <v>247</v>
      </c>
      <c r="E89" s="151" t="s">
        <v>576</v>
      </c>
      <c r="F89" s="566" t="s">
        <v>590</v>
      </c>
      <c r="G89" s="158"/>
      <c r="H89" s="153"/>
      <c r="I89" s="875"/>
      <c r="J89" s="153"/>
      <c r="K89" s="153"/>
      <c r="L89" s="153"/>
      <c r="M89" s="154"/>
      <c r="N89" s="141"/>
      <c r="O89" s="154"/>
      <c r="P89" s="154"/>
      <c r="Q89" s="154">
        <v>0</v>
      </c>
      <c r="R89" s="154"/>
      <c r="S89" s="154"/>
      <c r="T89" s="154">
        <v>0</v>
      </c>
    </row>
    <row r="90" spans="2:20">
      <c r="B90" s="150">
        <v>9</v>
      </c>
      <c r="C90" s="566" t="s">
        <v>248</v>
      </c>
      <c r="D90" s="151" t="s">
        <v>247</v>
      </c>
      <c r="E90" s="151" t="s">
        <v>576</v>
      </c>
      <c r="F90" s="566" t="s">
        <v>591</v>
      </c>
      <c r="G90" s="158"/>
      <c r="H90" s="153"/>
      <c r="I90" s="875"/>
      <c r="J90" s="153"/>
      <c r="K90" s="153"/>
      <c r="L90" s="153"/>
      <c r="M90" s="154"/>
      <c r="N90" s="141"/>
      <c r="O90" s="154"/>
      <c r="P90" s="154"/>
      <c r="Q90" s="154">
        <v>0</v>
      </c>
      <c r="R90" s="154"/>
      <c r="S90" s="154"/>
      <c r="T90" s="154">
        <v>0</v>
      </c>
    </row>
    <row r="91" spans="2:20">
      <c r="B91" s="150">
        <v>10</v>
      </c>
      <c r="C91" s="566" t="s">
        <v>248</v>
      </c>
      <c r="D91" s="151" t="s">
        <v>247</v>
      </c>
      <c r="E91" s="151" t="s">
        <v>576</v>
      </c>
      <c r="F91" s="566" t="s">
        <v>278</v>
      </c>
      <c r="G91" s="158"/>
      <c r="H91" s="153"/>
      <c r="I91" s="875">
        <v>102337</v>
      </c>
      <c r="J91" s="153"/>
      <c r="K91" s="153"/>
      <c r="L91" s="153"/>
      <c r="M91" s="154"/>
      <c r="N91" s="141"/>
      <c r="O91" s="154"/>
      <c r="P91" s="154"/>
      <c r="Q91" s="154">
        <v>0</v>
      </c>
      <c r="R91" s="154"/>
      <c r="S91" s="154"/>
      <c r="T91" s="154">
        <v>0</v>
      </c>
    </row>
    <row r="92" spans="2:20">
      <c r="B92" s="150">
        <v>11</v>
      </c>
      <c r="C92" s="566" t="s">
        <v>236</v>
      </c>
      <c r="D92" s="151" t="s">
        <v>270</v>
      </c>
      <c r="E92" s="151" t="s">
        <v>576</v>
      </c>
      <c r="F92" s="566" t="s">
        <v>271</v>
      </c>
      <c r="G92" s="158"/>
      <c r="H92" s="153"/>
      <c r="I92" s="875">
        <v>4056303</v>
      </c>
      <c r="J92" s="153"/>
      <c r="K92" s="153"/>
      <c r="L92" s="153"/>
      <c r="M92" s="154"/>
      <c r="N92" s="141"/>
      <c r="O92" s="154"/>
      <c r="P92" s="154"/>
      <c r="Q92" s="154">
        <v>0</v>
      </c>
      <c r="R92" s="154"/>
      <c r="S92" s="154"/>
      <c r="T92" s="154">
        <v>0</v>
      </c>
    </row>
    <row r="93" spans="2:20">
      <c r="B93" s="150">
        <v>12</v>
      </c>
      <c r="C93" s="566" t="s">
        <v>592</v>
      </c>
      <c r="D93" s="151" t="s">
        <v>270</v>
      </c>
      <c r="E93" s="151" t="s">
        <v>576</v>
      </c>
      <c r="F93" s="566" t="s">
        <v>615</v>
      </c>
      <c r="G93" s="158"/>
      <c r="H93" s="153"/>
      <c r="I93" s="875">
        <v>0</v>
      </c>
      <c r="J93" s="153"/>
      <c r="K93" s="153"/>
      <c r="L93" s="153"/>
      <c r="M93" s="154"/>
      <c r="N93" s="141"/>
      <c r="O93" s="154"/>
      <c r="P93" s="154"/>
      <c r="Q93" s="154">
        <v>0</v>
      </c>
      <c r="R93" s="154"/>
      <c r="S93" s="154"/>
      <c r="T93" s="154">
        <v>0</v>
      </c>
    </row>
    <row r="94" spans="2:20">
      <c r="B94" s="150">
        <v>13</v>
      </c>
      <c r="C94" s="566" t="s">
        <v>592</v>
      </c>
      <c r="D94" s="151" t="s">
        <v>279</v>
      </c>
      <c r="E94" s="151" t="s">
        <v>576</v>
      </c>
      <c r="F94" s="566" t="s">
        <v>593</v>
      </c>
      <c r="G94" s="158"/>
      <c r="H94" s="153"/>
      <c r="I94" s="875">
        <v>0</v>
      </c>
      <c r="J94" s="153"/>
      <c r="K94" s="153"/>
      <c r="L94" s="153"/>
      <c r="M94" s="154"/>
      <c r="N94" s="141"/>
      <c r="O94" s="154"/>
      <c r="P94" s="154"/>
      <c r="Q94" s="154">
        <v>0</v>
      </c>
      <c r="R94" s="154"/>
      <c r="S94" s="154"/>
      <c r="T94" s="154">
        <v>0</v>
      </c>
    </row>
    <row r="95" spans="2:20">
      <c r="B95" s="150">
        <v>14</v>
      </c>
      <c r="C95" s="566" t="s">
        <v>268</v>
      </c>
      <c r="D95" s="151" t="s">
        <v>267</v>
      </c>
      <c r="E95" s="151" t="s">
        <v>576</v>
      </c>
      <c r="F95" s="566" t="s">
        <v>269</v>
      </c>
      <c r="G95" s="158">
        <v>4627713</v>
      </c>
      <c r="H95" s="153"/>
      <c r="I95" s="875"/>
      <c r="J95" s="153"/>
      <c r="K95" s="153"/>
      <c r="L95" s="153"/>
      <c r="M95" s="154"/>
      <c r="N95" s="141"/>
      <c r="O95" s="154"/>
      <c r="P95" s="154"/>
      <c r="Q95" s="154">
        <v>0</v>
      </c>
      <c r="R95" s="154"/>
      <c r="S95" s="154"/>
      <c r="T95" s="154">
        <v>0</v>
      </c>
    </row>
    <row r="96" spans="2:20">
      <c r="B96" s="150">
        <v>15</v>
      </c>
      <c r="C96" s="566" t="s">
        <v>616</v>
      </c>
      <c r="D96" s="151" t="s">
        <v>265</v>
      </c>
      <c r="E96" s="151" t="s">
        <v>576</v>
      </c>
      <c r="F96" s="566" t="s">
        <v>280</v>
      </c>
      <c r="G96" s="153"/>
      <c r="H96" s="153"/>
      <c r="I96" s="875">
        <v>11520412</v>
      </c>
      <c r="J96" s="153"/>
      <c r="K96" s="153"/>
      <c r="L96" s="153"/>
      <c r="M96" s="154"/>
      <c r="N96" s="141"/>
      <c r="O96" s="154"/>
      <c r="P96" s="154"/>
      <c r="Q96" s="154">
        <v>0</v>
      </c>
      <c r="R96" s="154"/>
      <c r="S96" s="154"/>
      <c r="T96" s="154">
        <v>0</v>
      </c>
    </row>
    <row r="97" spans="2:21">
      <c r="B97" s="150">
        <v>16</v>
      </c>
      <c r="C97" s="566" t="s">
        <v>616</v>
      </c>
      <c r="D97" s="151" t="s">
        <v>265</v>
      </c>
      <c r="E97" s="151" t="s">
        <v>576</v>
      </c>
      <c r="F97" s="566" t="s">
        <v>617</v>
      </c>
      <c r="G97" s="153"/>
      <c r="H97" s="153"/>
      <c r="I97" s="875"/>
      <c r="J97" s="153"/>
      <c r="K97" s="153"/>
      <c r="L97" s="153"/>
      <c r="M97" s="154"/>
      <c r="N97" s="141"/>
      <c r="O97" s="154"/>
      <c r="P97" s="154"/>
      <c r="Q97" s="154">
        <v>0</v>
      </c>
      <c r="R97" s="154"/>
      <c r="S97" s="154"/>
      <c r="T97" s="154">
        <v>0</v>
      </c>
      <c r="U97" s="154"/>
    </row>
    <row r="98" spans="2:21">
      <c r="B98" s="150">
        <v>17</v>
      </c>
      <c r="C98" s="566" t="s">
        <v>260</v>
      </c>
      <c r="D98" s="151" t="s">
        <v>265</v>
      </c>
      <c r="E98" s="151" t="s">
        <v>576</v>
      </c>
      <c r="F98" s="566" t="s">
        <v>618</v>
      </c>
      <c r="G98" s="153">
        <v>6868550</v>
      </c>
      <c r="H98" s="153"/>
      <c r="I98" s="875"/>
      <c r="J98" s="153"/>
      <c r="K98" s="153"/>
      <c r="L98" s="153"/>
      <c r="M98" s="154"/>
      <c r="N98" s="141"/>
      <c r="O98" s="154"/>
      <c r="P98" s="154"/>
      <c r="Q98" s="154">
        <v>0</v>
      </c>
      <c r="R98" s="154"/>
      <c r="S98" s="154"/>
      <c r="T98" s="154">
        <v>0</v>
      </c>
      <c r="U98" s="154"/>
    </row>
    <row r="99" spans="2:21">
      <c r="B99" s="150">
        <v>18</v>
      </c>
      <c r="C99" s="566" t="s">
        <v>260</v>
      </c>
      <c r="D99" s="151" t="s">
        <v>265</v>
      </c>
      <c r="E99" s="151" t="s">
        <v>576</v>
      </c>
      <c r="F99" s="566" t="s">
        <v>594</v>
      </c>
      <c r="G99" s="153"/>
      <c r="H99" s="153"/>
      <c r="I99" s="875">
        <v>11483240</v>
      </c>
      <c r="J99" s="153"/>
      <c r="K99" s="153"/>
      <c r="L99" s="153"/>
      <c r="M99" s="154"/>
      <c r="N99" s="141"/>
      <c r="O99" s="154"/>
      <c r="P99" s="154"/>
      <c r="Q99" s="154"/>
      <c r="R99" s="154"/>
      <c r="S99" s="154"/>
      <c r="T99" s="154"/>
      <c r="U99" s="154"/>
    </row>
    <row r="100" spans="2:21">
      <c r="B100" s="150">
        <v>19</v>
      </c>
      <c r="C100" s="566" t="s">
        <v>239</v>
      </c>
      <c r="D100" s="151" t="s">
        <v>276</v>
      </c>
      <c r="E100" s="151" t="s">
        <v>576</v>
      </c>
      <c r="F100" s="566" t="s">
        <v>619</v>
      </c>
      <c r="G100" s="153"/>
      <c r="H100" s="153"/>
      <c r="I100" s="875"/>
      <c r="J100" s="153"/>
      <c r="K100" s="153"/>
      <c r="L100" s="153"/>
      <c r="M100" s="154"/>
      <c r="N100" s="141"/>
      <c r="O100" s="154">
        <v>6999</v>
      </c>
      <c r="P100" s="154"/>
      <c r="Q100" s="154">
        <v>6999</v>
      </c>
      <c r="R100" s="154"/>
      <c r="S100" s="154"/>
      <c r="T100" s="154"/>
      <c r="U100" s="154"/>
    </row>
    <row r="101" spans="2:21">
      <c r="B101" s="150">
        <v>20</v>
      </c>
      <c r="C101" s="566" t="s">
        <v>248</v>
      </c>
      <c r="D101" s="151" t="s">
        <v>247</v>
      </c>
      <c r="E101" s="151" t="s">
        <v>576</v>
      </c>
      <c r="F101" s="566" t="s">
        <v>237</v>
      </c>
      <c r="G101" s="153"/>
      <c r="H101" s="153"/>
      <c r="I101" s="875"/>
      <c r="J101" s="153"/>
      <c r="K101" s="153"/>
      <c r="L101" s="153"/>
      <c r="M101" s="154"/>
      <c r="N101" s="141"/>
      <c r="O101" s="154">
        <v>0</v>
      </c>
      <c r="P101" s="154"/>
      <c r="Q101" s="154">
        <v>0</v>
      </c>
      <c r="R101" s="154"/>
      <c r="S101" s="154"/>
      <c r="T101" s="154">
        <v>0</v>
      </c>
      <c r="U101" s="154"/>
    </row>
    <row r="102" spans="2:21">
      <c r="B102" s="150">
        <v>21</v>
      </c>
      <c r="C102" s="566" t="s">
        <v>592</v>
      </c>
      <c r="D102" s="151" t="s">
        <v>236</v>
      </c>
      <c r="E102" s="151" t="s">
        <v>576</v>
      </c>
      <c r="F102" s="566" t="s">
        <v>237</v>
      </c>
      <c r="G102" s="153"/>
      <c r="H102" s="153"/>
      <c r="I102" s="875"/>
      <c r="J102" s="153"/>
      <c r="K102" s="153"/>
      <c r="L102" s="153"/>
      <c r="M102" s="154"/>
      <c r="N102" s="141"/>
      <c r="O102" s="154">
        <v>0</v>
      </c>
      <c r="P102" s="154"/>
      <c r="Q102" s="154">
        <v>0</v>
      </c>
      <c r="R102" s="154"/>
      <c r="S102" s="154"/>
      <c r="T102" s="154">
        <v>0</v>
      </c>
      <c r="U102" s="154"/>
    </row>
    <row r="103" spans="2:21">
      <c r="B103" s="150">
        <v>22</v>
      </c>
      <c r="C103" s="566" t="s">
        <v>592</v>
      </c>
      <c r="D103" s="151" t="s">
        <v>235</v>
      </c>
      <c r="E103" s="151" t="s">
        <v>576</v>
      </c>
      <c r="F103" s="566" t="s">
        <v>620</v>
      </c>
      <c r="G103" s="153"/>
      <c r="H103" s="153"/>
      <c r="I103" s="875"/>
      <c r="J103" s="153"/>
      <c r="K103" s="153"/>
      <c r="L103" s="153"/>
      <c r="M103" s="154"/>
      <c r="N103" s="141"/>
      <c r="O103" s="154">
        <v>0</v>
      </c>
      <c r="P103" s="154"/>
      <c r="Q103" s="154">
        <v>0</v>
      </c>
      <c r="R103" s="154"/>
      <c r="S103" s="154"/>
      <c r="T103" s="154">
        <v>0</v>
      </c>
      <c r="U103" s="154"/>
    </row>
    <row r="104" spans="2:21">
      <c r="B104" s="150">
        <v>23</v>
      </c>
      <c r="C104" s="566" t="s">
        <v>239</v>
      </c>
      <c r="D104" s="151" t="s">
        <v>238</v>
      </c>
      <c r="E104" s="151" t="s">
        <v>576</v>
      </c>
      <c r="F104" s="566" t="s">
        <v>237</v>
      </c>
      <c r="G104" s="153"/>
      <c r="H104" s="153"/>
      <c r="I104" s="875"/>
      <c r="J104" s="153"/>
      <c r="K104" s="153"/>
      <c r="L104" s="153"/>
      <c r="M104" s="154"/>
      <c r="N104" s="141"/>
      <c r="O104" s="154">
        <v>0</v>
      </c>
      <c r="P104" s="154"/>
      <c r="Q104" s="154">
        <v>0</v>
      </c>
      <c r="R104" s="154"/>
      <c r="S104" s="154"/>
      <c r="T104" s="154">
        <v>0</v>
      </c>
      <c r="U104" s="154"/>
    </row>
    <row r="105" spans="2:21">
      <c r="B105" s="150">
        <v>24</v>
      </c>
      <c r="C105" s="566" t="s">
        <v>239</v>
      </c>
      <c r="D105" s="151" t="s">
        <v>238</v>
      </c>
      <c r="E105" s="151" t="s">
        <v>576</v>
      </c>
      <c r="F105" s="566" t="s">
        <v>621</v>
      </c>
      <c r="G105" s="153"/>
      <c r="H105" s="153"/>
      <c r="I105" s="875"/>
      <c r="J105" s="153"/>
      <c r="K105" s="153"/>
      <c r="L105" s="153"/>
      <c r="M105" s="154"/>
      <c r="N105" s="141"/>
      <c r="O105" s="154">
        <v>0</v>
      </c>
      <c r="P105" s="154"/>
      <c r="Q105" s="154">
        <v>0</v>
      </c>
      <c r="R105" s="154"/>
      <c r="S105" s="154"/>
      <c r="T105" s="154">
        <v>0</v>
      </c>
      <c r="U105" s="154"/>
    </row>
    <row r="106" spans="2:21">
      <c r="B106" s="150">
        <v>25</v>
      </c>
      <c r="C106" s="566" t="s">
        <v>622</v>
      </c>
      <c r="D106" s="151" t="s">
        <v>255</v>
      </c>
      <c r="E106" s="151" t="s">
        <v>576</v>
      </c>
      <c r="F106" s="566" t="s">
        <v>595</v>
      </c>
      <c r="G106" s="153"/>
      <c r="H106" s="153"/>
      <c r="I106" s="875"/>
      <c r="J106" s="153"/>
      <c r="K106" s="153"/>
      <c r="L106" s="153"/>
      <c r="M106" s="154"/>
      <c r="N106" s="141"/>
      <c r="O106" s="154">
        <v>0</v>
      </c>
      <c r="P106" s="154"/>
      <c r="Q106" s="154">
        <v>0</v>
      </c>
      <c r="R106" s="154"/>
      <c r="S106" s="154"/>
      <c r="T106" s="154">
        <v>0</v>
      </c>
      <c r="U106" s="154"/>
    </row>
    <row r="107" spans="2:21">
      <c r="B107" s="150">
        <v>26</v>
      </c>
      <c r="C107" s="566" t="s">
        <v>623</v>
      </c>
      <c r="D107" s="151" t="s">
        <v>243</v>
      </c>
      <c r="E107" s="151" t="s">
        <v>576</v>
      </c>
      <c r="F107" s="566" t="s">
        <v>596</v>
      </c>
      <c r="G107" s="153"/>
      <c r="H107" s="153"/>
      <c r="I107" s="875"/>
      <c r="J107" s="153"/>
      <c r="K107" s="153"/>
      <c r="L107" s="153"/>
      <c r="M107" s="154"/>
      <c r="N107" s="141"/>
      <c r="O107" s="154">
        <v>0</v>
      </c>
      <c r="P107" s="154"/>
      <c r="Q107" s="154">
        <v>0</v>
      </c>
      <c r="R107" s="154"/>
      <c r="S107" s="154"/>
      <c r="T107" s="154">
        <v>0</v>
      </c>
      <c r="U107" s="154"/>
    </row>
    <row r="108" spans="2:21">
      <c r="B108" s="150">
        <v>27</v>
      </c>
      <c r="C108" s="566" t="s">
        <v>592</v>
      </c>
      <c r="D108" s="151" t="s">
        <v>235</v>
      </c>
      <c r="E108" s="151" t="s">
        <v>576</v>
      </c>
      <c r="F108" s="566" t="s">
        <v>246</v>
      </c>
      <c r="G108" s="159"/>
      <c r="H108" s="153"/>
      <c r="I108" s="875"/>
      <c r="J108" s="153"/>
      <c r="K108" s="153"/>
      <c r="L108" s="153"/>
      <c r="M108" s="154"/>
      <c r="N108" s="141"/>
      <c r="O108" s="154">
        <v>0</v>
      </c>
      <c r="P108" s="154"/>
      <c r="Q108" s="154">
        <v>0</v>
      </c>
      <c r="R108" s="154">
        <v>709355</v>
      </c>
      <c r="S108" s="154"/>
      <c r="T108" s="154">
        <v>709355</v>
      </c>
      <c r="U108" s="154"/>
    </row>
    <row r="109" spans="2:21">
      <c r="B109" s="150">
        <v>28</v>
      </c>
      <c r="C109" s="566" t="s">
        <v>623</v>
      </c>
      <c r="D109" s="151" t="s">
        <v>243</v>
      </c>
      <c r="E109" s="151" t="s">
        <v>576</v>
      </c>
      <c r="F109" s="566" t="s">
        <v>597</v>
      </c>
      <c r="G109" s="153"/>
      <c r="H109" s="153"/>
      <c r="I109" s="875"/>
      <c r="J109" s="153"/>
      <c r="K109" s="153"/>
      <c r="L109" s="153"/>
      <c r="M109" s="154"/>
      <c r="N109" s="141"/>
      <c r="O109" s="154">
        <v>0</v>
      </c>
      <c r="P109" s="154"/>
      <c r="Q109" s="154">
        <v>0</v>
      </c>
      <c r="R109" s="154"/>
      <c r="S109" s="154"/>
      <c r="T109" s="154"/>
      <c r="U109" s="154"/>
    </row>
    <row r="110" spans="2:21">
      <c r="B110" s="150">
        <v>29</v>
      </c>
      <c r="C110" s="566" t="s">
        <v>623</v>
      </c>
      <c r="D110" s="151" t="s">
        <v>243</v>
      </c>
      <c r="E110" s="151" t="s">
        <v>576</v>
      </c>
      <c r="F110" s="566" t="s">
        <v>245</v>
      </c>
      <c r="G110" s="159"/>
      <c r="H110" s="153"/>
      <c r="I110" s="875"/>
      <c r="J110" s="153"/>
      <c r="K110" s="153"/>
      <c r="L110" s="153"/>
      <c r="M110" s="154"/>
      <c r="N110" s="141"/>
      <c r="O110" s="154">
        <v>0</v>
      </c>
      <c r="P110" s="154"/>
      <c r="Q110" s="154">
        <v>0</v>
      </c>
      <c r="R110" s="154">
        <v>0</v>
      </c>
      <c r="S110" s="154"/>
      <c r="T110" s="154">
        <v>0</v>
      </c>
      <c r="U110" s="154"/>
    </row>
    <row r="111" spans="2:21">
      <c r="B111" s="150">
        <v>30</v>
      </c>
      <c r="C111" s="566" t="s">
        <v>239</v>
      </c>
      <c r="D111" s="151" t="s">
        <v>238</v>
      </c>
      <c r="E111" s="151" t="s">
        <v>576</v>
      </c>
      <c r="F111" s="566" t="s">
        <v>261</v>
      </c>
      <c r="G111" s="153"/>
      <c r="H111" s="153"/>
      <c r="I111" s="875"/>
      <c r="J111" s="153"/>
      <c r="K111" s="153"/>
      <c r="L111" s="153"/>
      <c r="M111" s="154"/>
      <c r="N111" s="141"/>
      <c r="O111" s="154">
        <v>0</v>
      </c>
      <c r="P111" s="154"/>
      <c r="Q111" s="154">
        <v>0</v>
      </c>
      <c r="R111" s="154">
        <v>2474572</v>
      </c>
      <c r="S111" s="154"/>
      <c r="T111" s="154">
        <v>2474572</v>
      </c>
      <c r="U111" s="154"/>
    </row>
    <row r="112" spans="2:21">
      <c r="B112" s="150">
        <v>31</v>
      </c>
      <c r="C112" s="566" t="s">
        <v>579</v>
      </c>
      <c r="D112" s="151" t="s">
        <v>255</v>
      </c>
      <c r="E112" s="151" t="s">
        <v>576</v>
      </c>
      <c r="F112" s="566" t="s">
        <v>258</v>
      </c>
      <c r="G112" s="153"/>
      <c r="H112" s="153"/>
      <c r="I112" s="875"/>
      <c r="J112" s="153"/>
      <c r="K112" s="153"/>
      <c r="L112" s="153"/>
      <c r="M112" s="154"/>
      <c r="N112" s="141"/>
      <c r="O112" s="154">
        <v>0</v>
      </c>
      <c r="P112" s="154"/>
      <c r="Q112" s="154">
        <v>0</v>
      </c>
      <c r="R112" s="154">
        <v>59609</v>
      </c>
      <c r="S112" s="154"/>
      <c r="T112" s="154">
        <v>59609</v>
      </c>
      <c r="U112" s="154"/>
    </row>
    <row r="113" spans="2:21">
      <c r="B113" s="150">
        <v>32</v>
      </c>
      <c r="C113" s="566" t="s">
        <v>579</v>
      </c>
      <c r="D113" s="151" t="s">
        <v>255</v>
      </c>
      <c r="E113" s="151" t="s">
        <v>576</v>
      </c>
      <c r="F113" s="566" t="s">
        <v>584</v>
      </c>
      <c r="G113" s="153"/>
      <c r="H113" s="153"/>
      <c r="I113" s="875"/>
      <c r="J113" s="153"/>
      <c r="K113" s="153"/>
      <c r="L113" s="153"/>
      <c r="M113" s="154"/>
      <c r="N113" s="141"/>
      <c r="O113" s="154">
        <v>0</v>
      </c>
      <c r="P113" s="154"/>
      <c r="Q113" s="154">
        <v>0</v>
      </c>
      <c r="R113" s="154">
        <v>669493</v>
      </c>
      <c r="S113" s="154"/>
      <c r="T113" s="154">
        <v>669493</v>
      </c>
      <c r="U113" s="154"/>
    </row>
    <row r="114" spans="2:21">
      <c r="B114" s="150">
        <v>33</v>
      </c>
      <c r="C114" s="566" t="s">
        <v>599</v>
      </c>
      <c r="D114" s="151" t="s">
        <v>580</v>
      </c>
      <c r="E114" s="151" t="s">
        <v>581</v>
      </c>
      <c r="F114" s="566" t="s">
        <v>600</v>
      </c>
      <c r="G114" s="153"/>
      <c r="H114" s="153"/>
      <c r="I114" s="875"/>
      <c r="J114" s="153"/>
      <c r="K114" s="153"/>
      <c r="L114" s="153"/>
      <c r="M114" s="154"/>
      <c r="N114" s="141"/>
      <c r="O114" s="154">
        <v>0</v>
      </c>
      <c r="P114" s="154"/>
      <c r="Q114" s="154">
        <v>0</v>
      </c>
      <c r="R114" s="154">
        <v>0</v>
      </c>
      <c r="S114" s="154"/>
      <c r="T114" s="154">
        <v>0</v>
      </c>
      <c r="U114" s="154"/>
    </row>
    <row r="115" spans="2:21">
      <c r="B115" s="150">
        <v>34</v>
      </c>
      <c r="C115" s="566" t="s">
        <v>248</v>
      </c>
      <c r="D115" s="151" t="s">
        <v>247</v>
      </c>
      <c r="E115" s="151" t="s">
        <v>576</v>
      </c>
      <c r="F115" s="152" t="s">
        <v>249</v>
      </c>
      <c r="G115" s="153"/>
      <c r="H115" s="153"/>
      <c r="I115" s="875"/>
      <c r="J115" s="153"/>
      <c r="K115" s="153"/>
      <c r="L115" s="153"/>
      <c r="M115" s="154"/>
      <c r="N115" s="141"/>
      <c r="O115" s="154">
        <v>0</v>
      </c>
      <c r="P115" s="154"/>
      <c r="Q115" s="154">
        <v>0</v>
      </c>
      <c r="R115" s="154">
        <v>95059</v>
      </c>
      <c r="S115" s="154"/>
      <c r="T115" s="154">
        <v>95059</v>
      </c>
      <c r="U115" s="154"/>
    </row>
    <row r="116" spans="2:21">
      <c r="B116" s="150">
        <v>35</v>
      </c>
      <c r="C116" s="566" t="s">
        <v>254</v>
      </c>
      <c r="D116" s="151" t="s">
        <v>253</v>
      </c>
      <c r="E116" s="151" t="s">
        <v>576</v>
      </c>
      <c r="F116" s="152" t="s">
        <v>46</v>
      </c>
      <c r="G116" s="153"/>
      <c r="H116" s="153"/>
      <c r="I116" s="875"/>
      <c r="J116" s="153"/>
      <c r="K116" s="153"/>
      <c r="L116" s="153"/>
      <c r="M116" s="154"/>
      <c r="N116" s="141"/>
      <c r="O116" s="154">
        <v>0</v>
      </c>
      <c r="P116" s="154"/>
      <c r="Q116" s="154">
        <v>0</v>
      </c>
      <c r="R116" s="154"/>
      <c r="S116" s="154"/>
      <c r="T116" s="154"/>
      <c r="U116" s="154"/>
    </row>
    <row r="117" spans="2:21">
      <c r="B117" s="150">
        <v>36</v>
      </c>
      <c r="C117" s="566" t="s">
        <v>260</v>
      </c>
      <c r="D117" s="151" t="s">
        <v>259</v>
      </c>
      <c r="E117" s="151" t="s">
        <v>576</v>
      </c>
      <c r="F117" s="152" t="s">
        <v>46</v>
      </c>
      <c r="G117" s="153"/>
      <c r="H117" s="153"/>
      <c r="I117" s="875"/>
      <c r="J117" s="153"/>
      <c r="K117" s="153"/>
      <c r="L117" s="153"/>
      <c r="M117" s="154"/>
      <c r="N117" s="141"/>
      <c r="O117" s="154">
        <v>0</v>
      </c>
      <c r="P117" s="154"/>
      <c r="Q117" s="154">
        <v>0</v>
      </c>
      <c r="R117" s="154">
        <v>196748</v>
      </c>
      <c r="S117" s="154"/>
      <c r="T117" s="154">
        <v>196748</v>
      </c>
      <c r="U117" s="154"/>
    </row>
    <row r="118" spans="2:21">
      <c r="B118" s="150">
        <v>37</v>
      </c>
      <c r="C118" s="566" t="s">
        <v>601</v>
      </c>
      <c r="D118" s="151" t="s">
        <v>602</v>
      </c>
      <c r="E118" s="151" t="s">
        <v>576</v>
      </c>
      <c r="F118" s="152" t="s">
        <v>603</v>
      </c>
      <c r="G118" s="153"/>
      <c r="H118" s="153"/>
      <c r="I118" s="875"/>
      <c r="J118" s="153"/>
      <c r="K118" s="153"/>
      <c r="L118" s="153"/>
      <c r="M118" s="154"/>
      <c r="N118" s="141"/>
      <c r="O118" s="154"/>
      <c r="P118" s="154"/>
      <c r="Q118" s="154"/>
      <c r="R118" s="154">
        <v>114902</v>
      </c>
      <c r="S118" s="154"/>
      <c r="T118" s="154">
        <v>114902</v>
      </c>
      <c r="U118" s="154"/>
    </row>
    <row r="119" spans="2:21">
      <c r="B119" s="150">
        <v>38</v>
      </c>
      <c r="C119" s="566" t="s">
        <v>601</v>
      </c>
      <c r="D119" s="151" t="s">
        <v>262</v>
      </c>
      <c r="E119" s="151" t="s">
        <v>576</v>
      </c>
      <c r="F119" s="152" t="s">
        <v>263</v>
      </c>
      <c r="G119" s="153"/>
      <c r="H119" s="153"/>
      <c r="I119" s="875">
        <v>1343176</v>
      </c>
      <c r="J119" s="153"/>
      <c r="K119" s="153"/>
      <c r="L119" s="153"/>
      <c r="M119" s="154"/>
      <c r="N119" s="141"/>
      <c r="O119" s="154"/>
      <c r="P119" s="154"/>
      <c r="Q119" s="154"/>
      <c r="R119" s="154">
        <v>10249</v>
      </c>
      <c r="S119" s="154"/>
      <c r="T119" s="154">
        <v>10249</v>
      </c>
      <c r="U119" s="154"/>
    </row>
    <row r="120" spans="2:21">
      <c r="B120" s="150">
        <v>39</v>
      </c>
      <c r="C120" s="566" t="s">
        <v>604</v>
      </c>
      <c r="D120" s="151" t="s">
        <v>605</v>
      </c>
      <c r="E120" s="151" t="s">
        <v>576</v>
      </c>
      <c r="F120" s="152" t="s">
        <v>263</v>
      </c>
      <c r="G120" s="153"/>
      <c r="H120" s="153"/>
      <c r="I120" s="875">
        <v>138135</v>
      </c>
      <c r="J120" s="153"/>
      <c r="K120" s="153"/>
      <c r="L120" s="153"/>
      <c r="M120" s="154"/>
      <c r="N120" s="141"/>
      <c r="O120" s="154"/>
      <c r="P120" s="154"/>
      <c r="Q120" s="154"/>
      <c r="R120" s="154">
        <v>186617</v>
      </c>
      <c r="S120" s="154"/>
      <c r="T120" s="154">
        <v>186617</v>
      </c>
      <c r="U120" s="154"/>
    </row>
    <row r="121" spans="2:21">
      <c r="B121" s="150">
        <v>40</v>
      </c>
      <c r="C121" s="566" t="s">
        <v>251</v>
      </c>
      <c r="D121" s="151" t="s">
        <v>250</v>
      </c>
      <c r="E121" s="151" t="s">
        <v>576</v>
      </c>
      <c r="F121" s="152" t="s">
        <v>252</v>
      </c>
      <c r="G121" s="153"/>
      <c r="H121" s="153"/>
      <c r="I121" s="875">
        <v>337394</v>
      </c>
      <c r="J121" s="153"/>
      <c r="K121" s="153"/>
      <c r="L121" s="153"/>
      <c r="M121" s="154"/>
      <c r="N121" s="141"/>
      <c r="O121" s="154"/>
      <c r="P121" s="154"/>
      <c r="Q121" s="154"/>
      <c r="R121" s="154">
        <v>24283</v>
      </c>
      <c r="S121" s="154"/>
      <c r="T121" s="154">
        <v>24283</v>
      </c>
      <c r="U121" s="154"/>
    </row>
    <row r="122" spans="2:21">
      <c r="B122" s="150">
        <v>41</v>
      </c>
      <c r="C122" s="566" t="s">
        <v>241</v>
      </c>
      <c r="D122" s="151" t="s">
        <v>242</v>
      </c>
      <c r="E122" s="151" t="s">
        <v>576</v>
      </c>
      <c r="F122" s="152" t="s">
        <v>609</v>
      </c>
      <c r="G122" s="153"/>
      <c r="H122" s="153"/>
      <c r="I122" s="875"/>
      <c r="J122" s="153"/>
      <c r="K122" s="153"/>
      <c r="L122" s="153"/>
      <c r="M122" s="154"/>
      <c r="N122" s="141"/>
      <c r="O122" s="154">
        <v>1279</v>
      </c>
      <c r="P122" s="154"/>
      <c r="Q122" s="154">
        <v>1279</v>
      </c>
      <c r="R122" s="154"/>
      <c r="S122" s="154"/>
      <c r="T122" s="154">
        <v>0</v>
      </c>
      <c r="U122" s="154"/>
    </row>
    <row r="123" spans="2:21">
      <c r="B123" s="150">
        <v>42</v>
      </c>
      <c r="C123" s="566" t="s">
        <v>241</v>
      </c>
      <c r="D123" s="151" t="s">
        <v>242</v>
      </c>
      <c r="E123" s="151" t="s">
        <v>576</v>
      </c>
      <c r="F123" s="152" t="s">
        <v>610</v>
      </c>
      <c r="G123" s="153"/>
      <c r="H123" s="153"/>
      <c r="I123" s="875"/>
      <c r="J123" s="153"/>
      <c r="K123" s="153"/>
      <c r="L123" s="153"/>
      <c r="M123" s="154"/>
      <c r="N123" s="141"/>
      <c r="O123" s="154">
        <v>14612</v>
      </c>
      <c r="P123" s="154"/>
      <c r="Q123" s="154">
        <v>14612</v>
      </c>
      <c r="R123" s="154"/>
      <c r="S123" s="154"/>
      <c r="T123" s="154">
        <v>0</v>
      </c>
      <c r="U123" s="154"/>
    </row>
    <row r="124" spans="2:21">
      <c r="B124" s="150">
        <v>43</v>
      </c>
      <c r="C124" s="566" t="s">
        <v>235</v>
      </c>
      <c r="D124" s="151" t="s">
        <v>236</v>
      </c>
      <c r="E124" s="151"/>
      <c r="F124" s="152" t="s">
        <v>237</v>
      </c>
      <c r="G124" s="153"/>
      <c r="H124" s="153"/>
      <c r="I124" s="875"/>
      <c r="J124" s="153"/>
      <c r="K124" s="153"/>
      <c r="L124" s="153"/>
      <c r="M124" s="154"/>
      <c r="N124" s="141"/>
      <c r="O124" s="154">
        <v>142</v>
      </c>
      <c r="P124" s="154"/>
      <c r="Q124" s="154">
        <v>142</v>
      </c>
      <c r="R124" s="154"/>
      <c r="S124" s="154"/>
      <c r="T124" s="154">
        <v>0</v>
      </c>
      <c r="U124" s="154"/>
    </row>
    <row r="125" spans="2:21">
      <c r="B125" s="150"/>
      <c r="C125" s="864" t="s">
        <v>611</v>
      </c>
      <c r="D125" s="865"/>
      <c r="E125" s="865"/>
      <c r="F125" s="866"/>
      <c r="G125" s="627">
        <f t="shared" ref="G125:M125" si="6">SUM(G82:G124)</f>
        <v>11496263</v>
      </c>
      <c r="H125" s="627">
        <f t="shared" si="6"/>
        <v>0</v>
      </c>
      <c r="I125" s="877">
        <f t="shared" si="6"/>
        <v>32616628</v>
      </c>
      <c r="J125" s="627">
        <f t="shared" si="6"/>
        <v>0</v>
      </c>
      <c r="K125" s="627">
        <f t="shared" si="6"/>
        <v>0</v>
      </c>
      <c r="L125" s="627">
        <f t="shared" si="6"/>
        <v>0</v>
      </c>
      <c r="M125" s="627">
        <f t="shared" si="6"/>
        <v>0</v>
      </c>
      <c r="N125" s="141"/>
      <c r="O125" s="627">
        <f>SUM(O82:O124)</f>
        <v>23032</v>
      </c>
      <c r="P125" s="627">
        <f t="shared" ref="P125:U125" si="7">SUM(P82:P124)</f>
        <v>0</v>
      </c>
      <c r="Q125" s="627">
        <f t="shared" si="7"/>
        <v>23032</v>
      </c>
      <c r="R125" s="627">
        <f t="shared" si="7"/>
        <v>5002103</v>
      </c>
      <c r="S125" s="627">
        <f t="shared" si="7"/>
        <v>0</v>
      </c>
      <c r="T125" s="627">
        <f t="shared" si="7"/>
        <v>5002103</v>
      </c>
      <c r="U125" s="627">
        <f t="shared" si="7"/>
        <v>0</v>
      </c>
    </row>
    <row r="126" spans="2:21" ht="15" thickBot="1">
      <c r="B126" s="150"/>
      <c r="C126" s="567" t="s">
        <v>612</v>
      </c>
      <c r="D126" s="160"/>
      <c r="E126" s="160"/>
      <c r="F126" s="161"/>
      <c r="G126" s="162">
        <f>+G125+G79</f>
        <v>11496263</v>
      </c>
      <c r="H126" s="162">
        <f>+H125+H79</f>
        <v>0</v>
      </c>
      <c r="I126" s="880">
        <f>+I125+I79</f>
        <v>32616628</v>
      </c>
      <c r="J126" s="162">
        <v>0</v>
      </c>
      <c r="K126" s="162">
        <v>0</v>
      </c>
      <c r="L126" s="162">
        <v>0</v>
      </c>
      <c r="M126" s="162">
        <f t="shared" ref="M126" si="8">+M79+M125</f>
        <v>39079873</v>
      </c>
      <c r="N126" s="141"/>
      <c r="O126" s="162">
        <f t="shared" ref="O126:U126" si="9">+O125+O79</f>
        <v>23032</v>
      </c>
      <c r="P126" s="162">
        <f t="shared" si="9"/>
        <v>0</v>
      </c>
      <c r="Q126" s="162">
        <f t="shared" si="9"/>
        <v>23032</v>
      </c>
      <c r="R126" s="162">
        <f t="shared" si="9"/>
        <v>5002103</v>
      </c>
      <c r="S126" s="162">
        <f t="shared" si="9"/>
        <v>0</v>
      </c>
      <c r="T126" s="162">
        <f t="shared" si="9"/>
        <v>5002103</v>
      </c>
      <c r="U126" s="162">
        <f t="shared" si="9"/>
        <v>0</v>
      </c>
    </row>
    <row r="127" spans="2:21" ht="15" thickTop="1">
      <c r="E127" s="166"/>
    </row>
    <row r="128" spans="2:21">
      <c r="C128" s="563" t="s">
        <v>302</v>
      </c>
      <c r="D128" s="563"/>
      <c r="E128" s="164"/>
    </row>
    <row r="129" spans="3:5">
      <c r="C129" s="568" t="s">
        <v>234</v>
      </c>
      <c r="D129" s="165" t="e">
        <f>+ [13]Asset!E9</f>
        <v>#REF!</v>
      </c>
      <c r="E129" s="354" t="e">
        <f>+D129-O125</f>
        <v>#REF!</v>
      </c>
    </row>
    <row r="130" spans="3:5">
      <c r="C130" s="568" t="s">
        <v>613</v>
      </c>
      <c r="D130" s="165" t="e">
        <f>+ [14]Passive!E8</f>
        <v>#REF!</v>
      </c>
      <c r="E130" s="354" t="e">
        <f>+D130-R125</f>
        <v>#REF!</v>
      </c>
    </row>
  </sheetData>
  <autoFilter ref="C12:M65" xr:uid="{00000000-0009-0000-0000-00001B000000}"/>
  <mergeCells count="18">
    <mergeCell ref="C11:M11"/>
    <mergeCell ref="C16:M16"/>
    <mergeCell ref="I73:M73"/>
    <mergeCell ref="C74:C75"/>
    <mergeCell ref="D74:D75"/>
    <mergeCell ref="E74:E75"/>
    <mergeCell ref="F74:F75"/>
    <mergeCell ref="G74:M74"/>
    <mergeCell ref="E9:E10"/>
    <mergeCell ref="F9:F10"/>
    <mergeCell ref="G9:M9"/>
    <mergeCell ref="B1:F1"/>
    <mergeCell ref="B3:F3"/>
    <mergeCell ref="B4:F4"/>
    <mergeCell ref="B5:F5"/>
    <mergeCell ref="I8:M8"/>
    <mergeCell ref="C9:C10"/>
    <mergeCell ref="D9:D10"/>
  </mergeCells>
  <pageMargins left="0.7" right="0.7" top="0.75" bottom="0.75" header="0.3" footer="0.3"/>
  <ignoredErrors>
    <ignoredError sqref="I26:I27 G30 R27:T40 P62:Q62 R50:T56 S49:T49 R42:T48 S41 R58:T59 S57:T57 G3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a483f-becd-4601-9da5-7224441603e2">
      <Terms xmlns="http://schemas.microsoft.com/office/infopath/2007/PartnerControls"/>
    </lcf76f155ced4ddcb4097134ff3c332f>
    <TaxCatchAll xmlns="2667b352-ea57-489e-a59a-7ce1cbaae62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7904A346C7DD4CB5D7CA632F15255C" ma:contentTypeVersion="16" ma:contentTypeDescription="Crear nuevo documento." ma:contentTypeScope="" ma:versionID="9210b77dfb31e69af9bd70199b5e5959">
  <xsd:schema xmlns:xsd="http://www.w3.org/2001/XMLSchema" xmlns:xs="http://www.w3.org/2001/XMLSchema" xmlns:p="http://schemas.microsoft.com/office/2006/metadata/properties" xmlns:ns2="cdaa483f-becd-4601-9da5-7224441603e2" xmlns:ns3="2667b352-ea57-489e-a59a-7ce1cbaae621" targetNamespace="http://schemas.microsoft.com/office/2006/metadata/properties" ma:root="true" ma:fieldsID="226f6c7207f167e99096436060250f4c" ns2:_="" ns3:_="">
    <xsd:import namespace="cdaa483f-becd-4601-9da5-7224441603e2"/>
    <xsd:import namespace="2667b352-ea57-489e-a59a-7ce1cbaae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a483f-becd-4601-9da5-7224441603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8f0e803-a5df-4450-bbb8-f0df653328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67b352-ea57-489e-a59a-7ce1cbaae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d295033-f451-4031-a4c8-6373d5cb8e83}" ma:internalName="TaxCatchAll" ma:showField="CatchAllData" ma:web="2667b352-ea57-489e-a59a-7ce1cbaae6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AC722F-856D-4EC5-B8C6-276B20247E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BF0B15-FB8F-465F-839A-FD914B4D0915}">
  <ds:schemaRefs>
    <ds:schemaRef ds:uri="http://purl.org/dc/terms/"/>
    <ds:schemaRef ds:uri="203fbbe5-d99c-4e1d-a63b-b9b23522c091"/>
    <ds:schemaRef ds:uri="8e36b035-340c-4d00-9a83-6ecdeb0bca9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cdaa483f-becd-4601-9da5-7224441603e2"/>
    <ds:schemaRef ds:uri="2667b352-ea57-489e-a59a-7ce1cbaae621"/>
  </ds:schemaRefs>
</ds:datastoreItem>
</file>

<file path=customXml/itemProps3.xml><?xml version="1.0" encoding="utf-8"?>
<ds:datastoreItem xmlns:ds="http://schemas.openxmlformats.org/officeDocument/2006/customXml" ds:itemID="{69C6C0EA-4469-4A54-8946-FBAE780ED3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aa483f-becd-4601-9da5-7224441603e2"/>
    <ds:schemaRef ds:uri="2667b352-ea57-489e-a59a-7ce1cbaae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 Assets</vt:lpstr>
      <vt:lpstr>Liabilities</vt:lpstr>
      <vt:lpstr> Result</vt:lpstr>
      <vt:lpstr> Flow</vt:lpstr>
      <vt:lpstr>Assets changes</vt:lpstr>
      <vt:lpstr> N2.2 Reclassifications</vt:lpstr>
      <vt:lpstr> N3 Maturity Profile</vt:lpstr>
      <vt:lpstr> N6 Board of Directors</vt:lpstr>
      <vt:lpstr> N15.2 Lease liabilities</vt:lpstr>
      <vt:lpstr> N16 Deffered tax</vt:lpstr>
      <vt:lpstr> N17.3 Instruments</vt:lpstr>
      <vt:lpstr> N16.7 Promissory Notes</vt:lpstr>
      <vt:lpstr> N17.4 ST Loans</vt:lpstr>
      <vt:lpstr> N17.4 LT Loans</vt:lpstr>
      <vt:lpstr> N17.4 ST Bonds</vt:lpstr>
      <vt:lpstr> N16.4 SI and SF Reconciliation</vt:lpstr>
      <vt:lpstr> N17.4 LT Bonds</vt:lpstr>
      <vt:lpstr> N20 Employee Benefits</vt:lpstr>
      <vt:lpstr> N21 Non-Financial Liabilities</vt:lpstr>
      <vt:lpstr>N25 Ordinary Revenues</vt:lpstr>
      <vt:lpstr> N26 Other Expenses</vt:lpstr>
      <vt:lpstr> N27 Other Income and Expenses</vt:lpstr>
      <vt:lpstr> N29 Discontinued Operations</vt:lpstr>
      <vt:lpstr> N30 Segments</vt:lpstr>
      <vt:lpstr> N32 Subsidiaries</vt:lpstr>
      <vt:lpstr> N34.1 Covenant AA</vt:lpstr>
      <vt:lpstr> CovenantAC</vt:lpstr>
      <vt:lpstr> N6 CxC CxP Related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2024-11-20T14:41:51Z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0x010100287904A346C7DD4CB5D7CA632F15255C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BExAnalyzer_OldName">
    <vt:lpwstr>01 Fecu AA 4T22v5.xlsx</vt:lpwstr>
  </property>
  <property fmtid="{D5CDD505-2E9C-101B-9397-08002B2CF9AE}" pid="6" name="MediaServiceImageTags">
    <vt:lpwstr/>
  </property>
</Properties>
</file>