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827"/>
  <workbookPr/>
  <mc:AlternateContent>
    <mc:Choice Requires="x15">
      <x15ac:absPath xmlns:x15ac="http://schemas.microsoft.com/office/spreadsheetml/2010/11/ac" url="C:\Users\dlabarcaa\OneDrive\2022\Estados Financieros\Pagina web\"/>
    </mc:Choice>
  </mc:AlternateContent>
  <xr:revisionPtr documentId="13_ncr:1_{DBC234CD-BCF6-48B3-BC79-778AFA7FF69C}" revIDLastSave="0" xr10:uidLastSave="{00000000-0000-0000-0000-000000000000}" xr6:coauthVersionLast="47" xr6:coauthVersionMax="47"/>
  <bookViews>
    <workbookView tabRatio="962" windowHeight="16440" windowWidth="27870" xWindow="28680" xr2:uid="{00000000-000D-0000-FFFF-FFFF00000000}" yWindow="-2340"/>
  </bookViews>
  <sheets>
    <sheet name=" Ultimos Resultados Aguas Andin" r:id="rId1" sheetId="1"/>
  </sheets>
  <externalReferences>
    <externalReference r:id="rId2"/>
  </externalReferences>
  <definedNames>
    <definedName localSheetId="0" name="_xlnm.Print_Area">' Ultimos Resultados Aguas Andin'!#REF!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" l="1" r="D65"/>
  <c i="1" r="C65"/>
  <c i="1" l="1" r="D73"/>
  <c i="1" r="G36"/>
  <c i="1" r="E36" s="1"/>
  <c i="1" r="G35"/>
  <c i="1" r="E35" s="1"/>
  <c i="1" r="G30"/>
  <c i="1" r="E30" s="1"/>
  <c i="1" r="G31"/>
  <c i="1" r="G32"/>
  <c i="1" r="G29"/>
  <c i="1" r="C19"/>
  <c i="1" r="F19"/>
  <c i="1" r="F26"/>
  <c i="1" r="C26"/>
  <c i="1" r="D26" s="1"/>
  <c i="1" r="G9"/>
  <c i="1" r="G5"/>
  <c i="1" r="G10"/>
  <c i="1" r="G3"/>
  <c i="1" l="1" r="G15"/>
  <c i="1" r="G4"/>
  <c i="1" r="G7"/>
  <c i="1" r="G6"/>
  <c i="1" r="G11"/>
  <c i="1" r="G12"/>
  <c i="1" r="G13"/>
  <c i="1" l="1" r="G26"/>
  <c i="1" r="G8"/>
  <c i="1" l="1" r="E32"/>
  <c i="1" r="E31"/>
  <c i="1" r="E29"/>
  <c i="1" l="1" r="E73"/>
  <c i="1" l="1" r="C48"/>
  <c i="1" r="D40"/>
  <c i="1" r="C40"/>
  <c i="1" r="D34"/>
  <c i="1" r="C34"/>
  <c i="1" r="D28"/>
  <c i="1" r="C28"/>
  <c i="1" l="1" r="I25"/>
  <c i="1" r="I24"/>
  <c i="1" r="I23"/>
  <c i="1" l="1" r="J26"/>
  <c i="1" r="I26"/>
  <c i="1" r="J25"/>
  <c i="1" r="J24"/>
  <c i="1" r="J23"/>
  <c i="1" r="J22"/>
  <c i="1" r="I22"/>
</calcChain>
</file>

<file path=xl/sharedStrings.xml><?xml version="1.0" encoding="utf-8"?>
<sst xmlns="http://schemas.openxmlformats.org/spreadsheetml/2006/main" count="101" uniqueCount="80">
  <si>
    <t>Resultados</t>
  </si>
  <si>
    <t>Estado de Resultados (M$)</t>
  </si>
  <si>
    <t>EBITDA</t>
  </si>
  <si>
    <t>Gasto por impuestos</t>
  </si>
  <si>
    <t>Análisis de Ingresos</t>
  </si>
  <si>
    <t>Variación</t>
  </si>
  <si>
    <t>Ventas</t>
  </si>
  <si>
    <t>Participación</t>
  </si>
  <si>
    <t>M$</t>
  </si>
  <si>
    <t>%</t>
  </si>
  <si>
    <t>Agua Potable</t>
  </si>
  <si>
    <t>Aguas Servidas</t>
  </si>
  <si>
    <t>Otros Ingresos Regulados</t>
  </si>
  <si>
    <t>Ingresos No-Regulados</t>
  </si>
  <si>
    <t>Total</t>
  </si>
  <si>
    <r>
      <t>Volumen de Venta (Miles de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</si>
  <si>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% Var.</t>
  </si>
  <si>
    <t>Diferencia</t>
  </si>
  <si>
    <t xml:space="preserve">Agua Potable </t>
  </si>
  <si>
    <t>Recolección Aguas Servidas</t>
  </si>
  <si>
    <t>Tratamiento y Disposición AS</t>
  </si>
  <si>
    <t>Interconexiones*</t>
  </si>
  <si>
    <t>Clientes</t>
  </si>
  <si>
    <t>Servicios No-Sanitarios</t>
  </si>
  <si>
    <t>(M$)</t>
  </si>
  <si>
    <t>EcoRiles S.A.</t>
  </si>
  <si>
    <t>Gestión y Servicios S.A.</t>
  </si>
  <si>
    <t>Aguas del Maipo S.A.</t>
  </si>
  <si>
    <t>Productos no regulados no sanitarios</t>
  </si>
  <si>
    <t>Balance General</t>
  </si>
  <si>
    <t>Activos</t>
  </si>
  <si>
    <t>Activos corrientes</t>
  </si>
  <si>
    <t>Activos no corrientes</t>
  </si>
  <si>
    <t>Total activos</t>
  </si>
  <si>
    <t>Pasivos y patrimonio</t>
  </si>
  <si>
    <t>Pasivos corrientes</t>
  </si>
  <si>
    <t>Pasivos no corrientes</t>
  </si>
  <si>
    <t>Total pasivos</t>
  </si>
  <si>
    <t>Patrimonio atribuible a los propietarios de la controladora</t>
  </si>
  <si>
    <t>Participaciones no controladoras</t>
  </si>
  <si>
    <t>Total patrimonio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</si>
  <si>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</si>
  <si>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</si>
  <si>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</si>
  <si>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</si>
  <si>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</si>
  <si>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Ratios Financieros</t>
  </si>
  <si>
    <t>Liquidez</t>
  </si>
  <si>
    <t>Liquidez corriente</t>
  </si>
  <si>
    <t>veces</t>
  </si>
  <si>
    <t>Razón ácida</t>
  </si>
  <si>
    <t>Endeudamiento</t>
  </si>
  <si>
    <t>Endeudamiento total</t>
  </si>
  <si>
    <t>Deuda corriente</t>
  </si>
  <si>
    <t>Deuda no corriente</t>
  </si>
  <si>
    <t>Cobertura gastos financieros anualizado</t>
  </si>
  <si>
    <t>Rentabilidad</t>
  </si>
  <si>
    <t>Rentabilidad del patrimonio atribuible a los propietarios de la controladora anualizado</t>
  </si>
  <si>
    <t>Rentabilidad activos anualizado</t>
  </si>
  <si>
    <t>Utilidad por acción anualizado</t>
  </si>
  <si>
    <t>$</t>
  </si>
  <si>
    <t>Estado de Flujo de Efectivo  (M$)</t>
  </si>
  <si>
    <t>Flujo neto del ejercicio</t>
  </si>
  <si>
    <t xml:space="preserve">      % Var.</t>
  </si>
  <si>
    <t>Anam S.A.</t>
  </si>
  <si>
    <t>Ingresos ordinarios</t>
  </si>
  <si>
    <t>Costos y gastos de operación</t>
  </si>
  <si>
    <t>Depreciación y amortización</t>
  </si>
  <si>
    <t>Resultado de explotación</t>
  </si>
  <si>
    <t>Otras ganancias</t>
  </si>
  <si>
    <t>Resultado financiero*</t>
  </si>
  <si>
    <t>Operaciones discontinuadas</t>
  </si>
  <si>
    <t>Utilidad neta</t>
  </si>
  <si>
    <t>Pérdidas por deterioro de valor</t>
  </si>
  <si>
    <t xml:space="preserve">         Dic. 20</t>
  </si>
  <si>
    <t>Retorno de dividendos</t>
  </si>
  <si>
    <t xml:space="preserve">         Dic. 21</t>
  </si>
  <si>
    <t xml:space="preserve">               Dic. 20</t>
  </si>
  <si>
    <t>Interés minoritario</t>
  </si>
  <si>
    <t>&gt;200,0%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</si>
</sst>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#,##0\ ;\(#,##0\);\-\ ;"/>
    <numFmt numFmtId="167" formatCode="0.0%_);\(0.0%\)"/>
    <numFmt numFmtId="168" formatCode="0.0%"/>
    <numFmt numFmtId="169" formatCode="_-* #,##0.00_-;\-* #,##0.00_-;_-* &quot;-&quot;??_-;_-@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rgb="FF002060"/>
      <name val="Arial"/>
      <family val="2"/>
    </font>
    <font>
      <sz val="10"/>
      <color rgb="FF002060"/>
      <name val="Tahoma"/>
      <family val="2"/>
    </font>
    <font>
      <sz val="10"/>
      <name val="Arial"/>
      <family val="2"/>
    </font>
    <font>
      <b/>
      <sz val="9"/>
      <color rgb="FF002060"/>
      <name val="Arial"/>
      <family val="2"/>
    </font>
    <font>
      <sz val="10"/>
      <name val="Times New Roman"/>
      <family val="1"/>
    </font>
    <font>
      <sz val="9"/>
      <color rgb="FF002060"/>
      <name val="Arial"/>
      <family val="2"/>
    </font>
    <font>
      <sz val="11"/>
      <color rgb="FF002060"/>
      <name val="Calibri"/>
      <family val="2"/>
    </font>
    <font>
      <sz val="12"/>
      <name val="Times New Roman"/>
      <family val="1"/>
    </font>
    <font>
      <b/>
      <vertAlign val="superscript"/>
      <sz val="9"/>
      <color rgb="FF002060"/>
      <name val="Arial"/>
      <family val="2"/>
    </font>
    <font>
      <sz val="10"/>
      <color rgb="FF00206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10"/>
      <color rgb="FFFF0000"/>
      <name val="Tahoma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9"/>
      <color rgb="FF44546A"/>
      <name val="Calibri"/>
      <family val="2"/>
    </font>
    <font>
      <sz val="9"/>
      <color rgb="FF44546A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9"/>
      <color rgb="FF44546A"/>
      <name val="Calibri"/>
      <family val="2"/>
    </font>
    <font>
      <b/>
      <sz val="10"/>
      <color rgb="FF4454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</borders>
  <cellStyleXfs count="7">
    <xf borderId="0" fillId="0" fontId="0" numFmtId="0"/>
    <xf borderId="0" fillId="0" fontId="2" numFmtId="0"/>
    <xf applyAlignment="0" applyBorder="0" applyFill="0" applyFont="0" applyProtection="0" borderId="0" fillId="0" fontId="5" numFmtId="164"/>
    <xf applyAlignment="0" applyBorder="0" applyFill="0" applyFont="0" applyProtection="0" borderId="0" fillId="0" fontId="2" numFmtId="41"/>
    <xf applyAlignment="0" applyBorder="0" applyFill="0" applyFont="0" applyProtection="0" borderId="0" fillId="0" fontId="1" numFmtId="9"/>
    <xf applyAlignment="0" applyBorder="0" applyFill="0" applyFont="0" applyProtection="0" borderId="0" fillId="0" fontId="2" numFmtId="169"/>
    <xf borderId="0" fillId="0" fontId="2" numFmtId="0"/>
  </cellStyleXfs>
  <cellXfs count="88">
    <xf borderId="0" fillId="0" fontId="0" numFmtId="0" xfId="0"/>
    <xf applyAlignment="1" applyFont="1" borderId="0" fillId="0" fontId="3" numFmtId="0" xfId="1">
      <alignment horizontal="left" indent="2"/>
    </xf>
    <xf applyFont="1" borderId="0" fillId="0" fontId="4" numFmtId="0" xfId="1"/>
    <xf applyFill="1" applyFont="1" borderId="0" fillId="0" fontId="4" numFmtId="0" xfId="1"/>
    <xf applyAlignment="1" applyBorder="1" applyFont="1" borderId="1" fillId="0" fontId="6" numFmtId="0" xfId="0">
      <alignment vertical="center"/>
    </xf>
    <xf applyAlignment="1" applyFont="1" borderId="0" fillId="0" fontId="8" numFmtId="0" xfId="0">
      <alignment vertical="center"/>
    </xf>
    <xf applyAlignment="1" applyFont="1" borderId="0" fillId="0" fontId="4" numFmtId="0" xfId="1">
      <alignment vertical="center"/>
    </xf>
    <xf applyAlignment="1" applyFont="1" borderId="0" fillId="0" fontId="6" numFmtId="0" xfId="0">
      <alignment vertical="center"/>
    </xf>
    <xf applyAlignment="1" applyFont="1" applyNumberFormat="1" borderId="0" fillId="0" fontId="4" numFmtId="165" xfId="2">
      <alignment vertical="center"/>
    </xf>
    <xf applyAlignment="1" applyFont="1" borderId="0" fillId="0" fontId="10" numFmtId="0" xfId="0">
      <alignment vertical="center" wrapText="1"/>
    </xf>
    <xf applyAlignment="1" applyFont="1" applyNumberFormat="1" borderId="0" fillId="0" fontId="4" numFmtId="3" xfId="1">
      <alignment vertical="center"/>
    </xf>
    <xf applyAlignment="1" applyFont="1" applyNumberFormat="1" borderId="0" fillId="0" fontId="6" numFmtId="3" xfId="1">
      <alignment horizontal="right" vertical="center"/>
    </xf>
    <xf applyAlignment="1" applyFont="1" applyNumberFormat="1" borderId="0" fillId="0" fontId="21" numFmtId="167" xfId="0">
      <alignment horizontal="right" vertical="center"/>
    </xf>
    <xf applyAlignment="1" applyBorder="1" applyFont="1" borderId="1" fillId="0" fontId="22" numFmtId="0" xfId="0">
      <alignment horizontal="center" vertical="center"/>
    </xf>
    <xf applyFont="1" borderId="0" fillId="0" fontId="23" numFmtId="0" xfId="0"/>
    <xf applyAlignment="1" applyFont="1" borderId="0" fillId="0" fontId="20" numFmtId="41" xfId="3">
      <alignment horizontal="right" vertical="center"/>
    </xf>
    <xf applyAlignment="1" applyFont="1" applyNumberFormat="1" borderId="0" fillId="0" fontId="21" numFmtId="166" xfId="0">
      <alignment horizontal="right" vertical="center"/>
    </xf>
    <xf applyAlignment="1" applyFont="1" borderId="0" fillId="0" fontId="21" numFmtId="0" xfId="0">
      <alignment horizontal="right" vertical="center"/>
    </xf>
    <xf applyAlignment="1" applyFont="1" borderId="0" fillId="0" fontId="24" numFmtId="41" xfId="3">
      <alignment horizontal="right" vertical="center"/>
    </xf>
    <xf applyAlignment="1" applyFont="1" applyNumberFormat="1" borderId="0" fillId="0" fontId="22" numFmtId="167" xfId="0">
      <alignment horizontal="right" vertical="center"/>
    </xf>
    <xf applyFont="1" borderId="0" fillId="0" fontId="25" numFmtId="0" xfId="0"/>
    <xf applyAlignment="1" applyFont="1" applyNumberFormat="1" borderId="0" fillId="0" fontId="22" numFmtId="166" xfId="0">
      <alignment horizontal="right" vertical="center"/>
    </xf>
    <xf applyAlignment="1" applyBorder="1" applyFont="1" borderId="1" fillId="0" fontId="24" numFmtId="0" xfId="0">
      <alignment horizontal="center" vertical="center"/>
    </xf>
    <xf applyAlignment="1" applyBorder="1" applyFont="1" borderId="1" fillId="0" fontId="24" numFmtId="0" xfId="0">
      <alignment horizontal="center"/>
    </xf>
    <xf applyAlignment="1" applyFont="1" borderId="0" fillId="0" fontId="20" numFmtId="0" xfId="0">
      <alignment horizontal="right"/>
    </xf>
    <xf applyFill="1" applyFont="1" borderId="0" fillId="2" fontId="8" numFmtId="0" xfId="1"/>
    <xf applyAlignment="1" applyFill="1" applyFont="1" applyNumberFormat="1" borderId="0" fillId="2" fontId="8" numFmtId="3" xfId="1">
      <alignment horizontal="right"/>
    </xf>
    <xf applyAlignment="1" applyFill="1" applyFont="1" applyNumberFormat="1" borderId="0" fillId="2" fontId="8" numFmtId="10" xfId="1">
      <alignment horizontal="right"/>
    </xf>
    <xf applyFill="1" applyFont="1" borderId="0" fillId="2" fontId="9" numFmtId="0" xfId="1"/>
    <xf applyAlignment="1" applyFill="1" applyFont="1" borderId="0" fillId="2" fontId="4" numFmtId="0" xfId="1">
      <alignment vertical="center"/>
    </xf>
    <xf applyFill="1" applyFont="1" borderId="0" fillId="2" fontId="7" numFmtId="0" xfId="0"/>
    <xf applyFill="1" applyFont="1" borderId="0" fillId="2" fontId="16" numFmtId="0" xfId="0"/>
    <xf applyAlignment="1" applyFill="1" applyFont="1" borderId="0" fillId="2" fontId="17" numFmtId="0" xfId="0">
      <alignment horizontal="center" vertical="center"/>
    </xf>
    <xf applyAlignment="1" applyBorder="1" applyFill="1" applyFont="1" borderId="1" fillId="2" fontId="17" numFmtId="0" xfId="0">
      <alignment horizontal="center" vertical="center"/>
    </xf>
    <xf applyAlignment="1" applyFill="1" applyFont="1" borderId="0" fillId="2" fontId="8" numFmtId="0" xfId="0">
      <alignment vertical="center"/>
    </xf>
    <xf applyAlignment="1" applyFill="1" applyFont="1" applyNumberFormat="1" borderId="0" fillId="2" fontId="20" numFmtId="3" xfId="0">
      <alignment horizontal="right" vertical="center"/>
    </xf>
    <xf applyAlignment="1" applyFill="1" applyFont="1" applyNumberFormat="1" borderId="0" fillId="2" fontId="20" numFmtId="168" xfId="0">
      <alignment horizontal="right" vertical="center"/>
    </xf>
    <xf applyFill="1" applyFont="1" borderId="0" fillId="2" fontId="23" numFmtId="0" xfId="0"/>
    <xf applyAlignment="1" applyFill="1" applyFont="1" applyNumberFormat="1" borderId="0" fillId="2" fontId="18" numFmtId="166" xfId="0">
      <alignment horizontal="right" vertical="center"/>
    </xf>
    <xf applyAlignment="1" applyFill="1" applyFont="1" applyNumberFormat="1" borderId="0" fillId="2" fontId="18" numFmtId="167" xfId="0">
      <alignment horizontal="right" vertical="center"/>
    </xf>
    <xf applyAlignment="1" applyFill="1" applyFont="1" applyNumberFormat="1" borderId="0" fillId="2" fontId="21" numFmtId="167" xfId="0">
      <alignment horizontal="right" vertical="center"/>
    </xf>
    <xf applyAlignment="1" applyBorder="1" applyFill="1" applyFont="1" applyNumberFormat="1" borderId="4" fillId="2" fontId="20" numFmtId="3" xfId="0">
      <alignment horizontal="right" vertical="center"/>
    </xf>
    <xf applyAlignment="1" applyBorder="1" applyFill="1" applyFont="1" applyNumberFormat="1" borderId="4" fillId="2" fontId="20" numFmtId="168" xfId="0">
      <alignment horizontal="right" vertical="center"/>
    </xf>
    <xf applyAlignment="1" applyBorder="1" applyFill="1" applyFont="1" applyNumberFormat="1" borderId="4" fillId="2" fontId="18" numFmtId="166" xfId="0">
      <alignment horizontal="right" vertical="center"/>
    </xf>
    <xf applyAlignment="1" applyBorder="1" applyFill="1" applyFont="1" applyNumberFormat="1" borderId="4" fillId="2" fontId="18" numFmtId="167" xfId="0">
      <alignment horizontal="right" vertical="center"/>
    </xf>
    <xf applyAlignment="1" applyFill="1" applyFont="1" borderId="0" fillId="2" fontId="6" numFmtId="0" xfId="0">
      <alignment vertical="center"/>
    </xf>
    <xf applyAlignment="1" applyFill="1" applyFont="1" applyNumberFormat="1" borderId="0" fillId="2" fontId="24" numFmtId="3" xfId="0">
      <alignment horizontal="right" vertical="center"/>
    </xf>
    <xf applyAlignment="1" applyFill="1" applyFont="1" applyNumberFormat="1" borderId="0" fillId="2" fontId="24" numFmtId="168" xfId="0">
      <alignment horizontal="right" vertical="center"/>
    </xf>
    <xf applyAlignment="1" applyFill="1" applyFont="1" applyNumberFormat="1" borderId="0" fillId="2" fontId="17" numFmtId="166" xfId="0">
      <alignment horizontal="right" vertical="center"/>
    </xf>
    <xf applyAlignment="1" applyFill="1" applyFont="1" applyNumberFormat="1" borderId="0" fillId="2" fontId="17" numFmtId="167" xfId="0">
      <alignment horizontal="right" vertical="center"/>
    </xf>
    <xf applyAlignment="1" applyBorder="1" applyFill="1" applyFont="1" borderId="1" fillId="2" fontId="6" numFmtId="0" xfId="0">
      <alignment vertical="center"/>
    </xf>
    <xf applyAlignment="1" applyFill="1" applyFont="1" applyNumberFormat="1" borderId="0" fillId="2" fontId="4" numFmtId="165" xfId="2">
      <alignment vertical="center"/>
    </xf>
    <xf applyAlignment="1" applyFill="1" applyFont="1" borderId="0" fillId="2" fontId="18" numFmtId="0" xfId="0">
      <alignment horizontal="right" vertical="center"/>
    </xf>
    <xf applyFill="1" applyFont="1" borderId="0" fillId="2" fontId="4" numFmtId="0" xfId="1"/>
    <xf applyAlignment="1" applyFill="1" applyFont="1" applyNumberFormat="1" borderId="0" fillId="2" fontId="19" numFmtId="3" xfId="0">
      <alignment horizontal="right" vertical="center"/>
    </xf>
    <xf applyFill="1" applyFont="1" borderId="0" fillId="2" fontId="12" numFmtId="0" xfId="0"/>
    <xf applyFill="1" applyFont="1" borderId="0" fillId="2" fontId="4" numFmtId="0" xfId="0"/>
    <xf applyAlignment="1" applyFill="1" applyFont="1" borderId="0" fillId="2" fontId="3" numFmtId="0" xfId="0">
      <alignment horizontal="justify"/>
    </xf>
    <xf applyAlignment="1" applyBorder="1" applyFill="1" applyFont="1" borderId="5" fillId="2" fontId="6" numFmtId="0" xfId="0">
      <alignment vertical="center"/>
    </xf>
    <xf applyAlignment="1" applyBorder="1" applyFill="1" applyFont="1" borderId="5" fillId="2" fontId="17" numFmtId="0" xfId="0">
      <alignment horizontal="center" vertical="center"/>
    </xf>
    <xf applyFill="1" applyFont="1" applyNumberFormat="1" borderId="0" fillId="2" fontId="13" numFmtId="3" xfId="0"/>
    <xf applyFill="1" applyFont="1" applyNumberFormat="1" borderId="0" fillId="2" fontId="4" numFmtId="3" xfId="0"/>
    <xf applyAlignment="1" applyFill="1" applyFont="1" applyNumberFormat="1" borderId="0" fillId="2" fontId="17" numFmtId="3" xfId="0">
      <alignment horizontal="right" vertical="center"/>
    </xf>
    <xf applyAlignment="1" applyFill="1" applyFont="1" applyNumberFormat="1" borderId="0" fillId="2" fontId="14" numFmtId="166" xfId="0">
      <alignment horizontal="right" vertical="center"/>
    </xf>
    <xf applyFill="1" applyFont="1" applyNumberFormat="1" borderId="0" fillId="2" fontId="15" numFmtId="3" xfId="0"/>
    <xf applyFill="1" applyFont="1" applyNumberFormat="1" borderId="0" fillId="2" fontId="6" numFmtId="3" xfId="0"/>
    <xf applyAlignment="1" applyFill="1" applyFont="1" applyNumberFormat="1" borderId="0" fillId="2" fontId="18" numFmtId="167" xfId="0">
      <alignment horizontal="center" vertical="center"/>
    </xf>
    <xf applyAlignment="1" applyFill="1" applyFont="1" applyNumberFormat="1" borderId="0" fillId="2" fontId="17" numFmtId="167" xfId="0">
      <alignment horizontal="center" vertical="center"/>
    </xf>
    <xf applyFill="1" applyFont="1" borderId="0" fillId="2" fontId="12" numFmtId="0" xfId="1"/>
    <xf applyFill="1" applyFont="1" applyNumberFormat="1" borderId="0" fillId="2" fontId="12" numFmtId="3" xfId="1"/>
    <xf applyFill="1" applyFont="1" applyNumberFormat="1" borderId="0" fillId="2" fontId="4" numFmtId="3" xfId="1"/>
    <xf applyAlignment="1" applyBorder="1" applyFill="1" applyFont="1" borderId="1" fillId="2" fontId="22" numFmtId="0" xfId="0">
      <alignment horizontal="center" vertical="center"/>
    </xf>
    <xf applyAlignment="1" applyBorder="1" applyFill="1" applyFont="1" borderId="1" fillId="2" fontId="8" numFmtId="0" xfId="0">
      <alignment vertical="center"/>
    </xf>
    <xf applyAlignment="1" applyFill="1" applyFont="1" borderId="0" fillId="2" fontId="6" numFmtId="0" xfId="0">
      <alignment horizontal="center" vertical="center"/>
    </xf>
    <xf applyAlignment="1" applyFill="1" applyFont="1" applyNumberFormat="1" borderId="0" fillId="2" fontId="18" numFmtId="3" xfId="0">
      <alignment horizontal="right" vertical="center"/>
    </xf>
    <xf applyFill="1" applyFont="1" applyNumberFormat="1" borderId="0" fillId="2" fontId="16" numFmtId="167" xfId="0"/>
    <xf applyBorder="1" applyFill="1" applyFont="1" borderId="1" fillId="2" fontId="6" numFmtId="0" xfId="0"/>
    <xf applyAlignment="1" applyBorder="1" applyFill="1" applyFont="1" borderId="1" fillId="2" fontId="6" numFmtId="0" xfId="0">
      <alignment horizontal="center"/>
    </xf>
    <xf applyAlignment="1" applyBorder="1" applyFill="1" applyFont="1" borderId="1" fillId="2" fontId="17" numFmtId="0" xfId="0">
      <alignment horizontal="center"/>
    </xf>
    <xf applyAlignment="1" applyFill="1" applyFont="1" borderId="0" fillId="2" fontId="7" numFmtId="0" xfId="0">
      <alignment vertical="center"/>
    </xf>
    <xf applyAlignment="1" applyFill="1" applyFont="1" borderId="0" fillId="2" fontId="8" numFmtId="0" xfId="0">
      <alignment horizontal="center" vertical="center"/>
    </xf>
    <xf applyAlignment="1" applyFill="1" applyFont="1" applyNumberFormat="1" borderId="0" fillId="2" fontId="18" numFmtId="2" xfId="0">
      <alignment horizontal="right" vertical="center"/>
    </xf>
    <xf applyAlignment="1" applyFill="1" applyFont="1" applyNumberFormat="1" borderId="0" fillId="2" fontId="16" numFmtId="2" xfId="0">
      <alignment vertical="center"/>
    </xf>
    <xf applyAlignment="1" applyFill="1" applyFont="1" borderId="0" fillId="2" fontId="8" numFmtId="0" xfId="0">
      <alignment vertical="center" wrapText="1"/>
    </xf>
    <xf applyAlignment="1" applyFill="1" applyFont="1" borderId="0" fillId="2" fontId="17" numFmtId="0" xfId="0">
      <alignment horizontal="center" vertical="center"/>
    </xf>
    <xf applyAlignment="1" applyBorder="1" applyFill="1" applyFont="1" borderId="3" fillId="2" fontId="17" numFmtId="0" xfId="0">
      <alignment horizontal="center" vertical="center"/>
    </xf>
    <xf applyAlignment="1" applyBorder="1" applyFill="1" applyFont="1" borderId="1" fillId="2" fontId="17" numFmtId="0" xfId="0">
      <alignment horizontal="center" vertical="center"/>
    </xf>
    <xf applyAlignment="1" applyBorder="1" applyFill="1" applyFont="1" borderId="2" fillId="2" fontId="17" numFmtId="0" xfId="0">
      <alignment horizontal="center" vertical="center"/>
    </xf>
  </cellXfs>
  <cellStyles count="7">
    <cellStyle builtinId="6" name="Millares [0]" xfId="3"/>
    <cellStyle name="Millares 2" xfId="2" xr:uid="{00000000-0005-0000-0000-000001000000}"/>
    <cellStyle name="Millares 3" xfId="5" xr:uid="{00000000-0005-0000-0000-000002000000}"/>
    <cellStyle builtinId="0" name="Normal" xfId="0"/>
    <cellStyle name="Normal 2" xfId="1" xr:uid="{00000000-0005-0000-0000-000004000000}"/>
    <cellStyle name="Normal 3 2" xfId="6" xr:uid="{00000000-0005-0000-0000-000005000000}"/>
    <cellStyle name="Porcentaje 2" xfId="4" xr:uid="{00000000-0005-0000-0000-000006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no"?><Relationships xmlns="http://schemas.openxmlformats.org/package/2006/relationships"><Relationship Id="rId1" Target="file:///C:/Users/dlabarcaa/AppData/Local/Microsoft/Windows/INetCache/Content.Outlook/YBTR4XIO/Tablas%20an&#225;lisis%20razonado%20AA_1T21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>
        <row r="3">
          <cell r="F3" t="str">
            <v>2021 / 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>
            <v>136543512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6"/>
  <sheetViews>
    <sheetView showGridLines="0" tabSelected="1" workbookViewId="0">
      <selection activeCell="K63" sqref="K63"/>
    </sheetView>
  </sheetViews>
  <sheetFormatPr baseColWidth="10" customHeight="1" defaultColWidth="11.44140625" defaultRowHeight="15" x14ac:dyDescent="0.25"/>
  <cols>
    <col min="1" max="1" customWidth="true" style="2" width="4.0" collapsed="false"/>
    <col min="2" max="2" bestFit="true" customWidth="true" style="2" width="72.44140625" collapsed="false"/>
    <col min="3" max="4" customWidth="true" style="2" width="12.6640625" collapsed="false"/>
    <col min="5" max="5" customWidth="true" style="2" width="15.5546875" collapsed="false"/>
    <col min="6" max="9" style="2" width="11.44140625" collapsed="false"/>
    <col min="10" max="10" bestFit="true" customWidth="true" style="2" width="14.109375" collapsed="false"/>
    <col min="11" max="16384" style="2" width="11.44140625" collapsed="false"/>
  </cols>
  <sheetData>
    <row customHeight="1" ht="15" r="1" spans="1:10" x14ac:dyDescent="0.25">
      <c r="A1" s="1" t="s">
        <v>0</v>
      </c>
    </row>
    <row customFormat="1" customHeight="1" ht="15" r="3" s="3" spans="1:10" thickBot="1" x14ac:dyDescent="0.35">
      <c r="B3" s="4" t="s">
        <v>1</v>
      </c>
      <c r="C3" s="22" t="s">
        <v>76</v>
      </c>
      <c r="D3" s="22" t="s">
        <v>77</v>
      </c>
      <c r="E3" s="23" t="s">
        <v>63</v>
      </c>
      <c r="F3" s="14"/>
      <c r="G3" s="13" t="str">
        <f>+[1]Resultados!F3</f>
        <v>2021 / 2020</v>
      </c>
    </row>
    <row customHeight="1" ht="15" r="4" spans="1:10" x14ac:dyDescent="0.3">
      <c r="B4" s="5" t="s">
        <v>65</v>
      </c>
      <c r="C4" s="15">
        <v>506459633</v>
      </c>
      <c r="D4" s="15">
        <v>478773563</v>
      </c>
      <c r="E4" s="12">
        <v>5.8000000000000003E-2</v>
      </c>
      <c r="F4" s="14"/>
      <c r="G4" s="16">
        <f>+C4-D4</f>
        <v>27686070</v>
      </c>
    </row>
    <row customFormat="1" customHeight="1" ht="15" r="5" s="6" spans="1:10" x14ac:dyDescent="0.25">
      <c r="B5" s="5" t="s">
        <v>66</v>
      </c>
      <c r="C5" s="15">
        <v>-243641242</v>
      </c>
      <c r="D5" s="15">
        <v>-243441636</v>
      </c>
      <c r="E5" s="12">
        <v>1E-3</v>
      </c>
      <c r="F5" s="17"/>
      <c r="G5" s="16">
        <f ref="G5:G15" si="0" t="shared">+C5-D5</f>
        <v>-199606</v>
      </c>
    </row>
    <row customFormat="1" customHeight="1" ht="15" r="6" s="6" spans="1:10" x14ac:dyDescent="0.3">
      <c r="B6" s="7" t="s">
        <v>2</v>
      </c>
      <c r="C6" s="18">
        <v>262818391</v>
      </c>
      <c r="D6" s="18">
        <v>235331927</v>
      </c>
      <c r="E6" s="19">
        <v>0.11700000000000001</v>
      </c>
      <c r="F6" s="14"/>
      <c r="G6" s="16">
        <f si="0" t="shared"/>
        <v>27486464</v>
      </c>
      <c r="J6" s="8"/>
    </row>
    <row customFormat="1" customHeight="1" ht="15" r="7" s="6" spans="1:10" x14ac:dyDescent="0.3">
      <c r="B7" s="5" t="s">
        <v>67</v>
      </c>
      <c r="C7" s="15">
        <v>-69195160</v>
      </c>
      <c r="D7" s="15">
        <v>-67134809</v>
      </c>
      <c r="E7" s="12">
        <v>3.1E-2</v>
      </c>
      <c r="F7" s="20"/>
      <c r="G7" s="21">
        <f si="0" t="shared"/>
        <v>-2060351</v>
      </c>
      <c r="J7" s="8"/>
    </row>
    <row customFormat="1" customHeight="1" ht="15" r="8" s="6" spans="1:10" x14ac:dyDescent="0.3">
      <c r="B8" s="7" t="s">
        <v>68</v>
      </c>
      <c r="C8" s="18">
        <v>193623231</v>
      </c>
      <c r="D8" s="18">
        <v>168197118</v>
      </c>
      <c r="E8" s="19">
        <v>0.151</v>
      </c>
      <c r="F8" s="14"/>
      <c r="G8" s="16">
        <f si="0" t="shared"/>
        <v>25426113</v>
      </c>
      <c r="J8" s="8"/>
    </row>
    <row customFormat="1" customHeight="1" ht="15" r="9" s="6" spans="1:10" x14ac:dyDescent="0.3">
      <c r="B9" s="5" t="s">
        <v>69</v>
      </c>
      <c r="C9" s="15">
        <v>3629839</v>
      </c>
      <c r="D9" s="15">
        <v>-3967292</v>
      </c>
      <c r="E9" s="12">
        <v>-1.915</v>
      </c>
      <c r="F9" s="20"/>
      <c r="G9" s="21">
        <f si="0" t="shared"/>
        <v>7597131</v>
      </c>
      <c r="J9" s="8"/>
    </row>
    <row customFormat="1" customHeight="1" ht="15" r="10" s="6" spans="1:10" x14ac:dyDescent="0.25">
      <c r="B10" s="5" t="s">
        <v>73</v>
      </c>
      <c r="C10" s="15">
        <v>0</v>
      </c>
      <c r="D10" s="15">
        <v>-1404946</v>
      </c>
      <c r="E10" s="24">
        <v>-1</v>
      </c>
      <c r="F10" s="17"/>
      <c r="G10" s="16">
        <f si="0" t="shared"/>
        <v>1404946</v>
      </c>
      <c r="J10" s="8"/>
    </row>
    <row customFormat="1" customHeight="1" ht="15" r="11" s="6" spans="1:10" x14ac:dyDescent="0.3">
      <c r="B11" s="5" t="s">
        <v>70</v>
      </c>
      <c r="C11" s="15">
        <v>-76943650</v>
      </c>
      <c r="D11" s="15">
        <v>-47143249</v>
      </c>
      <c r="E11" s="12">
        <v>0.63200000000000001</v>
      </c>
      <c r="F11" s="14"/>
      <c r="G11" s="16">
        <f si="0" t="shared"/>
        <v>-29800401</v>
      </c>
    </row>
    <row customFormat="1" customHeight="1" ht="15" r="12" s="6" spans="1:10" x14ac:dyDescent="0.3">
      <c r="B12" s="5" t="s">
        <v>3</v>
      </c>
      <c r="C12" s="15">
        <v>-19662886</v>
      </c>
      <c r="D12" s="15">
        <v>-26987579</v>
      </c>
      <c r="E12" s="12">
        <v>-0.27100000000000002</v>
      </c>
      <c r="F12" s="14"/>
      <c r="G12" s="16">
        <f si="0" t="shared"/>
        <v>7324693</v>
      </c>
      <c r="J12" s="8"/>
    </row>
    <row customFormat="1" customHeight="1" ht="15" r="13" s="6" spans="1:10" x14ac:dyDescent="0.3">
      <c r="B13" s="5" t="s">
        <v>71</v>
      </c>
      <c r="C13" s="15">
        <v>0</v>
      </c>
      <c r="D13" s="15">
        <v>11671443</v>
      </c>
      <c r="E13" s="12">
        <v>-1</v>
      </c>
      <c r="F13" s="14"/>
      <c r="G13" s="16">
        <f si="0" t="shared"/>
        <v>-11671443</v>
      </c>
      <c r="J13" s="8"/>
    </row>
    <row customFormat="1" customHeight="1" ht="15" r="14" s="6" spans="1:10" x14ac:dyDescent="0.3">
      <c r="B14" s="5" t="s">
        <v>78</v>
      </c>
      <c r="C14" s="15">
        <v>-2005</v>
      </c>
      <c r="D14" s="15">
        <v>-1673827</v>
      </c>
      <c r="E14" s="12">
        <v>-0.999</v>
      </c>
      <c r="F14" s="14"/>
      <c r="G14" s="16"/>
      <c r="J14" s="8"/>
    </row>
    <row customFormat="1" customHeight="1" ht="15" r="15" s="6" spans="1:10" x14ac:dyDescent="0.3">
      <c r="B15" s="7" t="s">
        <v>72</v>
      </c>
      <c r="C15" s="18">
        <v>100644529</v>
      </c>
      <c r="D15" s="18">
        <v>98691668</v>
      </c>
      <c r="E15" s="19">
        <v>0.02</v>
      </c>
      <c r="F15" s="20"/>
      <c r="G15" s="21">
        <f si="0" t="shared"/>
        <v>1952861</v>
      </c>
    </row>
    <row customFormat="1" customHeight="1" ht="15" r="17" s="6" spans="1:13" x14ac:dyDescent="0.3">
      <c r="A17" s="1" t="s">
        <v>4</v>
      </c>
      <c r="B17" s="25"/>
      <c r="C17" s="26"/>
      <c r="D17" s="26"/>
      <c r="E17" s="27"/>
      <c r="F17" s="28"/>
      <c r="G17" s="26"/>
      <c r="H17" s="29"/>
      <c r="I17" s="29"/>
      <c r="J17" s="29"/>
    </row>
    <row customFormat="1" customHeight="1" ht="15" r="18" s="6" spans="1:13" x14ac:dyDescent="0.3">
      <c r="B18" s="25"/>
      <c r="C18" s="26"/>
      <c r="D18" s="26"/>
      <c r="E18" s="27"/>
      <c r="F18" s="28"/>
      <c r="G18" s="26"/>
      <c r="H18" s="29"/>
      <c r="I18" s="29"/>
      <c r="J18" s="29"/>
    </row>
    <row customFormat="1" customHeight="1" ht="15" r="19" s="6" spans="1:13" thickBot="1" x14ac:dyDescent="0.35">
      <c r="B19" s="30"/>
      <c r="C19" s="86" t="str">
        <f>+C3</f>
        <v xml:space="preserve">         Dic. 21</v>
      </c>
      <c r="D19" s="86"/>
      <c r="E19" s="31"/>
      <c r="F19" s="86" t="str">
        <f>D3</f>
        <v xml:space="preserve">               Dic. 20</v>
      </c>
      <c r="G19" s="86"/>
      <c r="H19" s="31"/>
      <c r="I19" s="86" t="s">
        <v>5</v>
      </c>
      <c r="J19" s="86"/>
      <c r="K19" s="9"/>
    </row>
    <row customFormat="1" customHeight="1" ht="15" r="20" s="6" spans="1:13" x14ac:dyDescent="0.3">
      <c r="B20" s="30"/>
      <c r="C20" s="32" t="s">
        <v>6</v>
      </c>
      <c r="D20" s="87" t="s">
        <v>7</v>
      </c>
      <c r="E20" s="31"/>
      <c r="F20" s="32" t="s">
        <v>6</v>
      </c>
      <c r="G20" s="87" t="s">
        <v>7</v>
      </c>
      <c r="H20" s="31"/>
      <c r="I20" s="87" t="s">
        <v>8</v>
      </c>
      <c r="J20" s="87" t="s">
        <v>9</v>
      </c>
      <c r="K20" s="9"/>
    </row>
    <row customFormat="1" customHeight="1" ht="15" r="21" s="6" spans="1:13" thickBot="1" x14ac:dyDescent="0.35">
      <c r="B21" s="30"/>
      <c r="C21" s="33" t="s">
        <v>8</v>
      </c>
      <c r="D21" s="85"/>
      <c r="E21" s="31"/>
      <c r="F21" s="33" t="s">
        <v>8</v>
      </c>
      <c r="G21" s="85"/>
      <c r="H21" s="31"/>
      <c r="I21" s="85"/>
      <c r="J21" s="85"/>
      <c r="K21" s="9"/>
    </row>
    <row customFormat="1" customHeight="1" ht="15" r="22" s="6" spans="1:13" x14ac:dyDescent="0.3">
      <c r="B22" s="34" t="s">
        <v>10</v>
      </c>
      <c r="C22" s="35">
        <v>205176457</v>
      </c>
      <c r="D22" s="36">
        <v>0.40500000000000003</v>
      </c>
      <c r="E22" s="37"/>
      <c r="F22" s="35">
        <v>195787729</v>
      </c>
      <c r="G22" s="36">
        <v>0.40899999999999997</v>
      </c>
      <c r="H22" s="31"/>
      <c r="I22" s="38">
        <f>C22-F22</f>
        <v>9388728</v>
      </c>
      <c r="J22" s="39">
        <f>C22/F22-1</f>
        <v>4.7953607960793176E-2</v>
      </c>
      <c r="K22" s="9"/>
      <c r="M22" s="10"/>
    </row>
    <row customFormat="1" customHeight="1" ht="15" r="23" s="6" spans="1:13" x14ac:dyDescent="0.3">
      <c r="B23" s="34" t="s">
        <v>11</v>
      </c>
      <c r="C23" s="35">
        <v>229804561</v>
      </c>
      <c r="D23" s="36">
        <v>0.45400000000000001</v>
      </c>
      <c r="E23" s="37"/>
      <c r="F23" s="35">
        <v>219123955</v>
      </c>
      <c r="G23" s="36">
        <v>0.45800000000000002</v>
      </c>
      <c r="H23" s="31"/>
      <c r="I23" s="38">
        <f>C23-F23</f>
        <v>10680606</v>
      </c>
      <c r="J23" s="39">
        <f ref="J23:J25" si="1" t="shared">C23/F23-1</f>
        <v>4.8742302045433616E-2</v>
      </c>
      <c r="K23" s="9"/>
      <c r="M23" s="10"/>
    </row>
    <row customFormat="1" customHeight="1" ht="15" r="24" s="6" spans="1:13" x14ac:dyDescent="0.3">
      <c r="B24" s="34" t="s">
        <v>12</v>
      </c>
      <c r="C24" s="35">
        <v>13821438</v>
      </c>
      <c r="D24" s="40">
        <v>2.7E-2</v>
      </c>
      <c r="E24" s="37"/>
      <c r="F24" s="35">
        <v>13004110</v>
      </c>
      <c r="G24" s="36">
        <v>2.7E-2</v>
      </c>
      <c r="H24" s="31"/>
      <c r="I24" s="38">
        <f>C24-F24</f>
        <v>817328</v>
      </c>
      <c r="J24" s="39">
        <f si="1" t="shared"/>
        <v>6.2851513867538733E-2</v>
      </c>
      <c r="K24" s="9"/>
      <c r="M24" s="10"/>
    </row>
    <row customFormat="1" customHeight="1" ht="15" r="25" s="6" spans="1:13" thickBot="1" x14ac:dyDescent="0.35">
      <c r="B25" s="34" t="s">
        <v>13</v>
      </c>
      <c r="C25" s="41">
        <v>57657177</v>
      </c>
      <c r="D25" s="42">
        <v>0.114</v>
      </c>
      <c r="E25" s="37"/>
      <c r="F25" s="41">
        <v>50857769</v>
      </c>
      <c r="G25" s="42">
        <v>0.106</v>
      </c>
      <c r="H25" s="31"/>
      <c r="I25" s="43">
        <f>C25-F25</f>
        <v>6799408</v>
      </c>
      <c r="J25" s="44">
        <f si="1" t="shared"/>
        <v>0.13369457869848755</v>
      </c>
      <c r="K25" s="9"/>
      <c r="M25" s="10"/>
    </row>
    <row customFormat="1" customHeight="1" ht="15" r="26" s="6" spans="1:13" thickTop="1" x14ac:dyDescent="0.3">
      <c r="B26" s="45" t="s">
        <v>14</v>
      </c>
      <c r="C26" s="46">
        <f>SUM(C22:C25)</f>
        <v>506459633</v>
      </c>
      <c r="D26" s="47">
        <f>SUM(D22:D25)</f>
        <v>1</v>
      </c>
      <c r="E26" s="37"/>
      <c r="F26" s="46">
        <f>SUM(F22:F25)</f>
        <v>478773563</v>
      </c>
      <c r="G26" s="47">
        <f>SUM(G22:G25)</f>
        <v>1</v>
      </c>
      <c r="H26" s="31"/>
      <c r="I26" s="48">
        <f ref="I26" si="2" t="shared">C26-F26</f>
        <v>27686070</v>
      </c>
      <c r="J26" s="49">
        <f ref="J26" si="3" t="shared">C26/F26-1</f>
        <v>5.7827065108856157E-2</v>
      </c>
      <c r="K26" s="9"/>
      <c r="L26" s="11"/>
      <c r="M26" s="10"/>
    </row>
    <row customFormat="1" customHeight="1" ht="15" r="27" s="6" spans="1:13" x14ac:dyDescent="0.25">
      <c r="B27" s="29"/>
      <c r="C27" s="29"/>
      <c r="D27" s="29"/>
      <c r="E27" s="29"/>
      <c r="F27" s="29"/>
      <c r="G27" s="29"/>
      <c r="H27" s="29"/>
      <c r="I27" s="29"/>
      <c r="J27" s="29"/>
      <c r="K27" s="9"/>
    </row>
    <row customFormat="1" customHeight="1" ht="15" r="28" s="6" spans="1:13" thickBot="1" x14ac:dyDescent="0.35">
      <c r="B28" s="50" t="s">
        <v>15</v>
      </c>
      <c r="C28" s="33" t="str">
        <f>C3</f>
        <v xml:space="preserve">         Dic. 21</v>
      </c>
      <c r="D28" s="33" t="str">
        <f>D3</f>
        <v xml:space="preserve">               Dic. 20</v>
      </c>
      <c r="E28" s="33" t="s">
        <v>16</v>
      </c>
      <c r="F28" s="31"/>
      <c r="G28" s="33" t="s">
        <v>17</v>
      </c>
      <c r="H28" s="29"/>
      <c r="I28" s="29"/>
      <c r="J28" s="29"/>
      <c r="K28" s="9"/>
    </row>
    <row customFormat="1" customHeight="1" ht="15" r="29" s="6" spans="1:13" x14ac:dyDescent="0.3">
      <c r="B29" s="34" t="s">
        <v>18</v>
      </c>
      <c r="C29" s="35">
        <v>535738</v>
      </c>
      <c r="D29" s="35">
        <v>533881</v>
      </c>
      <c r="E29" s="40">
        <f ref="E29:E32" si="4" t="shared">ROUND(G29/D29,3)</f>
        <v>3.0000000000000001E-3</v>
      </c>
      <c r="F29" s="31"/>
      <c r="G29" s="38">
        <f>+C29-D29</f>
        <v>1857</v>
      </c>
      <c r="H29" s="29"/>
      <c r="I29" s="51"/>
      <c r="J29" s="29"/>
    </row>
    <row customFormat="1" customHeight="1" ht="15" r="30" s="6" spans="1:13" x14ac:dyDescent="0.3">
      <c r="B30" s="34" t="s">
        <v>19</v>
      </c>
      <c r="C30" s="35">
        <v>514218</v>
      </c>
      <c r="D30" s="35">
        <v>511267</v>
      </c>
      <c r="E30" s="40">
        <f>ROUND(G30/D30,3)</f>
        <v>6.0000000000000001E-3</v>
      </c>
      <c r="F30" s="31"/>
      <c r="G30" s="38">
        <f ref="G30:G32" si="5" t="shared">+C30-D30</f>
        <v>2951</v>
      </c>
      <c r="H30" s="29"/>
      <c r="I30" s="51"/>
      <c r="J30" s="29"/>
    </row>
    <row customFormat="1" customHeight="1" ht="15" r="31" s="6" spans="1:13" x14ac:dyDescent="0.3">
      <c r="B31" s="34" t="s">
        <v>20</v>
      </c>
      <c r="C31" s="35">
        <v>443596</v>
      </c>
      <c r="D31" s="35">
        <v>440582</v>
      </c>
      <c r="E31" s="40">
        <f si="4" t="shared"/>
        <v>7.0000000000000001E-3</v>
      </c>
      <c r="F31" s="31"/>
      <c r="G31" s="38">
        <f si="5" t="shared"/>
        <v>3014</v>
      </c>
      <c r="H31" s="29"/>
      <c r="I31" s="51"/>
      <c r="J31" s="29"/>
    </row>
    <row customHeight="1" ht="15" r="32" spans="1:13" x14ac:dyDescent="0.25">
      <c r="B32" s="34" t="s">
        <v>21</v>
      </c>
      <c r="C32" s="35">
        <v>124277</v>
      </c>
      <c r="D32" s="35">
        <v>124710</v>
      </c>
      <c r="E32" s="40">
        <f si="4" t="shared"/>
        <v>-3.0000000000000001E-3</v>
      </c>
      <c r="F32" s="52"/>
      <c r="G32" s="38">
        <f si="5" t="shared"/>
        <v>-433</v>
      </c>
      <c r="H32" s="53"/>
      <c r="I32" s="53"/>
      <c r="J32" s="53"/>
    </row>
    <row customHeight="1" ht="15" r="33" spans="2:10" x14ac:dyDescent="0.25">
      <c r="B33" s="30"/>
      <c r="C33" s="30"/>
      <c r="D33" s="30"/>
      <c r="E33" s="30"/>
      <c r="F33" s="30"/>
      <c r="G33" s="30"/>
      <c r="H33" s="53"/>
      <c r="I33" s="53"/>
      <c r="J33" s="53"/>
    </row>
    <row customHeight="1" ht="15" r="34" spans="2:10" thickBot="1" x14ac:dyDescent="0.35">
      <c r="B34" s="50" t="s">
        <v>22</v>
      </c>
      <c r="C34" s="33" t="str">
        <f>C3</f>
        <v xml:space="preserve">         Dic. 21</v>
      </c>
      <c r="D34" s="33" t="str">
        <f>D3</f>
        <v xml:space="preserve">               Dic. 20</v>
      </c>
      <c r="E34" s="33" t="s">
        <v>16</v>
      </c>
      <c r="F34" s="31"/>
      <c r="G34" s="33" t="s">
        <v>17</v>
      </c>
      <c r="H34" s="53"/>
      <c r="I34" s="53"/>
      <c r="J34" s="53"/>
    </row>
    <row customHeight="1" ht="15" r="35" spans="2:10" x14ac:dyDescent="0.3">
      <c r="B35" s="34" t="s">
        <v>18</v>
      </c>
      <c r="C35" s="54">
        <v>2207344</v>
      </c>
      <c r="D35" s="54">
        <v>2169426</v>
      </c>
      <c r="E35" s="39">
        <f ref="E35:E36" si="6" t="shared">ROUND(G35/D35,3)</f>
        <v>1.7000000000000001E-2</v>
      </c>
      <c r="F35" s="31"/>
      <c r="G35" s="38">
        <f ref="G35:G36" si="7" t="shared">+C35-D35</f>
        <v>37918</v>
      </c>
      <c r="H35" s="53"/>
      <c r="I35" s="53"/>
      <c r="J35" s="53"/>
    </row>
    <row customHeight="1" ht="15" r="36" spans="2:10" x14ac:dyDescent="0.3">
      <c r="B36" s="34" t="s">
        <v>19</v>
      </c>
      <c r="C36" s="54">
        <v>2162909</v>
      </c>
      <c r="D36" s="54">
        <v>2125918</v>
      </c>
      <c r="E36" s="39">
        <f si="6" t="shared"/>
        <v>1.7000000000000001E-2</v>
      </c>
      <c r="F36" s="31"/>
      <c r="G36" s="38">
        <f si="7" t="shared"/>
        <v>36991</v>
      </c>
      <c r="H36" s="53"/>
      <c r="I36" s="53"/>
      <c r="J36" s="53"/>
    </row>
    <row customHeight="1" ht="15" r="37" spans="2:10" x14ac:dyDescent="0.25">
      <c r="B37" s="55"/>
      <c r="C37" s="55"/>
      <c r="D37" s="56"/>
      <c r="E37" s="56"/>
      <c r="F37" s="56"/>
      <c r="G37" s="56"/>
      <c r="H37" s="53"/>
      <c r="I37" s="53"/>
      <c r="J37" s="53"/>
    </row>
    <row customHeight="1" ht="15" r="38" spans="2:10" x14ac:dyDescent="0.25">
      <c r="B38" s="57" t="s">
        <v>23</v>
      </c>
      <c r="C38" s="55"/>
      <c r="D38" s="56"/>
      <c r="E38" s="56"/>
      <c r="F38" s="56"/>
      <c r="G38" s="56"/>
      <c r="H38" s="53"/>
      <c r="I38" s="53"/>
      <c r="J38" s="53"/>
    </row>
    <row customHeight="1" ht="15" r="39" spans="2:10" x14ac:dyDescent="0.25">
      <c r="B39" s="57"/>
      <c r="C39" s="55"/>
      <c r="D39" s="56"/>
      <c r="E39" s="56"/>
      <c r="F39" s="56"/>
      <c r="G39" s="56"/>
      <c r="H39" s="53"/>
      <c r="I39" s="53"/>
      <c r="J39" s="53"/>
    </row>
    <row ht="13.8" r="40" spans="2:10" thickBot="1" x14ac:dyDescent="0.3">
      <c r="B40" s="58" t="s">
        <v>24</v>
      </c>
      <c r="C40" s="59" t="str">
        <f>C3</f>
        <v xml:space="preserve">         Dic. 21</v>
      </c>
      <c r="D40" s="59" t="str">
        <f>D3</f>
        <v xml:space="preserve">               Dic. 20</v>
      </c>
      <c r="E40" s="59" t="s">
        <v>16</v>
      </c>
      <c r="F40" s="56"/>
      <c r="G40" s="56"/>
      <c r="H40" s="53"/>
      <c r="I40" s="53"/>
      <c r="J40" s="53"/>
    </row>
    <row ht="13.2" r="41" spans="2:10" x14ac:dyDescent="0.25">
      <c r="B41" s="34" t="s">
        <v>25</v>
      </c>
      <c r="C41" s="54">
        <v>17138411</v>
      </c>
      <c r="D41" s="54">
        <v>16172406</v>
      </c>
      <c r="E41" s="39">
        <v>0.06</v>
      </c>
      <c r="F41" s="60"/>
      <c r="G41" s="61"/>
      <c r="H41" s="53"/>
      <c r="I41" s="53"/>
      <c r="J41" s="53"/>
    </row>
    <row customFormat="1" ht="13.2" r="42" s="3" spans="2:10" x14ac:dyDescent="0.25">
      <c r="B42" s="34" t="s">
        <v>26</v>
      </c>
      <c r="C42" s="54">
        <v>6526953</v>
      </c>
      <c r="D42" s="54">
        <v>5480489</v>
      </c>
      <c r="E42" s="39">
        <v>0.191</v>
      </c>
      <c r="F42" s="60"/>
      <c r="G42" s="61"/>
      <c r="H42" s="53"/>
      <c r="I42" s="53"/>
      <c r="J42" s="53"/>
    </row>
    <row ht="13.2" r="43" spans="2:10" x14ac:dyDescent="0.25">
      <c r="B43" s="34" t="s">
        <v>64</v>
      </c>
      <c r="C43" s="54">
        <v>6336097</v>
      </c>
      <c r="D43" s="54">
        <v>6257482</v>
      </c>
      <c r="E43" s="39">
        <v>1.2999999999999999E-2</v>
      </c>
      <c r="F43" s="60"/>
      <c r="G43" s="61"/>
      <c r="H43" s="53"/>
      <c r="I43" s="53"/>
      <c r="J43" s="53"/>
    </row>
    <row ht="13.2" r="44" spans="2:10" x14ac:dyDescent="0.25">
      <c r="B44" s="34" t="s">
        <v>27</v>
      </c>
      <c r="C44" s="54">
        <v>896583</v>
      </c>
      <c r="D44" s="54">
        <v>339931</v>
      </c>
      <c r="E44" s="39">
        <v>1.6379999999999999</v>
      </c>
      <c r="F44" s="60"/>
      <c r="G44" s="61"/>
      <c r="H44" s="53"/>
      <c r="I44" s="53"/>
      <c r="J44" s="53"/>
    </row>
    <row ht="13.2" r="45" spans="2:10" x14ac:dyDescent="0.25">
      <c r="B45" s="45" t="s">
        <v>28</v>
      </c>
      <c r="C45" s="62">
        <v>30898044</v>
      </c>
      <c r="D45" s="62">
        <v>28250308</v>
      </c>
      <c r="E45" s="49">
        <v>9.4E-2</v>
      </c>
      <c r="F45" s="63"/>
      <c r="G45" s="64"/>
      <c r="H45" s="53"/>
      <c r="I45" s="53"/>
      <c r="J45" s="53"/>
    </row>
    <row customHeight="1" ht="15" r="46" spans="2:10" x14ac:dyDescent="0.25">
      <c r="B46" s="55"/>
      <c r="C46" s="65"/>
      <c r="D46" s="65"/>
      <c r="E46" s="56"/>
      <c r="F46" s="56"/>
      <c r="G46" s="56"/>
      <c r="H46" s="53"/>
      <c r="I46" s="53"/>
      <c r="J46" s="53"/>
    </row>
    <row customHeight="1" ht="15" r="47" spans="2:10" x14ac:dyDescent="0.25">
      <c r="B47" s="68" t="s">
        <v>29</v>
      </c>
      <c r="C47" s="69"/>
      <c r="D47" s="69"/>
      <c r="E47" s="53"/>
      <c r="F47" s="53"/>
      <c r="G47" s="70"/>
      <c r="H47" s="53"/>
      <c r="I47" s="53"/>
      <c r="J47" s="53"/>
    </row>
    <row customHeight="1" ht="15" r="48" spans="2:10" thickBot="1" x14ac:dyDescent="0.3">
      <c r="B48" s="30"/>
      <c r="C48" s="33" t="str">
        <f>C3</f>
        <v xml:space="preserve">         Dic. 21</v>
      </c>
      <c r="D48" s="71" t="s">
        <v>74</v>
      </c>
      <c r="E48" s="84" t="s">
        <v>16</v>
      </c>
      <c r="F48" s="53"/>
      <c r="G48" s="53"/>
      <c r="H48" s="53"/>
      <c r="I48" s="53"/>
      <c r="J48" s="53"/>
    </row>
    <row customHeight="1" ht="15" r="49" spans="2:10" thickBot="1" x14ac:dyDescent="0.3">
      <c r="B49" s="72"/>
      <c r="C49" s="33" t="s">
        <v>8</v>
      </c>
      <c r="D49" s="33" t="s">
        <v>8</v>
      </c>
      <c r="E49" s="85"/>
      <c r="F49" s="53"/>
      <c r="G49" s="53"/>
      <c r="H49" s="53"/>
      <c r="I49" s="53"/>
      <c r="J49" s="53"/>
    </row>
    <row customHeight="1" ht="15" r="50" spans="2:10" x14ac:dyDescent="0.3">
      <c r="B50" s="73" t="s">
        <v>30</v>
      </c>
      <c r="C50" s="31"/>
      <c r="D50" s="31"/>
      <c r="E50" s="31"/>
      <c r="F50" s="53"/>
      <c r="G50" s="53"/>
      <c r="H50" s="53"/>
      <c r="I50" s="53"/>
      <c r="J50" s="53"/>
    </row>
    <row customHeight="1" ht="15" r="51" spans="2:10" x14ac:dyDescent="0.25">
      <c r="B51" s="34" t="s">
        <v>31</v>
      </c>
      <c r="C51" s="74">
        <v>283854689</v>
      </c>
      <c r="D51" s="74">
        <v>302254499</v>
      </c>
      <c r="E51" s="39">
        <v>-6.0999999999999999E-2</v>
      </c>
      <c r="F51" s="53"/>
      <c r="G51" s="53"/>
      <c r="H51" s="53"/>
      <c r="I51" s="53"/>
      <c r="J51" s="53"/>
    </row>
    <row customHeight="1" ht="15" r="52" spans="2:10" x14ac:dyDescent="0.25">
      <c r="B52" s="34" t="s">
        <v>32</v>
      </c>
      <c r="C52" s="74">
        <v>1945366921</v>
      </c>
      <c r="D52" s="74">
        <v>1842181989</v>
      </c>
      <c r="E52" s="39">
        <v>5.6000000000000001E-2</v>
      </c>
      <c r="F52" s="53"/>
      <c r="G52" s="53"/>
      <c r="H52" s="53"/>
      <c r="I52" s="53"/>
      <c r="J52" s="53"/>
    </row>
    <row customHeight="1" ht="15" r="53" spans="2:10" x14ac:dyDescent="0.25">
      <c r="B53" s="45" t="s">
        <v>33</v>
      </c>
      <c r="C53" s="62">
        <v>2229221610</v>
      </c>
      <c r="D53" s="62">
        <v>2144436488</v>
      </c>
      <c r="E53" s="49">
        <v>0.04</v>
      </c>
      <c r="F53" s="53"/>
      <c r="G53" s="53"/>
      <c r="H53" s="53"/>
      <c r="I53" s="53"/>
      <c r="J53" s="53"/>
    </row>
    <row customHeight="1" ht="15" r="54" spans="2:10" x14ac:dyDescent="0.3">
      <c r="B54" s="73" t="s">
        <v>34</v>
      </c>
      <c r="C54" s="31"/>
      <c r="D54" s="31"/>
      <c r="E54" s="75"/>
      <c r="F54" s="53"/>
      <c r="G54" s="53"/>
      <c r="H54" s="53"/>
      <c r="I54" s="53"/>
      <c r="J54" s="53"/>
    </row>
    <row customHeight="1" ht="15" r="55" spans="2:10" x14ac:dyDescent="0.25">
      <c r="B55" s="34" t="s">
        <v>35</v>
      </c>
      <c r="C55" s="74">
        <v>248642211</v>
      </c>
      <c r="D55" s="74">
        <v>244032589</v>
      </c>
      <c r="E55" s="39">
        <v>1.9E-2</v>
      </c>
      <c r="F55" s="53"/>
      <c r="G55" s="53"/>
      <c r="H55" s="53"/>
      <c r="I55" s="53"/>
      <c r="J55" s="53"/>
    </row>
    <row customHeight="1" ht="15" r="56" spans="2:10" x14ac:dyDescent="0.25">
      <c r="B56" s="34" t="s">
        <v>36</v>
      </c>
      <c r="C56" s="74">
        <v>1138031686</v>
      </c>
      <c r="D56" s="74">
        <v>1059655092</v>
      </c>
      <c r="E56" s="39">
        <v>7.3999999999999996E-2</v>
      </c>
      <c r="F56" s="53"/>
      <c r="G56" s="53"/>
      <c r="H56" s="53"/>
      <c r="I56" s="53"/>
      <c r="J56" s="53"/>
    </row>
    <row customHeight="1" ht="15" r="57" spans="2:10" x14ac:dyDescent="0.25">
      <c r="B57" s="45" t="s">
        <v>37</v>
      </c>
      <c r="C57" s="62">
        <v>1386673897</v>
      </c>
      <c r="D57" s="62">
        <v>1303687681</v>
      </c>
      <c r="E57" s="49">
        <v>6.4000000000000001E-2</v>
      </c>
      <c r="F57" s="53"/>
      <c r="G57" s="53"/>
      <c r="H57" s="53"/>
      <c r="I57" s="53"/>
      <c r="J57" s="53"/>
    </row>
    <row customHeight="1" ht="15" r="58" spans="2:10" x14ac:dyDescent="0.3">
      <c r="B58" s="30"/>
      <c r="C58" s="31"/>
      <c r="D58" s="31"/>
      <c r="E58" s="75"/>
      <c r="F58" s="53"/>
      <c r="G58" s="53"/>
      <c r="H58" s="53"/>
      <c r="I58" s="53"/>
      <c r="J58" s="53"/>
    </row>
    <row customHeight="1" ht="15" r="59" spans="2:10" x14ac:dyDescent="0.25">
      <c r="B59" s="34" t="s">
        <v>38</v>
      </c>
      <c r="C59" s="74">
        <v>842520215</v>
      </c>
      <c r="D59" s="74">
        <v>840723242</v>
      </c>
      <c r="E59" s="39">
        <v>2E-3</v>
      </c>
      <c r="F59" s="53"/>
      <c r="G59" s="53"/>
      <c r="H59" s="53"/>
      <c r="I59" s="53"/>
      <c r="J59" s="53"/>
    </row>
    <row customHeight="1" ht="15" r="60" spans="2:10" x14ac:dyDescent="0.25">
      <c r="B60" s="34" t="s">
        <v>39</v>
      </c>
      <c r="C60" s="74">
        <v>27498</v>
      </c>
      <c r="D60" s="74">
        <v>25565</v>
      </c>
      <c r="E60" s="39">
        <v>7.5999999999999998E-2</v>
      </c>
      <c r="F60" s="53"/>
      <c r="G60" s="53"/>
      <c r="H60" s="53"/>
      <c r="I60" s="53"/>
      <c r="J60" s="53"/>
    </row>
    <row customHeight="1" ht="15" r="61" spans="2:10" x14ac:dyDescent="0.25">
      <c r="B61" s="45" t="s">
        <v>40</v>
      </c>
      <c r="C61" s="62">
        <v>842547713</v>
      </c>
      <c r="D61" s="62">
        <v>840748807</v>
      </c>
      <c r="E61" s="49">
        <v>2E-3</v>
      </c>
      <c r="F61" s="53"/>
      <c r="G61" s="53"/>
      <c r="H61" s="53"/>
      <c r="I61" s="53"/>
      <c r="J61" s="53"/>
    </row>
    <row customHeight="1" ht="15" r="62" spans="2:10" x14ac:dyDescent="0.25">
      <c r="B62" s="45" t="s">
        <v>41</v>
      </c>
      <c r="C62" s="62">
        <v>2229221610</v>
      </c>
      <c r="D62" s="62">
        <v>2144436488</v>
      </c>
      <c r="E62" s="49">
        <v>0.04</v>
      </c>
      <c r="F62" s="53"/>
      <c r="G62" s="53"/>
      <c r="H62" s="53"/>
      <c r="I62" s="53"/>
      <c r="J62" s="53"/>
    </row>
    <row customHeight="1" ht="15" r="63" spans="2:10" x14ac:dyDescent="0.25">
      <c r="B63" s="53"/>
      <c r="C63" s="53"/>
      <c r="D63" s="53"/>
      <c r="E63" s="53"/>
      <c r="F63" s="53"/>
      <c r="G63" s="53"/>
      <c r="H63" s="53"/>
      <c r="I63" s="53"/>
      <c r="J63" s="53"/>
    </row>
    <row customHeight="1" ht="15" r="64" spans="2:10" x14ac:dyDescent="0.25">
      <c r="B64" s="53"/>
      <c r="C64" s="53"/>
      <c r="D64" s="53"/>
      <c r="E64" s="53"/>
      <c r="F64" s="53"/>
      <c r="G64" s="53"/>
      <c r="H64" s="53"/>
      <c r="I64" s="53"/>
      <c r="J64" s="53"/>
    </row>
    <row customHeight="1" ht="15" r="65" spans="2:10" thickBot="1" x14ac:dyDescent="0.3">
      <c r="B65" s="50" t="s">
        <v>61</v>
      </c>
      <c r="C65" s="33" t="str">
        <f>+C48</f>
        <v xml:space="preserve">         Dic. 21</v>
      </c>
      <c r="D65" s="33" t="str">
        <f>+D48</f>
        <v xml:space="preserve">         Dic. 20</v>
      </c>
      <c r="E65" s="33" t="s">
        <v>16</v>
      </c>
      <c r="F65" s="53"/>
      <c r="G65" s="53"/>
      <c r="H65" s="53"/>
      <c r="I65" s="53"/>
      <c r="J65" s="53"/>
    </row>
    <row customHeight="1" ht="15" r="66" spans="2:10" x14ac:dyDescent="0.25">
      <c r="B66" s="34" t="s">
        <v>42</v>
      </c>
      <c r="C66" s="38">
        <v>231199221</v>
      </c>
      <c r="D66" s="38">
        <v>185293280</v>
      </c>
      <c r="E66" s="66">
        <v>0.248</v>
      </c>
      <c r="F66" s="53"/>
      <c r="G66" s="53"/>
      <c r="H66" s="53"/>
      <c r="I66" s="53"/>
      <c r="J66" s="53"/>
    </row>
    <row customHeight="1" ht="15" r="67" spans="2:10" x14ac:dyDescent="0.25">
      <c r="B67" s="34" t="s">
        <v>43</v>
      </c>
      <c r="C67" s="38">
        <v>-157685839</v>
      </c>
      <c r="D67" s="38">
        <v>-78371570</v>
      </c>
      <c r="E67" s="66">
        <v>1.012</v>
      </c>
      <c r="F67" s="53"/>
      <c r="G67" s="53"/>
      <c r="H67" s="53"/>
      <c r="I67" s="53"/>
      <c r="J67" s="53"/>
    </row>
    <row customHeight="1" ht="15" r="68" spans="2:10" x14ac:dyDescent="0.25">
      <c r="B68" s="34" t="s">
        <v>44</v>
      </c>
      <c r="C68" s="38">
        <v>-84945654</v>
      </c>
      <c r="D68" s="38">
        <v>-4038882</v>
      </c>
      <c r="E68" s="66" t="s">
        <v>79</v>
      </c>
      <c r="F68" s="53"/>
      <c r="G68" s="53"/>
      <c r="H68" s="53"/>
      <c r="I68" s="53"/>
      <c r="J68" s="53"/>
    </row>
    <row customHeight="1" ht="15" r="69" spans="2:10" x14ac:dyDescent="0.25">
      <c r="B69" s="45" t="s">
        <v>62</v>
      </c>
      <c r="C69" s="48">
        <v>-11432272</v>
      </c>
      <c r="D69" s="48">
        <v>102882828</v>
      </c>
      <c r="E69" s="67">
        <v>-1.111</v>
      </c>
      <c r="F69" s="53"/>
      <c r="G69" s="53"/>
      <c r="H69" s="53"/>
      <c r="I69" s="53"/>
      <c r="J69" s="53"/>
    </row>
    <row customHeight="1" ht="15" r="70" spans="2:10" x14ac:dyDescent="0.25">
      <c r="B70" s="45" t="s">
        <v>45</v>
      </c>
      <c r="C70" s="48">
        <v>163513314</v>
      </c>
      <c r="D70" s="48">
        <v>174945586</v>
      </c>
      <c r="E70" s="67">
        <v>-6.5000000000000002E-2</v>
      </c>
      <c r="F70" s="53"/>
      <c r="G70" s="53"/>
      <c r="H70" s="53"/>
      <c r="I70" s="53"/>
      <c r="J70" s="53"/>
    </row>
    <row customHeight="1" ht="15" r="71" spans="2:10" x14ac:dyDescent="0.25">
      <c r="B71" s="53"/>
      <c r="C71" s="53"/>
      <c r="D71" s="53"/>
      <c r="E71" s="53"/>
      <c r="F71" s="53"/>
      <c r="G71" s="53"/>
      <c r="H71" s="53"/>
      <c r="I71" s="53"/>
      <c r="J71" s="53"/>
    </row>
    <row customHeight="1" ht="15" r="72" spans="2:10" x14ac:dyDescent="0.25">
      <c r="B72" s="53" t="s">
        <v>46</v>
      </c>
      <c r="C72" s="53"/>
      <c r="D72" s="53"/>
      <c r="E72" s="53"/>
      <c r="F72" s="53"/>
      <c r="G72" s="53"/>
      <c r="H72" s="53"/>
      <c r="I72" s="53"/>
      <c r="J72" s="53"/>
    </row>
    <row customHeight="1" ht="15" r="73" spans="2:10" thickBot="1" x14ac:dyDescent="0.3">
      <c r="B73" s="76"/>
      <c r="C73" s="77"/>
      <c r="D73" s="78" t="str">
        <f>+C65</f>
        <v xml:space="preserve">         Dic. 21</v>
      </c>
      <c r="E73" s="78" t="str">
        <f>D48</f>
        <v xml:space="preserve">         Dic. 20</v>
      </c>
      <c r="F73" s="53"/>
      <c r="G73" s="53"/>
      <c r="H73" s="53"/>
      <c r="I73" s="53"/>
      <c r="J73" s="53"/>
    </row>
    <row customHeight="1" ht="15" r="74" spans="2:10" x14ac:dyDescent="0.3">
      <c r="B74" s="45" t="s">
        <v>47</v>
      </c>
      <c r="C74" s="79"/>
      <c r="D74" s="31"/>
      <c r="E74" s="31"/>
      <c r="F74" s="53"/>
      <c r="G74" s="53"/>
      <c r="H74" s="53"/>
      <c r="I74" s="53"/>
      <c r="J74" s="53"/>
    </row>
    <row customHeight="1" ht="15" r="75" spans="2:10" x14ac:dyDescent="0.25">
      <c r="B75" s="34" t="s">
        <v>48</v>
      </c>
      <c r="C75" s="80" t="s">
        <v>49</v>
      </c>
      <c r="D75" s="81">
        <v>1.1399999999999999</v>
      </c>
      <c r="E75" s="81">
        <v>1.24</v>
      </c>
      <c r="F75" s="53"/>
      <c r="G75" s="53"/>
      <c r="H75" s="53"/>
      <c r="I75" s="53"/>
      <c r="J75" s="53"/>
    </row>
    <row customHeight="1" ht="15" r="76" spans="2:10" x14ac:dyDescent="0.25">
      <c r="B76" s="34" t="s">
        <v>50</v>
      </c>
      <c r="C76" s="80" t="s">
        <v>49</v>
      </c>
      <c r="D76" s="81">
        <v>0.66</v>
      </c>
      <c r="E76" s="81">
        <v>0.72</v>
      </c>
      <c r="F76" s="53"/>
      <c r="G76" s="53"/>
      <c r="H76" s="53"/>
      <c r="I76" s="53"/>
      <c r="J76" s="53"/>
    </row>
    <row customHeight="1" ht="15" r="77" spans="2:10" x14ac:dyDescent="0.25">
      <c r="B77" s="45" t="s">
        <v>51</v>
      </c>
      <c r="C77" s="79"/>
      <c r="D77" s="82"/>
      <c r="E77" s="82"/>
      <c r="F77" s="53"/>
      <c r="G77" s="53"/>
      <c r="H77" s="53"/>
      <c r="I77" s="53"/>
      <c r="J77" s="53"/>
    </row>
    <row customHeight="1" ht="15" r="78" spans="2:10" x14ac:dyDescent="0.25">
      <c r="B78" s="34" t="s">
        <v>52</v>
      </c>
      <c r="C78" s="80" t="s">
        <v>49</v>
      </c>
      <c r="D78" s="81">
        <v>1.65</v>
      </c>
      <c r="E78" s="81">
        <v>1.55</v>
      </c>
      <c r="F78" s="53"/>
      <c r="G78" s="53"/>
      <c r="H78" s="53"/>
      <c r="I78" s="53"/>
      <c r="J78" s="53"/>
    </row>
    <row customHeight="1" ht="15" r="79" spans="2:10" x14ac:dyDescent="0.25">
      <c r="B79" s="34" t="s">
        <v>53</v>
      </c>
      <c r="C79" s="80" t="s">
        <v>49</v>
      </c>
      <c r="D79" s="81">
        <v>0.17929999999999999</v>
      </c>
      <c r="E79" s="81">
        <v>0.18720000000000001</v>
      </c>
      <c r="F79" s="53"/>
      <c r="G79" s="53"/>
      <c r="H79" s="53"/>
      <c r="I79" s="53"/>
      <c r="J79" s="53"/>
    </row>
    <row customHeight="1" ht="15" r="80" spans="2:10" x14ac:dyDescent="0.25">
      <c r="B80" s="34" t="s">
        <v>54</v>
      </c>
      <c r="C80" s="80" t="s">
        <v>49</v>
      </c>
      <c r="D80" s="81">
        <v>0.82069999999999999</v>
      </c>
      <c r="E80" s="81">
        <v>0.81279999999999997</v>
      </c>
      <c r="F80" s="53"/>
      <c r="G80" s="53"/>
      <c r="H80" s="53"/>
      <c r="I80" s="53"/>
      <c r="J80" s="53"/>
    </row>
    <row customHeight="1" ht="15" r="81" spans="2:10" x14ac:dyDescent="0.25">
      <c r="B81" s="34" t="s">
        <v>55</v>
      </c>
      <c r="C81" s="80" t="s">
        <v>49</v>
      </c>
      <c r="D81" s="81">
        <v>5.32</v>
      </c>
      <c r="E81" s="81">
        <v>5.1100000000000003</v>
      </c>
      <c r="F81" s="53"/>
      <c r="G81" s="53"/>
      <c r="H81" s="53"/>
      <c r="I81" s="53"/>
      <c r="J81" s="53"/>
    </row>
    <row customHeight="1" ht="15" r="82" spans="2:10" x14ac:dyDescent="0.25">
      <c r="B82" s="45" t="s">
        <v>56</v>
      </c>
      <c r="C82" s="79"/>
      <c r="D82" s="82"/>
      <c r="E82" s="82"/>
      <c r="F82" s="53"/>
      <c r="G82" s="53"/>
      <c r="H82" s="53"/>
      <c r="I82" s="53"/>
      <c r="J82" s="53"/>
    </row>
    <row customHeight="1" ht="15" r="83" spans="2:10" x14ac:dyDescent="0.25">
      <c r="B83" s="83" t="s">
        <v>57</v>
      </c>
      <c r="C83" s="80" t="s">
        <v>9</v>
      </c>
      <c r="D83" s="81">
        <v>11.959999999999999</v>
      </c>
      <c r="E83" s="81">
        <v>13.29</v>
      </c>
      <c r="F83" s="53"/>
      <c r="G83" s="53"/>
      <c r="H83" s="53"/>
      <c r="I83" s="53"/>
      <c r="J83" s="53"/>
    </row>
    <row customHeight="1" ht="15" r="84" spans="2:10" x14ac:dyDescent="0.25">
      <c r="B84" s="34" t="s">
        <v>58</v>
      </c>
      <c r="C84" s="80" t="s">
        <v>9</v>
      </c>
      <c r="D84" s="81">
        <v>4.5999999999999996</v>
      </c>
      <c r="E84" s="81">
        <v>4.7600000000000007</v>
      </c>
      <c r="F84" s="53"/>
      <c r="G84" s="53"/>
      <c r="H84" s="53"/>
      <c r="I84" s="53"/>
      <c r="J84" s="53"/>
    </row>
    <row customHeight="1" ht="15" r="85" spans="2:10" x14ac:dyDescent="0.25">
      <c r="B85" s="34" t="s">
        <v>59</v>
      </c>
      <c r="C85" s="80" t="s">
        <v>60</v>
      </c>
      <c r="D85" s="81">
        <v>16.45</v>
      </c>
      <c r="E85" s="81">
        <v>16.13</v>
      </c>
      <c r="F85" s="53"/>
      <c r="G85" s="53"/>
      <c r="H85" s="53"/>
      <c r="I85" s="53"/>
      <c r="J85" s="53"/>
    </row>
    <row customHeight="1" ht="15" r="86" spans="2:10" x14ac:dyDescent="0.25">
      <c r="B86" s="34" t="s">
        <v>75</v>
      </c>
      <c r="C86" s="80" t="s">
        <v>9</v>
      </c>
      <c r="D86" s="81">
        <v>11.09</v>
      </c>
      <c r="E86" s="81">
        <v>7.8</v>
      </c>
      <c r="F86" s="53"/>
      <c r="G86" s="53"/>
      <c r="H86" s="53"/>
      <c r="I86" s="53"/>
      <c r="J86" s="53"/>
    </row>
  </sheetData>
  <mergeCells count="8">
    <mergeCell ref="E48:E49"/>
    <mergeCell ref="C19:D19"/>
    <mergeCell ref="F19:G19"/>
    <mergeCell ref="I19:J19"/>
    <mergeCell ref="D20:D21"/>
    <mergeCell ref="G20:G21"/>
    <mergeCell ref="I20:I21"/>
    <mergeCell ref="J20:J21"/>
  </mergeCells>
  <pageMargins bottom="0.98425196850393704" footer="0" header="0" left="0.74803149606299213" right="0.74803149606299213" top="0.98425196850393704"/>
  <pageSetup orientation="portrait" r:id="rId1" scale="22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 Ultimos Resultados Aguas Andin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2017-11-29T18:42:09Z</dcterms:created>
  <dc:creator>Stephanie Baier Arocha</dc:creator>
  <cp:lastModifiedBy>Denisse Labarca Abdala</cp:lastModifiedBy>
  <dcterms:modified xsi:type="dcterms:W3CDTF">2022-02-25T19:57:33Z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KriptosClassAi" pid="2">
    <vt:lpwstr>0-Publico</vt:lpwstr>
  </property>
</Properties>
</file>